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ENG\SUBDIV\Circulars\DEQ 8 Draft 2015\"/>
    </mc:Choice>
  </mc:AlternateContent>
  <workbookProtection workbookAlgorithmName="SHA-512" workbookHashValue="18ZYWnSNHkrjjtBOc5sM7BMbg56NW40pMJJujnJUaf3abCKpkdBEEXKBTNX6DOzzJ+P0jqQ+P2xht9FQRuRmJg==" workbookSaltValue="dBxNwUQu5Zbp5yyIQjK+kg==" workbookSpinCount="100000" lockStructure="1"/>
  <bookViews>
    <workbookView xWindow="135" yWindow="45" windowWidth="8580" windowHeight="7230" tabRatio="714" activeTab="2"/>
  </bookViews>
  <sheets>
    <sheet name="Summary" sheetId="11" r:id="rId1"/>
    <sheet name="1. Intensity Data" sheetId="8" r:id="rId2"/>
    <sheet name="2. Flow Data" sheetId="10" r:id="rId3"/>
    <sheet name="3. Detention" sheetId="12" state="hidden" r:id="rId4"/>
    <sheet name="IDF Curve" sheetId="4" state="hidden" r:id="rId5"/>
    <sheet name="Lookup Tables" sheetId="9" state="hidden" r:id="rId6"/>
    <sheet name="Climate Stations - U of M" sheetId="1" state="hidden" r:id="rId7"/>
    <sheet name="Temp" sheetId="2" state="hidden" r:id="rId8"/>
    <sheet name="Sheet3" sheetId="3" state="hidden" r:id="rId9"/>
    <sheet name="RealValuesFromArcGIS" sheetId="5" state="hidden" r:id="rId10"/>
    <sheet name="East Side Stations" sheetId="6" state="hidden" r:id="rId11"/>
    <sheet name="West Side Stations" sheetId="7" state="hidden" r:id="rId12"/>
  </sheets>
  <definedNames>
    <definedName name="_xlnm._FilterDatabase" localSheetId="6" hidden="1">'Climate Stations - U of M'!$A$2:$AX$1175</definedName>
    <definedName name="_xlnm._FilterDatabase" localSheetId="10" hidden="1">'East Side Stations'!$A$2:$L$928</definedName>
    <definedName name="_xlnm._FilterDatabase" localSheetId="9" hidden="1">RealValuesFromArcGIS!$A$2:$M$1175</definedName>
    <definedName name="_xlnm._FilterDatabase" localSheetId="11" hidden="1">'West Side Stations'!$P$2:$T$2</definedName>
    <definedName name="C_byType">'Lookup Tables'!$AB$5:$AC$9</definedName>
    <definedName name="Channel_Rectangular">'Lookup Tables'!$J$5:$J$16</definedName>
    <definedName name="Channel_Rectangular_n">'Lookup Tables'!$J$5:$K$16</definedName>
    <definedName name="Channel_Trapezoidal">'Lookup Tables'!$M$5:$M$16</definedName>
    <definedName name="Channel_Trapezoidal_n">'Lookup Tables'!$M$5:$N$16</definedName>
    <definedName name="Channel_Triangular">'Lookup Tables'!$P$5:$P$16</definedName>
    <definedName name="Channel_Triangular_n">'Lookup Tables'!$P$5:$Q$16</definedName>
    <definedName name="ClimateStations">'Climate Stations - U of M'!$B$3:$K$1175</definedName>
    <definedName name="Culvert">'Lookup Tables'!$V$5:$V$19</definedName>
    <definedName name="Culvert_Flow_Types">'Lookup Tables'!$V$4</definedName>
    <definedName name="Culvert_n">'Lookup Tables'!$V$5:$W$20</definedName>
    <definedName name="FlowType">'Lookup Tables'!$B$5:$B$10</definedName>
    <definedName name="RealPrecipValues120715" localSheetId="9">RealValuesFromArcGIS!$A$2:$K$1175</definedName>
    <definedName name="Shallow">'Lookup Tables'!$G$7:$G$18</definedName>
    <definedName name="Shallow_k">'Lookup Tables'!$G$7:$H$18</definedName>
    <definedName name="Sheet">'Lookup Tables'!$D$5:$D$22</definedName>
    <definedName name="Sheet_n">'Lookup Tables'!$D$5:$E$22</definedName>
    <definedName name="StationList">'Climate Stations - U of M'!$F$3:$F$1175</definedName>
    <definedName name="StationName">'IDF Curve'!$C$10</definedName>
    <definedName name="Street_and_Pavement_Gutter">'Lookup Tables'!$Y$4</definedName>
    <definedName name="Xs">'East Side Stations'!#REF!</definedName>
    <definedName name="Ys">'East Side Stations'!$H$3:$H$1854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62" i="10" l="1"/>
  <c r="C61" i="10"/>
  <c r="M18" i="8"/>
  <c r="M19" i="8"/>
  <c r="M20" i="8"/>
  <c r="M21" i="8"/>
  <c r="M22" i="8"/>
  <c r="M23" i="8"/>
  <c r="M24" i="8"/>
  <c r="M25" i="8"/>
  <c r="M26" i="8"/>
  <c r="I17" i="11" l="1"/>
  <c r="C7" i="10"/>
  <c r="M32" i="8"/>
  <c r="M33" i="8"/>
  <c r="M34" i="8"/>
  <c r="M35" i="8"/>
  <c r="M36" i="8"/>
  <c r="M37" i="8"/>
  <c r="M38" i="8"/>
  <c r="M39" i="8"/>
  <c r="M40" i="8"/>
  <c r="M31" i="8"/>
  <c r="J31" i="8" l="1"/>
  <c r="L32" i="8"/>
  <c r="L33" i="8"/>
  <c r="L34" i="8"/>
  <c r="L35" i="8"/>
  <c r="L36" i="8"/>
  <c r="L37" i="8"/>
  <c r="L38" i="8"/>
  <c r="L39" i="8"/>
  <c r="L40" i="8"/>
  <c r="L31" i="8"/>
  <c r="L18" i="8"/>
  <c r="L19" i="8"/>
  <c r="L20" i="8"/>
  <c r="L21" i="8"/>
  <c r="L22" i="8"/>
  <c r="L23" i="8"/>
  <c r="L24" i="8"/>
  <c r="L25" i="8"/>
  <c r="L26" i="8"/>
  <c r="L17" i="8"/>
  <c r="X21" i="9"/>
  <c r="J32" i="8" l="1"/>
  <c r="K32" i="8"/>
  <c r="N32" i="8"/>
  <c r="O32" i="8" s="1"/>
  <c r="J33" i="8"/>
  <c r="K33" i="8"/>
  <c r="N33" i="8"/>
  <c r="O33" i="8"/>
  <c r="J34" i="8"/>
  <c r="K34" i="8"/>
  <c r="N34" i="8"/>
  <c r="O34" i="8"/>
  <c r="J35" i="8"/>
  <c r="K35" i="8"/>
  <c r="N35" i="8"/>
  <c r="O35" i="8"/>
  <c r="J36" i="8"/>
  <c r="K36" i="8"/>
  <c r="N36" i="8"/>
  <c r="O36" i="8"/>
  <c r="J37" i="8"/>
  <c r="K37" i="8"/>
  <c r="N37" i="8"/>
  <c r="O37" i="8"/>
  <c r="J38" i="8"/>
  <c r="K38" i="8"/>
  <c r="N38" i="8"/>
  <c r="O38" i="8"/>
  <c r="J39" i="8"/>
  <c r="K39" i="8"/>
  <c r="N39" i="8"/>
  <c r="O39" i="8"/>
  <c r="J40" i="8"/>
  <c r="K40" i="8"/>
  <c r="N40" i="8"/>
  <c r="O40" i="8"/>
  <c r="K31" i="8"/>
  <c r="J17" i="8"/>
  <c r="K17" i="8"/>
  <c r="J19" i="8"/>
  <c r="K19" i="8"/>
  <c r="N19" i="8"/>
  <c r="O19" i="8" s="1"/>
  <c r="J20" i="8"/>
  <c r="K20" i="8"/>
  <c r="N20" i="8"/>
  <c r="O20" i="8" s="1"/>
  <c r="J21" i="8"/>
  <c r="K21" i="8"/>
  <c r="N21" i="8"/>
  <c r="O21" i="8" s="1"/>
  <c r="J22" i="8"/>
  <c r="K22" i="8"/>
  <c r="N22" i="8"/>
  <c r="O22" i="8"/>
  <c r="J23" i="8"/>
  <c r="K23" i="8"/>
  <c r="N23" i="8"/>
  <c r="O23" i="8"/>
  <c r="J24" i="8"/>
  <c r="K24" i="8"/>
  <c r="N24" i="8"/>
  <c r="O24" i="8"/>
  <c r="J25" i="8"/>
  <c r="K25" i="8"/>
  <c r="N25" i="8"/>
  <c r="O25" i="8"/>
  <c r="J26" i="8"/>
  <c r="K26" i="8"/>
  <c r="N26" i="8"/>
  <c r="O26" i="8"/>
  <c r="K18" i="8"/>
  <c r="J18" i="8"/>
  <c r="M17" i="8" l="1"/>
  <c r="N31" i="8"/>
  <c r="O31" i="8" s="1"/>
  <c r="C51" i="8" s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D22" i="10"/>
  <c r="D37" i="10" s="1"/>
  <c r="D23" i="10"/>
  <c r="D38" i="10" s="1"/>
  <c r="D24" i="10"/>
  <c r="D39" i="10" s="1"/>
  <c r="D25" i="10"/>
  <c r="D40" i="10" s="1"/>
  <c r="C41" i="12"/>
  <c r="C40" i="12"/>
  <c r="C39" i="12"/>
  <c r="C38" i="12"/>
  <c r="C37" i="12"/>
  <c r="C36" i="12"/>
  <c r="C35" i="12"/>
  <c r="C34" i="12"/>
  <c r="C33" i="12"/>
  <c r="C11" i="12"/>
  <c r="C10" i="12"/>
  <c r="C21" i="12"/>
  <c r="C22" i="12"/>
  <c r="C23" i="12"/>
  <c r="C24" i="12"/>
  <c r="C25" i="12"/>
  <c r="C26" i="12"/>
  <c r="C27" i="12"/>
  <c r="C28" i="12"/>
  <c r="C20" i="12"/>
  <c r="C19" i="11"/>
  <c r="C12" i="11"/>
  <c r="C11" i="11"/>
  <c r="C10" i="11"/>
  <c r="D13" i="10"/>
  <c r="C38" i="10" s="1"/>
  <c r="D14" i="10"/>
  <c r="C39" i="10" s="1"/>
  <c r="D15" i="10"/>
  <c r="C40" i="10" s="1"/>
  <c r="D12" i="10"/>
  <c r="C37" i="10" s="1"/>
  <c r="P40" i="8"/>
  <c r="P39" i="8"/>
  <c r="P38" i="8"/>
  <c r="P37" i="8"/>
  <c r="P36" i="8"/>
  <c r="P35" i="8"/>
  <c r="P34" i="8"/>
  <c r="P33" i="8"/>
  <c r="P32" i="8"/>
  <c r="P31" i="8"/>
  <c r="P18" i="8"/>
  <c r="P19" i="8"/>
  <c r="P20" i="8"/>
  <c r="P21" i="8"/>
  <c r="P22" i="8"/>
  <c r="P23" i="8"/>
  <c r="P24" i="8"/>
  <c r="P25" i="8"/>
  <c r="P26" i="8"/>
  <c r="P17" i="8"/>
  <c r="K249" i="7"/>
  <c r="J249" i="7"/>
  <c r="K248" i="7"/>
  <c r="J248" i="7"/>
  <c r="K247" i="7"/>
  <c r="J247" i="7"/>
  <c r="K246" i="7"/>
  <c r="J246" i="7"/>
  <c r="K245" i="7"/>
  <c r="J245" i="7"/>
  <c r="K244" i="7"/>
  <c r="J244" i="7"/>
  <c r="K243" i="7"/>
  <c r="J243" i="7"/>
  <c r="K242" i="7"/>
  <c r="J242" i="7"/>
  <c r="K241" i="7"/>
  <c r="J241" i="7"/>
  <c r="L241" i="7" s="1"/>
  <c r="K240" i="7"/>
  <c r="J240" i="7"/>
  <c r="K239" i="7"/>
  <c r="J239" i="7"/>
  <c r="K238" i="7"/>
  <c r="J238" i="7"/>
  <c r="K237" i="7"/>
  <c r="J237" i="7"/>
  <c r="K236" i="7"/>
  <c r="J236" i="7"/>
  <c r="K235" i="7"/>
  <c r="J235" i="7"/>
  <c r="K234" i="7"/>
  <c r="J234" i="7"/>
  <c r="K233" i="7"/>
  <c r="J233" i="7"/>
  <c r="K232" i="7"/>
  <c r="J232" i="7"/>
  <c r="K231" i="7"/>
  <c r="J231" i="7"/>
  <c r="K230" i="7"/>
  <c r="J230" i="7"/>
  <c r="K229" i="7"/>
  <c r="J229" i="7"/>
  <c r="K228" i="7"/>
  <c r="J228" i="7"/>
  <c r="K227" i="7"/>
  <c r="J227" i="7"/>
  <c r="K226" i="7"/>
  <c r="J226" i="7"/>
  <c r="K225" i="7"/>
  <c r="J225" i="7"/>
  <c r="L225" i="7"/>
  <c r="K224" i="7"/>
  <c r="J224" i="7"/>
  <c r="K223" i="7"/>
  <c r="J223" i="7"/>
  <c r="K222" i="7"/>
  <c r="J222" i="7"/>
  <c r="K221" i="7"/>
  <c r="J221" i="7"/>
  <c r="L221" i="7" s="1"/>
  <c r="K220" i="7"/>
  <c r="J220" i="7"/>
  <c r="K219" i="7"/>
  <c r="J219" i="7"/>
  <c r="K218" i="7"/>
  <c r="J218" i="7"/>
  <c r="L218" i="7" s="1"/>
  <c r="K217" i="7"/>
  <c r="J217" i="7"/>
  <c r="K216" i="7"/>
  <c r="J216" i="7"/>
  <c r="K215" i="7"/>
  <c r="J215" i="7"/>
  <c r="K214" i="7"/>
  <c r="J214" i="7"/>
  <c r="K213" i="7"/>
  <c r="J213" i="7"/>
  <c r="K212" i="7"/>
  <c r="J212" i="7"/>
  <c r="K211" i="7"/>
  <c r="J211" i="7"/>
  <c r="K210" i="7"/>
  <c r="J210" i="7"/>
  <c r="K209" i="7"/>
  <c r="J209" i="7"/>
  <c r="K208" i="7"/>
  <c r="J208" i="7"/>
  <c r="K207" i="7"/>
  <c r="J207" i="7"/>
  <c r="K206" i="7"/>
  <c r="J206" i="7"/>
  <c r="K205" i="7"/>
  <c r="J205" i="7"/>
  <c r="K204" i="7"/>
  <c r="J204" i="7"/>
  <c r="K203" i="7"/>
  <c r="J203" i="7"/>
  <c r="K202" i="7"/>
  <c r="J202" i="7"/>
  <c r="K201" i="7"/>
  <c r="J201" i="7"/>
  <c r="K200" i="7"/>
  <c r="J200" i="7"/>
  <c r="K199" i="7"/>
  <c r="J199" i="7"/>
  <c r="K198" i="7"/>
  <c r="J198" i="7"/>
  <c r="K197" i="7"/>
  <c r="J197" i="7"/>
  <c r="K196" i="7"/>
  <c r="J196" i="7"/>
  <c r="K195" i="7"/>
  <c r="J195" i="7"/>
  <c r="K194" i="7"/>
  <c r="J194" i="7"/>
  <c r="K193" i="7"/>
  <c r="J193" i="7"/>
  <c r="K192" i="7"/>
  <c r="J192" i="7"/>
  <c r="K191" i="7"/>
  <c r="J191" i="7"/>
  <c r="K190" i="7"/>
  <c r="J190" i="7"/>
  <c r="K189" i="7"/>
  <c r="J189" i="7"/>
  <c r="K188" i="7"/>
  <c r="J188" i="7"/>
  <c r="K187" i="7"/>
  <c r="J187" i="7"/>
  <c r="K186" i="7"/>
  <c r="J186" i="7"/>
  <c r="K185" i="7"/>
  <c r="J185" i="7"/>
  <c r="K184" i="7"/>
  <c r="J184" i="7"/>
  <c r="K183" i="7"/>
  <c r="J183" i="7"/>
  <c r="K182" i="7"/>
  <c r="J182" i="7"/>
  <c r="K181" i="7"/>
  <c r="J181" i="7"/>
  <c r="K180" i="7"/>
  <c r="J180" i="7"/>
  <c r="K179" i="7"/>
  <c r="J179" i="7"/>
  <c r="K178" i="7"/>
  <c r="J178" i="7"/>
  <c r="K177" i="7"/>
  <c r="J177" i="7"/>
  <c r="K176" i="7"/>
  <c r="J176" i="7"/>
  <c r="K175" i="7"/>
  <c r="J175" i="7"/>
  <c r="K174" i="7"/>
  <c r="J174" i="7"/>
  <c r="K173" i="7"/>
  <c r="J173" i="7"/>
  <c r="K172" i="7"/>
  <c r="J172" i="7"/>
  <c r="K171" i="7"/>
  <c r="J171" i="7"/>
  <c r="K170" i="7"/>
  <c r="J170" i="7"/>
  <c r="K169" i="7"/>
  <c r="J169" i="7"/>
  <c r="K168" i="7"/>
  <c r="J168" i="7"/>
  <c r="K167" i="7"/>
  <c r="J167" i="7"/>
  <c r="K166" i="7"/>
  <c r="J166" i="7"/>
  <c r="K165" i="7"/>
  <c r="J165" i="7"/>
  <c r="K164" i="7"/>
  <c r="J164" i="7"/>
  <c r="K163" i="7"/>
  <c r="J163" i="7"/>
  <c r="K162" i="7"/>
  <c r="J162" i="7"/>
  <c r="K161" i="7"/>
  <c r="J161" i="7"/>
  <c r="K160" i="7"/>
  <c r="J160" i="7"/>
  <c r="K159" i="7"/>
  <c r="J159" i="7"/>
  <c r="K158" i="7"/>
  <c r="J158" i="7"/>
  <c r="K157" i="7"/>
  <c r="J157" i="7"/>
  <c r="K156" i="7"/>
  <c r="J156" i="7"/>
  <c r="K155" i="7"/>
  <c r="J155" i="7"/>
  <c r="K154" i="7"/>
  <c r="J154" i="7"/>
  <c r="K153" i="7"/>
  <c r="J153" i="7"/>
  <c r="K152" i="7"/>
  <c r="J152" i="7"/>
  <c r="K151" i="7"/>
  <c r="J151" i="7"/>
  <c r="K150" i="7"/>
  <c r="J150" i="7"/>
  <c r="K149" i="7"/>
  <c r="J149" i="7"/>
  <c r="K148" i="7"/>
  <c r="J148" i="7"/>
  <c r="K147" i="7"/>
  <c r="J147" i="7"/>
  <c r="K146" i="7"/>
  <c r="J146" i="7"/>
  <c r="K145" i="7"/>
  <c r="J145" i="7"/>
  <c r="K144" i="7"/>
  <c r="J144" i="7"/>
  <c r="K143" i="7"/>
  <c r="J143" i="7"/>
  <c r="K142" i="7"/>
  <c r="J142" i="7"/>
  <c r="K141" i="7"/>
  <c r="J141" i="7"/>
  <c r="K140" i="7"/>
  <c r="J140" i="7"/>
  <c r="K139" i="7"/>
  <c r="J139" i="7"/>
  <c r="K138" i="7"/>
  <c r="J138" i="7"/>
  <c r="K137" i="7"/>
  <c r="J137" i="7"/>
  <c r="K136" i="7"/>
  <c r="J136" i="7"/>
  <c r="K135" i="7"/>
  <c r="J135" i="7"/>
  <c r="K134" i="7"/>
  <c r="J134" i="7"/>
  <c r="K133" i="7"/>
  <c r="J133" i="7"/>
  <c r="K132" i="7"/>
  <c r="J132" i="7"/>
  <c r="K131" i="7"/>
  <c r="J131" i="7"/>
  <c r="K130" i="7"/>
  <c r="J130" i="7"/>
  <c r="K129" i="7"/>
  <c r="J129" i="7"/>
  <c r="K128" i="7"/>
  <c r="J128" i="7"/>
  <c r="K127" i="7"/>
  <c r="J127" i="7"/>
  <c r="K126" i="7"/>
  <c r="J126" i="7"/>
  <c r="K125" i="7"/>
  <c r="J125" i="7"/>
  <c r="K124" i="7"/>
  <c r="J124" i="7"/>
  <c r="K123" i="7"/>
  <c r="J123" i="7"/>
  <c r="K122" i="7"/>
  <c r="J122" i="7"/>
  <c r="K121" i="7"/>
  <c r="J121" i="7"/>
  <c r="K120" i="7"/>
  <c r="J120" i="7"/>
  <c r="K119" i="7"/>
  <c r="J119" i="7"/>
  <c r="K118" i="7"/>
  <c r="J118" i="7"/>
  <c r="K117" i="7"/>
  <c r="J117" i="7"/>
  <c r="K116" i="7"/>
  <c r="J116" i="7"/>
  <c r="K115" i="7"/>
  <c r="J115" i="7"/>
  <c r="K114" i="7"/>
  <c r="J114" i="7"/>
  <c r="K113" i="7"/>
  <c r="J113" i="7"/>
  <c r="K112" i="7"/>
  <c r="J112" i="7"/>
  <c r="K111" i="7"/>
  <c r="J111" i="7"/>
  <c r="K110" i="7"/>
  <c r="J110" i="7"/>
  <c r="K109" i="7"/>
  <c r="J109" i="7"/>
  <c r="K108" i="7"/>
  <c r="J108" i="7"/>
  <c r="K107" i="7"/>
  <c r="J107" i="7"/>
  <c r="K106" i="7"/>
  <c r="J106" i="7"/>
  <c r="L106" i="7"/>
  <c r="K105" i="7"/>
  <c r="J105" i="7"/>
  <c r="K104" i="7"/>
  <c r="J104" i="7"/>
  <c r="K103" i="7"/>
  <c r="J103" i="7"/>
  <c r="K102" i="7"/>
  <c r="J102" i="7"/>
  <c r="K101" i="7"/>
  <c r="J101" i="7"/>
  <c r="K100" i="7"/>
  <c r="J100" i="7"/>
  <c r="K99" i="7"/>
  <c r="J99" i="7"/>
  <c r="K98" i="7"/>
  <c r="J98" i="7"/>
  <c r="K97" i="7"/>
  <c r="J97" i="7"/>
  <c r="K96" i="7"/>
  <c r="J96" i="7"/>
  <c r="K95" i="7"/>
  <c r="J95" i="7"/>
  <c r="K94" i="7"/>
  <c r="J94" i="7"/>
  <c r="K93" i="7"/>
  <c r="J93" i="7"/>
  <c r="K92" i="7"/>
  <c r="J92" i="7"/>
  <c r="K91" i="7"/>
  <c r="J91" i="7"/>
  <c r="K90" i="7"/>
  <c r="J90" i="7"/>
  <c r="K89" i="7"/>
  <c r="J89" i="7"/>
  <c r="K88" i="7"/>
  <c r="J88" i="7"/>
  <c r="K87" i="7"/>
  <c r="J87" i="7"/>
  <c r="K86" i="7"/>
  <c r="J86" i="7"/>
  <c r="K85" i="7"/>
  <c r="J85" i="7"/>
  <c r="K84" i="7"/>
  <c r="J84" i="7"/>
  <c r="K83" i="7"/>
  <c r="J83" i="7"/>
  <c r="K82" i="7"/>
  <c r="J82" i="7"/>
  <c r="K81" i="7"/>
  <c r="J81" i="7"/>
  <c r="K80" i="7"/>
  <c r="J80" i="7"/>
  <c r="K79" i="7"/>
  <c r="J79" i="7"/>
  <c r="K78" i="7"/>
  <c r="J78" i="7"/>
  <c r="K77" i="7"/>
  <c r="J77" i="7"/>
  <c r="K76" i="7"/>
  <c r="J76" i="7"/>
  <c r="K75" i="7"/>
  <c r="J75" i="7"/>
  <c r="K74" i="7"/>
  <c r="J74" i="7"/>
  <c r="K73" i="7"/>
  <c r="J73" i="7"/>
  <c r="K72" i="7"/>
  <c r="J72" i="7"/>
  <c r="K71" i="7"/>
  <c r="J71" i="7"/>
  <c r="K70" i="7"/>
  <c r="J70" i="7"/>
  <c r="K69" i="7"/>
  <c r="J69" i="7"/>
  <c r="K68" i="7"/>
  <c r="J68" i="7"/>
  <c r="K67" i="7"/>
  <c r="J67" i="7"/>
  <c r="K66" i="7"/>
  <c r="J66" i="7"/>
  <c r="K65" i="7"/>
  <c r="J65" i="7"/>
  <c r="K64" i="7"/>
  <c r="J64" i="7"/>
  <c r="K63" i="7"/>
  <c r="J63" i="7"/>
  <c r="K62" i="7"/>
  <c r="J62" i="7"/>
  <c r="K61" i="7"/>
  <c r="J61" i="7"/>
  <c r="K60" i="7"/>
  <c r="J60" i="7"/>
  <c r="K59" i="7"/>
  <c r="J59" i="7"/>
  <c r="K58" i="7"/>
  <c r="J58" i="7"/>
  <c r="K57" i="7"/>
  <c r="J57" i="7"/>
  <c r="K56" i="7"/>
  <c r="J56" i="7"/>
  <c r="K55" i="7"/>
  <c r="J55" i="7"/>
  <c r="K54" i="7"/>
  <c r="J54" i="7"/>
  <c r="K53" i="7"/>
  <c r="J53" i="7"/>
  <c r="K52" i="7"/>
  <c r="J52" i="7"/>
  <c r="K51" i="7"/>
  <c r="J51" i="7"/>
  <c r="K50" i="7"/>
  <c r="J50" i="7"/>
  <c r="K49" i="7"/>
  <c r="J49" i="7"/>
  <c r="K48" i="7"/>
  <c r="J48" i="7"/>
  <c r="K47" i="7"/>
  <c r="J47" i="7"/>
  <c r="K46" i="7"/>
  <c r="J46" i="7"/>
  <c r="K45" i="7"/>
  <c r="J45" i="7"/>
  <c r="K44" i="7"/>
  <c r="J44" i="7"/>
  <c r="K43" i="7"/>
  <c r="J43" i="7"/>
  <c r="K42" i="7"/>
  <c r="J42" i="7"/>
  <c r="K41" i="7"/>
  <c r="J41" i="7"/>
  <c r="K40" i="7"/>
  <c r="J40" i="7"/>
  <c r="K39" i="7"/>
  <c r="J39" i="7"/>
  <c r="K38" i="7"/>
  <c r="J38" i="7"/>
  <c r="K37" i="7"/>
  <c r="J37" i="7"/>
  <c r="K36" i="7"/>
  <c r="J36" i="7"/>
  <c r="K35" i="7"/>
  <c r="J35" i="7"/>
  <c r="K34" i="7"/>
  <c r="J34" i="7"/>
  <c r="K33" i="7"/>
  <c r="J33" i="7"/>
  <c r="K32" i="7"/>
  <c r="J32" i="7"/>
  <c r="K31" i="7"/>
  <c r="J31" i="7"/>
  <c r="K30" i="7"/>
  <c r="J30" i="7"/>
  <c r="K29" i="7"/>
  <c r="J29" i="7"/>
  <c r="K28" i="7"/>
  <c r="J28" i="7"/>
  <c r="K27" i="7"/>
  <c r="J27" i="7"/>
  <c r="K26" i="7"/>
  <c r="J26" i="7"/>
  <c r="K25" i="7"/>
  <c r="J25" i="7"/>
  <c r="K24" i="7"/>
  <c r="J24" i="7"/>
  <c r="K23" i="7"/>
  <c r="J23" i="7"/>
  <c r="K22" i="7"/>
  <c r="J22" i="7"/>
  <c r="K21" i="7"/>
  <c r="J21" i="7"/>
  <c r="K20" i="7"/>
  <c r="J20" i="7"/>
  <c r="K19" i="7"/>
  <c r="J19" i="7"/>
  <c r="K18" i="7"/>
  <c r="J18" i="7"/>
  <c r="K17" i="7"/>
  <c r="J17" i="7"/>
  <c r="K16" i="7"/>
  <c r="J16" i="7"/>
  <c r="K15" i="7"/>
  <c r="J15" i="7"/>
  <c r="K14" i="7"/>
  <c r="J14" i="7"/>
  <c r="K13" i="7"/>
  <c r="J13" i="7"/>
  <c r="K12" i="7"/>
  <c r="J12" i="7"/>
  <c r="K11" i="7"/>
  <c r="J11" i="7"/>
  <c r="K10" i="7"/>
  <c r="J10" i="7"/>
  <c r="K9" i="7"/>
  <c r="J9" i="7"/>
  <c r="K8" i="7"/>
  <c r="J8" i="7"/>
  <c r="K7" i="7"/>
  <c r="J7" i="7"/>
  <c r="K6" i="7"/>
  <c r="J6" i="7"/>
  <c r="K5" i="7"/>
  <c r="J5" i="7"/>
  <c r="K4" i="7"/>
  <c r="J4" i="7"/>
  <c r="K3" i="7"/>
  <c r="J3" i="7"/>
  <c r="K928" i="6"/>
  <c r="J928" i="6"/>
  <c r="L928" i="6" s="1"/>
  <c r="K927" i="6"/>
  <c r="J927" i="6"/>
  <c r="L927" i="6" s="1"/>
  <c r="K926" i="6"/>
  <c r="J926" i="6"/>
  <c r="K925" i="6"/>
  <c r="J925" i="6"/>
  <c r="K924" i="6"/>
  <c r="J924" i="6"/>
  <c r="K923" i="6"/>
  <c r="J923" i="6"/>
  <c r="K922" i="6"/>
  <c r="J922" i="6"/>
  <c r="K921" i="6"/>
  <c r="J921" i="6"/>
  <c r="K920" i="6"/>
  <c r="J920" i="6"/>
  <c r="K919" i="6"/>
  <c r="J919" i="6"/>
  <c r="K918" i="6"/>
  <c r="J918" i="6"/>
  <c r="K917" i="6"/>
  <c r="J917" i="6"/>
  <c r="K916" i="6"/>
  <c r="J916" i="6"/>
  <c r="K915" i="6"/>
  <c r="J915" i="6"/>
  <c r="K914" i="6"/>
  <c r="J914" i="6"/>
  <c r="K913" i="6"/>
  <c r="J913" i="6"/>
  <c r="K912" i="6"/>
  <c r="J912" i="6"/>
  <c r="K911" i="6"/>
  <c r="J911" i="6"/>
  <c r="K910" i="6"/>
  <c r="J910" i="6"/>
  <c r="K909" i="6"/>
  <c r="J909" i="6"/>
  <c r="K908" i="6"/>
  <c r="J908" i="6"/>
  <c r="K907" i="6"/>
  <c r="J907" i="6"/>
  <c r="K906" i="6"/>
  <c r="J906" i="6"/>
  <c r="K905" i="6"/>
  <c r="J905" i="6"/>
  <c r="K904" i="6"/>
  <c r="J904" i="6"/>
  <c r="L904" i="6"/>
  <c r="K903" i="6"/>
  <c r="J903" i="6"/>
  <c r="K902" i="6"/>
  <c r="J902" i="6"/>
  <c r="K901" i="6"/>
  <c r="J901" i="6"/>
  <c r="K900" i="6"/>
  <c r="J900" i="6"/>
  <c r="K899" i="6"/>
  <c r="J899" i="6"/>
  <c r="K898" i="6"/>
  <c r="J898" i="6"/>
  <c r="K897" i="6"/>
  <c r="J897" i="6"/>
  <c r="K896" i="6"/>
  <c r="J896" i="6"/>
  <c r="L896" i="6" s="1"/>
  <c r="K895" i="6"/>
  <c r="J895" i="6"/>
  <c r="K894" i="6"/>
  <c r="J894" i="6"/>
  <c r="K893" i="6"/>
  <c r="J893" i="6"/>
  <c r="K892" i="6"/>
  <c r="J892" i="6"/>
  <c r="K891" i="6"/>
  <c r="J891" i="6"/>
  <c r="K890" i="6"/>
  <c r="J890" i="6"/>
  <c r="K889" i="6"/>
  <c r="J889" i="6"/>
  <c r="K888" i="6"/>
  <c r="J888" i="6"/>
  <c r="K887" i="6"/>
  <c r="J887" i="6"/>
  <c r="K886" i="6"/>
  <c r="J886" i="6"/>
  <c r="K885" i="6"/>
  <c r="J885" i="6"/>
  <c r="K884" i="6"/>
  <c r="J884" i="6"/>
  <c r="K883" i="6"/>
  <c r="J883" i="6"/>
  <c r="K882" i="6"/>
  <c r="J882" i="6"/>
  <c r="K881" i="6"/>
  <c r="J881" i="6"/>
  <c r="K880" i="6"/>
  <c r="J880" i="6"/>
  <c r="K879" i="6"/>
  <c r="J879" i="6"/>
  <c r="K878" i="6"/>
  <c r="J878" i="6"/>
  <c r="K877" i="6"/>
  <c r="J877" i="6"/>
  <c r="K876" i="6"/>
  <c r="J876" i="6"/>
  <c r="K875" i="6"/>
  <c r="J875" i="6"/>
  <c r="K874" i="6"/>
  <c r="J874" i="6"/>
  <c r="K873" i="6"/>
  <c r="J873" i="6"/>
  <c r="K872" i="6"/>
  <c r="J872" i="6"/>
  <c r="K871" i="6"/>
  <c r="J871" i="6"/>
  <c r="L871" i="6" s="1"/>
  <c r="K870" i="6"/>
  <c r="J870" i="6"/>
  <c r="K869" i="6"/>
  <c r="J869" i="6"/>
  <c r="K868" i="6"/>
  <c r="J868" i="6"/>
  <c r="K867" i="6"/>
  <c r="J867" i="6"/>
  <c r="K866" i="6"/>
  <c r="J866" i="6"/>
  <c r="K865" i="6"/>
  <c r="J865" i="6"/>
  <c r="K864" i="6"/>
  <c r="J864" i="6"/>
  <c r="K863" i="6"/>
  <c r="J863" i="6"/>
  <c r="L863" i="6"/>
  <c r="K862" i="6"/>
  <c r="J862" i="6"/>
  <c r="K861" i="6"/>
  <c r="J861" i="6"/>
  <c r="K860" i="6"/>
  <c r="J860" i="6"/>
  <c r="K859" i="6"/>
  <c r="J859" i="6"/>
  <c r="K858" i="6"/>
  <c r="J858" i="6"/>
  <c r="K857" i="6"/>
  <c r="J857" i="6"/>
  <c r="K856" i="6"/>
  <c r="J856" i="6"/>
  <c r="K855" i="6"/>
  <c r="J855" i="6"/>
  <c r="L855" i="6" s="1"/>
  <c r="K854" i="6"/>
  <c r="J854" i="6"/>
  <c r="K853" i="6"/>
  <c r="J853" i="6"/>
  <c r="K852" i="6"/>
  <c r="J852" i="6"/>
  <c r="K851" i="6"/>
  <c r="J851" i="6"/>
  <c r="K850" i="6"/>
  <c r="J850" i="6"/>
  <c r="K849" i="6"/>
  <c r="J849" i="6"/>
  <c r="K848" i="6"/>
  <c r="J848" i="6"/>
  <c r="K847" i="6"/>
  <c r="J847" i="6"/>
  <c r="L847" i="6" s="1"/>
  <c r="K846" i="6"/>
  <c r="J846" i="6"/>
  <c r="K845" i="6"/>
  <c r="J845" i="6"/>
  <c r="K844" i="6"/>
  <c r="J844" i="6"/>
  <c r="K843" i="6"/>
  <c r="J843" i="6"/>
  <c r="K842" i="6"/>
  <c r="J842" i="6"/>
  <c r="K841" i="6"/>
  <c r="J841" i="6"/>
  <c r="K840" i="6"/>
  <c r="J840" i="6"/>
  <c r="K839" i="6"/>
  <c r="J839" i="6"/>
  <c r="K838" i="6"/>
  <c r="J838" i="6"/>
  <c r="K837" i="6"/>
  <c r="J837" i="6"/>
  <c r="K836" i="6"/>
  <c r="J836" i="6"/>
  <c r="K835" i="6"/>
  <c r="J835" i="6"/>
  <c r="K834" i="6"/>
  <c r="J834" i="6"/>
  <c r="K833" i="6"/>
  <c r="J833" i="6"/>
  <c r="K832" i="6"/>
  <c r="J832" i="6"/>
  <c r="K831" i="6"/>
  <c r="J831" i="6"/>
  <c r="K830" i="6"/>
  <c r="J830" i="6"/>
  <c r="K829" i="6"/>
  <c r="J829" i="6"/>
  <c r="K828" i="6"/>
  <c r="J828" i="6"/>
  <c r="K827" i="6"/>
  <c r="J827" i="6"/>
  <c r="K826" i="6"/>
  <c r="J826" i="6"/>
  <c r="K825" i="6"/>
  <c r="J825" i="6"/>
  <c r="K824" i="6"/>
  <c r="J824" i="6"/>
  <c r="K823" i="6"/>
  <c r="J823" i="6"/>
  <c r="K822" i="6"/>
  <c r="J822" i="6"/>
  <c r="K821" i="6"/>
  <c r="J821" i="6"/>
  <c r="K820" i="6"/>
  <c r="J820" i="6"/>
  <c r="K819" i="6"/>
  <c r="J819" i="6"/>
  <c r="K818" i="6"/>
  <c r="J818" i="6"/>
  <c r="K817" i="6"/>
  <c r="J817" i="6"/>
  <c r="K816" i="6"/>
  <c r="J816" i="6"/>
  <c r="K815" i="6"/>
  <c r="J815" i="6"/>
  <c r="K814" i="6"/>
  <c r="J814" i="6"/>
  <c r="K813" i="6"/>
  <c r="J813" i="6"/>
  <c r="K812" i="6"/>
  <c r="J812" i="6"/>
  <c r="K811" i="6"/>
  <c r="J811" i="6"/>
  <c r="K810" i="6"/>
  <c r="J810" i="6"/>
  <c r="K809" i="6"/>
  <c r="J809" i="6"/>
  <c r="K808" i="6"/>
  <c r="J808" i="6"/>
  <c r="K807" i="6"/>
  <c r="J807" i="6"/>
  <c r="K806" i="6"/>
  <c r="J806" i="6"/>
  <c r="K805" i="6"/>
  <c r="J805" i="6"/>
  <c r="K804" i="6"/>
  <c r="J804" i="6"/>
  <c r="K803" i="6"/>
  <c r="J803" i="6"/>
  <c r="K802" i="6"/>
  <c r="J802" i="6"/>
  <c r="K801" i="6"/>
  <c r="J801" i="6"/>
  <c r="K800" i="6"/>
  <c r="J800" i="6"/>
  <c r="K799" i="6"/>
  <c r="J799" i="6"/>
  <c r="K798" i="6"/>
  <c r="J798" i="6"/>
  <c r="K797" i="6"/>
  <c r="J797" i="6"/>
  <c r="K796" i="6"/>
  <c r="J796" i="6"/>
  <c r="K795" i="6"/>
  <c r="J795" i="6"/>
  <c r="K794" i="6"/>
  <c r="J794" i="6"/>
  <c r="K793" i="6"/>
  <c r="J793" i="6"/>
  <c r="K792" i="6"/>
  <c r="J792" i="6"/>
  <c r="K791" i="6"/>
  <c r="J791" i="6"/>
  <c r="K790" i="6"/>
  <c r="J790" i="6"/>
  <c r="K789" i="6"/>
  <c r="J789" i="6"/>
  <c r="K788" i="6"/>
  <c r="J788" i="6"/>
  <c r="K787" i="6"/>
  <c r="J787" i="6"/>
  <c r="K786" i="6"/>
  <c r="J786" i="6"/>
  <c r="K785" i="6"/>
  <c r="J785" i="6"/>
  <c r="K784" i="6"/>
  <c r="J784" i="6"/>
  <c r="K783" i="6"/>
  <c r="J783" i="6"/>
  <c r="L783" i="6"/>
  <c r="K782" i="6"/>
  <c r="J782" i="6"/>
  <c r="K781" i="6"/>
  <c r="J781" i="6"/>
  <c r="K780" i="6"/>
  <c r="J780" i="6"/>
  <c r="K779" i="6"/>
  <c r="J779" i="6"/>
  <c r="K778" i="6"/>
  <c r="J778" i="6"/>
  <c r="K777" i="6"/>
  <c r="J777" i="6"/>
  <c r="K776" i="6"/>
  <c r="J776" i="6"/>
  <c r="K775" i="6"/>
  <c r="J775" i="6"/>
  <c r="L775" i="6" s="1"/>
  <c r="K774" i="6"/>
  <c r="J774" i="6"/>
  <c r="K773" i="6"/>
  <c r="J773" i="6"/>
  <c r="K772" i="6"/>
  <c r="J772" i="6"/>
  <c r="K771" i="6"/>
  <c r="J771" i="6"/>
  <c r="L771" i="6" s="1"/>
  <c r="K770" i="6"/>
  <c r="J770" i="6"/>
  <c r="K769" i="6"/>
  <c r="J769" i="6"/>
  <c r="K768" i="6"/>
  <c r="J768" i="6"/>
  <c r="K767" i="6"/>
  <c r="J767" i="6"/>
  <c r="K766" i="6"/>
  <c r="J766" i="6"/>
  <c r="K765" i="6"/>
  <c r="J765" i="6"/>
  <c r="K764" i="6"/>
  <c r="J764" i="6"/>
  <c r="K763" i="6"/>
  <c r="J763" i="6"/>
  <c r="K762" i="6"/>
  <c r="J762" i="6"/>
  <c r="K761" i="6"/>
  <c r="J761" i="6"/>
  <c r="K760" i="6"/>
  <c r="J760" i="6"/>
  <c r="K759" i="6"/>
  <c r="J759" i="6"/>
  <c r="K758" i="6"/>
  <c r="J758" i="6"/>
  <c r="K757" i="6"/>
  <c r="J757" i="6"/>
  <c r="K756" i="6"/>
  <c r="J756" i="6"/>
  <c r="K755" i="6"/>
  <c r="J755" i="6"/>
  <c r="K754" i="6"/>
  <c r="J754" i="6"/>
  <c r="K753" i="6"/>
  <c r="J753" i="6"/>
  <c r="K752" i="6"/>
  <c r="J752" i="6"/>
  <c r="K751" i="6"/>
  <c r="J751" i="6"/>
  <c r="K750" i="6"/>
  <c r="J750" i="6"/>
  <c r="K749" i="6"/>
  <c r="J749" i="6"/>
  <c r="K748" i="6"/>
  <c r="J748" i="6"/>
  <c r="K747" i="6"/>
  <c r="J747" i="6"/>
  <c r="K746" i="6"/>
  <c r="J746" i="6"/>
  <c r="K745" i="6"/>
  <c r="J745" i="6"/>
  <c r="K744" i="6"/>
  <c r="J744" i="6"/>
  <c r="K743" i="6"/>
  <c r="J743" i="6"/>
  <c r="K742" i="6"/>
  <c r="J742" i="6"/>
  <c r="K741" i="6"/>
  <c r="J741" i="6"/>
  <c r="K740" i="6"/>
  <c r="J740" i="6"/>
  <c r="K739" i="6"/>
  <c r="J739" i="6"/>
  <c r="K738" i="6"/>
  <c r="J738" i="6"/>
  <c r="K737" i="6"/>
  <c r="J737" i="6"/>
  <c r="K736" i="6"/>
  <c r="J736" i="6"/>
  <c r="K735" i="6"/>
  <c r="J735" i="6"/>
  <c r="K734" i="6"/>
  <c r="J734" i="6"/>
  <c r="K733" i="6"/>
  <c r="J733" i="6"/>
  <c r="K732" i="6"/>
  <c r="J732" i="6"/>
  <c r="K731" i="6"/>
  <c r="J731" i="6"/>
  <c r="K730" i="6"/>
  <c r="J730" i="6"/>
  <c r="K729" i="6"/>
  <c r="J729" i="6"/>
  <c r="K728" i="6"/>
  <c r="J728" i="6"/>
  <c r="K727" i="6"/>
  <c r="J727" i="6"/>
  <c r="K726" i="6"/>
  <c r="J726" i="6"/>
  <c r="K725" i="6"/>
  <c r="J725" i="6"/>
  <c r="K724" i="6"/>
  <c r="J724" i="6"/>
  <c r="K723" i="6"/>
  <c r="J723" i="6"/>
  <c r="K722" i="6"/>
  <c r="J722" i="6"/>
  <c r="K721" i="6"/>
  <c r="J721" i="6"/>
  <c r="K720" i="6"/>
  <c r="J720" i="6"/>
  <c r="K719" i="6"/>
  <c r="J719" i="6"/>
  <c r="K718" i="6"/>
  <c r="J718" i="6"/>
  <c r="K717" i="6"/>
  <c r="J717" i="6"/>
  <c r="K716" i="6"/>
  <c r="J716" i="6"/>
  <c r="K715" i="6"/>
  <c r="J715" i="6"/>
  <c r="K714" i="6"/>
  <c r="J714" i="6"/>
  <c r="K713" i="6"/>
  <c r="J713" i="6"/>
  <c r="K712" i="6"/>
  <c r="J712" i="6"/>
  <c r="K711" i="6"/>
  <c r="J711" i="6"/>
  <c r="K710" i="6"/>
  <c r="J710" i="6"/>
  <c r="K709" i="6"/>
  <c r="J709" i="6"/>
  <c r="K708" i="6"/>
  <c r="J708" i="6"/>
  <c r="K707" i="6"/>
  <c r="J707" i="6"/>
  <c r="K706" i="6"/>
  <c r="J706" i="6"/>
  <c r="K705" i="6"/>
  <c r="J705" i="6"/>
  <c r="K704" i="6"/>
  <c r="J704" i="6"/>
  <c r="K703" i="6"/>
  <c r="J703" i="6"/>
  <c r="K702" i="6"/>
  <c r="J702" i="6"/>
  <c r="K701" i="6"/>
  <c r="J701" i="6"/>
  <c r="K700" i="6"/>
  <c r="J700" i="6"/>
  <c r="K699" i="6"/>
  <c r="J699" i="6"/>
  <c r="K698" i="6"/>
  <c r="J698" i="6"/>
  <c r="K697" i="6"/>
  <c r="J697" i="6"/>
  <c r="K696" i="6"/>
  <c r="J696" i="6"/>
  <c r="K695" i="6"/>
  <c r="J695" i="6"/>
  <c r="K694" i="6"/>
  <c r="J694" i="6"/>
  <c r="K693" i="6"/>
  <c r="J693" i="6"/>
  <c r="K692" i="6"/>
  <c r="J692" i="6"/>
  <c r="K691" i="6"/>
  <c r="J691" i="6"/>
  <c r="K690" i="6"/>
  <c r="J690" i="6"/>
  <c r="K689" i="6"/>
  <c r="J689" i="6"/>
  <c r="K688" i="6"/>
  <c r="J688" i="6"/>
  <c r="K687" i="6"/>
  <c r="J687" i="6"/>
  <c r="K686" i="6"/>
  <c r="J686" i="6"/>
  <c r="K685" i="6"/>
  <c r="J685" i="6"/>
  <c r="K684" i="6"/>
  <c r="J684" i="6"/>
  <c r="K683" i="6"/>
  <c r="J683" i="6"/>
  <c r="K682" i="6"/>
  <c r="J682" i="6"/>
  <c r="K681" i="6"/>
  <c r="J681" i="6"/>
  <c r="K680" i="6"/>
  <c r="J680" i="6"/>
  <c r="K679" i="6"/>
  <c r="J679" i="6"/>
  <c r="K678" i="6"/>
  <c r="J678" i="6"/>
  <c r="K677" i="6"/>
  <c r="J677" i="6"/>
  <c r="K676" i="6"/>
  <c r="J676" i="6"/>
  <c r="K675" i="6"/>
  <c r="J675" i="6"/>
  <c r="K674" i="6"/>
  <c r="J674" i="6"/>
  <c r="K673" i="6"/>
  <c r="J673" i="6"/>
  <c r="K672" i="6"/>
  <c r="J672" i="6"/>
  <c r="K671" i="6"/>
  <c r="J671" i="6"/>
  <c r="K670" i="6"/>
  <c r="J670" i="6"/>
  <c r="K669" i="6"/>
  <c r="J669" i="6"/>
  <c r="K668" i="6"/>
  <c r="J668" i="6"/>
  <c r="K667" i="6"/>
  <c r="J667" i="6"/>
  <c r="K666" i="6"/>
  <c r="J666" i="6"/>
  <c r="K665" i="6"/>
  <c r="J665" i="6"/>
  <c r="K664" i="6"/>
  <c r="J664" i="6"/>
  <c r="K663" i="6"/>
  <c r="J663" i="6"/>
  <c r="K662" i="6"/>
  <c r="J662" i="6"/>
  <c r="K661" i="6"/>
  <c r="J661" i="6"/>
  <c r="K660" i="6"/>
  <c r="J660" i="6"/>
  <c r="K659" i="6"/>
  <c r="J659" i="6"/>
  <c r="K658" i="6"/>
  <c r="J658" i="6"/>
  <c r="K657" i="6"/>
  <c r="J657" i="6"/>
  <c r="K656" i="6"/>
  <c r="J656" i="6"/>
  <c r="K655" i="6"/>
  <c r="J655" i="6"/>
  <c r="K654" i="6"/>
  <c r="J654" i="6"/>
  <c r="K653" i="6"/>
  <c r="J653" i="6"/>
  <c r="K652" i="6"/>
  <c r="J652" i="6"/>
  <c r="K651" i="6"/>
  <c r="J651" i="6"/>
  <c r="K650" i="6"/>
  <c r="J650" i="6"/>
  <c r="K649" i="6"/>
  <c r="J649" i="6"/>
  <c r="K648" i="6"/>
  <c r="J648" i="6"/>
  <c r="K647" i="6"/>
  <c r="J647" i="6"/>
  <c r="K646" i="6"/>
  <c r="J646" i="6"/>
  <c r="K645" i="6"/>
  <c r="J645" i="6"/>
  <c r="K644" i="6"/>
  <c r="J644" i="6"/>
  <c r="K643" i="6"/>
  <c r="J643" i="6"/>
  <c r="K642" i="6"/>
  <c r="J642" i="6"/>
  <c r="K641" i="6"/>
  <c r="J641" i="6"/>
  <c r="K640" i="6"/>
  <c r="J640" i="6"/>
  <c r="K639" i="6"/>
  <c r="J639" i="6"/>
  <c r="K638" i="6"/>
  <c r="J638" i="6"/>
  <c r="K637" i="6"/>
  <c r="J637" i="6"/>
  <c r="K636" i="6"/>
  <c r="J636" i="6"/>
  <c r="K635" i="6"/>
  <c r="J635" i="6"/>
  <c r="K634" i="6"/>
  <c r="J634" i="6"/>
  <c r="K633" i="6"/>
  <c r="J633" i="6"/>
  <c r="K632" i="6"/>
  <c r="J632" i="6"/>
  <c r="K631" i="6"/>
  <c r="J631" i="6"/>
  <c r="K630" i="6"/>
  <c r="J630" i="6"/>
  <c r="K629" i="6"/>
  <c r="J629" i="6"/>
  <c r="K628" i="6"/>
  <c r="J628" i="6"/>
  <c r="K627" i="6"/>
  <c r="J627" i="6"/>
  <c r="K626" i="6"/>
  <c r="J626" i="6"/>
  <c r="K625" i="6"/>
  <c r="J625" i="6"/>
  <c r="K624" i="6"/>
  <c r="J624" i="6"/>
  <c r="K623" i="6"/>
  <c r="J623" i="6"/>
  <c r="K622" i="6"/>
  <c r="J622" i="6"/>
  <c r="K621" i="6"/>
  <c r="J621" i="6"/>
  <c r="K620" i="6"/>
  <c r="J620" i="6"/>
  <c r="K619" i="6"/>
  <c r="J619" i="6"/>
  <c r="K618" i="6"/>
  <c r="J618" i="6"/>
  <c r="K617" i="6"/>
  <c r="J617" i="6"/>
  <c r="K616" i="6"/>
  <c r="J616" i="6"/>
  <c r="K615" i="6"/>
  <c r="J615" i="6"/>
  <c r="K614" i="6"/>
  <c r="J614" i="6"/>
  <c r="K613" i="6"/>
  <c r="J613" i="6"/>
  <c r="K612" i="6"/>
  <c r="J612" i="6"/>
  <c r="K611" i="6"/>
  <c r="J611" i="6"/>
  <c r="K610" i="6"/>
  <c r="J610" i="6"/>
  <c r="K609" i="6"/>
  <c r="J609" i="6"/>
  <c r="K608" i="6"/>
  <c r="J608" i="6"/>
  <c r="K607" i="6"/>
  <c r="J607" i="6"/>
  <c r="K606" i="6"/>
  <c r="J606" i="6"/>
  <c r="K605" i="6"/>
  <c r="J605" i="6"/>
  <c r="K604" i="6"/>
  <c r="J604" i="6"/>
  <c r="K603" i="6"/>
  <c r="J603" i="6"/>
  <c r="K602" i="6"/>
  <c r="J602" i="6"/>
  <c r="K601" i="6"/>
  <c r="J601" i="6"/>
  <c r="K600" i="6"/>
  <c r="J600" i="6"/>
  <c r="K599" i="6"/>
  <c r="J599" i="6"/>
  <c r="K598" i="6"/>
  <c r="J598" i="6"/>
  <c r="K597" i="6"/>
  <c r="J597" i="6"/>
  <c r="K596" i="6"/>
  <c r="J596" i="6"/>
  <c r="K595" i="6"/>
  <c r="J595" i="6"/>
  <c r="K594" i="6"/>
  <c r="J594" i="6"/>
  <c r="K593" i="6"/>
  <c r="J593" i="6"/>
  <c r="K592" i="6"/>
  <c r="J592" i="6"/>
  <c r="K591" i="6"/>
  <c r="J591" i="6"/>
  <c r="K590" i="6"/>
  <c r="J590" i="6"/>
  <c r="K589" i="6"/>
  <c r="J589" i="6"/>
  <c r="K588" i="6"/>
  <c r="J588" i="6"/>
  <c r="K587" i="6"/>
  <c r="J587" i="6"/>
  <c r="K586" i="6"/>
  <c r="J586" i="6"/>
  <c r="K585" i="6"/>
  <c r="J585" i="6"/>
  <c r="K584" i="6"/>
  <c r="J584" i="6"/>
  <c r="K583" i="6"/>
  <c r="J583" i="6"/>
  <c r="K582" i="6"/>
  <c r="J582" i="6"/>
  <c r="K581" i="6"/>
  <c r="J581" i="6"/>
  <c r="K580" i="6"/>
  <c r="J580" i="6"/>
  <c r="K579" i="6"/>
  <c r="J579" i="6"/>
  <c r="K578" i="6"/>
  <c r="J578" i="6"/>
  <c r="K577" i="6"/>
  <c r="J577" i="6"/>
  <c r="K576" i="6"/>
  <c r="J576" i="6"/>
  <c r="K575" i="6"/>
  <c r="J575" i="6"/>
  <c r="K574" i="6"/>
  <c r="J574" i="6"/>
  <c r="K573" i="6"/>
  <c r="J573" i="6"/>
  <c r="K572" i="6"/>
  <c r="J572" i="6"/>
  <c r="K571" i="6"/>
  <c r="J571" i="6"/>
  <c r="K570" i="6"/>
  <c r="J570" i="6"/>
  <c r="K569" i="6"/>
  <c r="J569" i="6"/>
  <c r="K568" i="6"/>
  <c r="J568" i="6"/>
  <c r="K567" i="6"/>
  <c r="J567" i="6"/>
  <c r="K566" i="6"/>
  <c r="J566" i="6"/>
  <c r="K565" i="6"/>
  <c r="J565" i="6"/>
  <c r="K564" i="6"/>
  <c r="J564" i="6"/>
  <c r="K563" i="6"/>
  <c r="J563" i="6"/>
  <c r="K562" i="6"/>
  <c r="J562" i="6"/>
  <c r="K561" i="6"/>
  <c r="J561" i="6"/>
  <c r="K560" i="6"/>
  <c r="J560" i="6"/>
  <c r="K559" i="6"/>
  <c r="J559" i="6"/>
  <c r="K558" i="6"/>
  <c r="J558" i="6"/>
  <c r="K557" i="6"/>
  <c r="J557" i="6"/>
  <c r="K556" i="6"/>
  <c r="J556" i="6"/>
  <c r="K555" i="6"/>
  <c r="J555" i="6"/>
  <c r="K554" i="6"/>
  <c r="J554" i="6"/>
  <c r="K553" i="6"/>
  <c r="J553" i="6"/>
  <c r="K552" i="6"/>
  <c r="J552" i="6"/>
  <c r="K551" i="6"/>
  <c r="J551" i="6"/>
  <c r="K550" i="6"/>
  <c r="J550" i="6"/>
  <c r="K549" i="6"/>
  <c r="J549" i="6"/>
  <c r="K548" i="6"/>
  <c r="J548" i="6"/>
  <c r="K547" i="6"/>
  <c r="J547" i="6"/>
  <c r="K546" i="6"/>
  <c r="J546" i="6"/>
  <c r="K545" i="6"/>
  <c r="J545" i="6"/>
  <c r="K544" i="6"/>
  <c r="J544" i="6"/>
  <c r="K543" i="6"/>
  <c r="J543" i="6"/>
  <c r="K542" i="6"/>
  <c r="J542" i="6"/>
  <c r="K541" i="6"/>
  <c r="J541" i="6"/>
  <c r="K540" i="6"/>
  <c r="J540" i="6"/>
  <c r="K539" i="6"/>
  <c r="J539" i="6"/>
  <c r="K538" i="6"/>
  <c r="J538" i="6"/>
  <c r="K537" i="6"/>
  <c r="J537" i="6"/>
  <c r="K536" i="6"/>
  <c r="J536" i="6"/>
  <c r="K535" i="6"/>
  <c r="J535" i="6"/>
  <c r="K534" i="6"/>
  <c r="J534" i="6"/>
  <c r="K533" i="6"/>
  <c r="J533" i="6"/>
  <c r="K532" i="6"/>
  <c r="J532" i="6"/>
  <c r="K531" i="6"/>
  <c r="J531" i="6"/>
  <c r="K530" i="6"/>
  <c r="J530" i="6"/>
  <c r="K529" i="6"/>
  <c r="J529" i="6"/>
  <c r="K528" i="6"/>
  <c r="J528" i="6"/>
  <c r="K527" i="6"/>
  <c r="J527" i="6"/>
  <c r="K526" i="6"/>
  <c r="J526" i="6"/>
  <c r="K525" i="6"/>
  <c r="J525" i="6"/>
  <c r="K524" i="6"/>
  <c r="J524" i="6"/>
  <c r="K523" i="6"/>
  <c r="J523" i="6"/>
  <c r="K522" i="6"/>
  <c r="J522" i="6"/>
  <c r="K521" i="6"/>
  <c r="J521" i="6"/>
  <c r="K520" i="6"/>
  <c r="J520" i="6"/>
  <c r="K519" i="6"/>
  <c r="J519" i="6"/>
  <c r="K518" i="6"/>
  <c r="J518" i="6"/>
  <c r="K517" i="6"/>
  <c r="J517" i="6"/>
  <c r="K516" i="6"/>
  <c r="J516" i="6"/>
  <c r="K515" i="6"/>
  <c r="J515" i="6"/>
  <c r="K514" i="6"/>
  <c r="J514" i="6"/>
  <c r="K513" i="6"/>
  <c r="J513" i="6"/>
  <c r="K512" i="6"/>
  <c r="J512" i="6"/>
  <c r="K511" i="6"/>
  <c r="J511" i="6"/>
  <c r="K510" i="6"/>
  <c r="J510" i="6"/>
  <c r="K509" i="6"/>
  <c r="J509" i="6"/>
  <c r="K508" i="6"/>
  <c r="J508" i="6"/>
  <c r="K507" i="6"/>
  <c r="J507" i="6"/>
  <c r="K506" i="6"/>
  <c r="J506" i="6"/>
  <c r="K505" i="6"/>
  <c r="J505" i="6"/>
  <c r="K504" i="6"/>
  <c r="J504" i="6"/>
  <c r="K503" i="6"/>
  <c r="J503" i="6"/>
  <c r="K502" i="6"/>
  <c r="J502" i="6"/>
  <c r="K501" i="6"/>
  <c r="J501" i="6"/>
  <c r="K500" i="6"/>
  <c r="J500" i="6"/>
  <c r="K499" i="6"/>
  <c r="J499" i="6"/>
  <c r="K498" i="6"/>
  <c r="J498" i="6"/>
  <c r="K497" i="6"/>
  <c r="J497" i="6"/>
  <c r="K496" i="6"/>
  <c r="J496" i="6"/>
  <c r="K495" i="6"/>
  <c r="J495" i="6"/>
  <c r="K494" i="6"/>
  <c r="J494" i="6"/>
  <c r="K493" i="6"/>
  <c r="J493" i="6"/>
  <c r="K492" i="6"/>
  <c r="J492" i="6"/>
  <c r="K491" i="6"/>
  <c r="J491" i="6"/>
  <c r="K490" i="6"/>
  <c r="J490" i="6"/>
  <c r="K489" i="6"/>
  <c r="J489" i="6"/>
  <c r="K488" i="6"/>
  <c r="J488" i="6"/>
  <c r="K487" i="6"/>
  <c r="J487" i="6"/>
  <c r="K486" i="6"/>
  <c r="J486" i="6"/>
  <c r="K485" i="6"/>
  <c r="J485" i="6"/>
  <c r="K484" i="6"/>
  <c r="J484" i="6"/>
  <c r="K483" i="6"/>
  <c r="J483" i="6"/>
  <c r="K482" i="6"/>
  <c r="J482" i="6"/>
  <c r="K481" i="6"/>
  <c r="J481" i="6"/>
  <c r="K480" i="6"/>
  <c r="J480" i="6"/>
  <c r="K479" i="6"/>
  <c r="J479" i="6"/>
  <c r="K478" i="6"/>
  <c r="J478" i="6"/>
  <c r="K477" i="6"/>
  <c r="J477" i="6"/>
  <c r="K476" i="6"/>
  <c r="J476" i="6"/>
  <c r="K475" i="6"/>
  <c r="J475" i="6"/>
  <c r="K474" i="6"/>
  <c r="J474" i="6"/>
  <c r="K473" i="6"/>
  <c r="J473" i="6"/>
  <c r="K472" i="6"/>
  <c r="J472" i="6"/>
  <c r="K471" i="6"/>
  <c r="J471" i="6"/>
  <c r="K470" i="6"/>
  <c r="J470" i="6"/>
  <c r="K469" i="6"/>
  <c r="J469" i="6"/>
  <c r="K468" i="6"/>
  <c r="J468" i="6"/>
  <c r="K467" i="6"/>
  <c r="J467" i="6"/>
  <c r="K466" i="6"/>
  <c r="J466" i="6"/>
  <c r="K465" i="6"/>
  <c r="J465" i="6"/>
  <c r="K464" i="6"/>
  <c r="J464" i="6"/>
  <c r="K463" i="6"/>
  <c r="J463" i="6"/>
  <c r="K462" i="6"/>
  <c r="J462" i="6"/>
  <c r="K461" i="6"/>
  <c r="J461" i="6"/>
  <c r="K460" i="6"/>
  <c r="J460" i="6"/>
  <c r="K459" i="6"/>
  <c r="J459" i="6"/>
  <c r="K458" i="6"/>
  <c r="J458" i="6"/>
  <c r="K457" i="6"/>
  <c r="J457" i="6"/>
  <c r="K456" i="6"/>
  <c r="J456" i="6"/>
  <c r="K455" i="6"/>
  <c r="J455" i="6"/>
  <c r="K454" i="6"/>
  <c r="J454" i="6"/>
  <c r="K453" i="6"/>
  <c r="J453" i="6"/>
  <c r="K452" i="6"/>
  <c r="J452" i="6"/>
  <c r="K451" i="6"/>
  <c r="J451" i="6"/>
  <c r="K450" i="6"/>
  <c r="J450" i="6"/>
  <c r="K449" i="6"/>
  <c r="J449" i="6"/>
  <c r="K448" i="6"/>
  <c r="J448" i="6"/>
  <c r="K447" i="6"/>
  <c r="J447" i="6"/>
  <c r="K446" i="6"/>
  <c r="J446" i="6"/>
  <c r="K445" i="6"/>
  <c r="J445" i="6"/>
  <c r="K444" i="6"/>
  <c r="J444" i="6"/>
  <c r="K443" i="6"/>
  <c r="J443" i="6"/>
  <c r="K442" i="6"/>
  <c r="J442" i="6"/>
  <c r="K441" i="6"/>
  <c r="J441" i="6"/>
  <c r="K440" i="6"/>
  <c r="J440" i="6"/>
  <c r="K439" i="6"/>
  <c r="J439" i="6"/>
  <c r="K438" i="6"/>
  <c r="J438" i="6"/>
  <c r="K437" i="6"/>
  <c r="J437" i="6"/>
  <c r="K436" i="6"/>
  <c r="J436" i="6"/>
  <c r="K435" i="6"/>
  <c r="J435" i="6"/>
  <c r="K434" i="6"/>
  <c r="J434" i="6"/>
  <c r="K433" i="6"/>
  <c r="J433" i="6"/>
  <c r="K432" i="6"/>
  <c r="J432" i="6"/>
  <c r="K431" i="6"/>
  <c r="J431" i="6"/>
  <c r="K430" i="6"/>
  <c r="J430" i="6"/>
  <c r="K429" i="6"/>
  <c r="J429" i="6"/>
  <c r="K428" i="6"/>
  <c r="J428" i="6"/>
  <c r="K427" i="6"/>
  <c r="J427" i="6"/>
  <c r="K426" i="6"/>
  <c r="J426" i="6"/>
  <c r="K425" i="6"/>
  <c r="J425" i="6"/>
  <c r="K424" i="6"/>
  <c r="J424" i="6"/>
  <c r="K423" i="6"/>
  <c r="J423" i="6"/>
  <c r="K422" i="6"/>
  <c r="J422" i="6"/>
  <c r="K421" i="6"/>
  <c r="J421" i="6"/>
  <c r="K420" i="6"/>
  <c r="J420" i="6"/>
  <c r="K419" i="6"/>
  <c r="J419" i="6"/>
  <c r="K418" i="6"/>
  <c r="J418" i="6"/>
  <c r="K417" i="6"/>
  <c r="J417" i="6"/>
  <c r="K416" i="6"/>
  <c r="J416" i="6"/>
  <c r="K415" i="6"/>
  <c r="J415" i="6"/>
  <c r="K414" i="6"/>
  <c r="J414" i="6"/>
  <c r="K413" i="6"/>
  <c r="J413" i="6"/>
  <c r="K412" i="6"/>
  <c r="J412" i="6"/>
  <c r="K411" i="6"/>
  <c r="J411" i="6"/>
  <c r="K410" i="6"/>
  <c r="J410" i="6"/>
  <c r="K409" i="6"/>
  <c r="J409" i="6"/>
  <c r="K408" i="6"/>
  <c r="J408" i="6"/>
  <c r="K407" i="6"/>
  <c r="J407" i="6"/>
  <c r="K406" i="6"/>
  <c r="J406" i="6"/>
  <c r="K405" i="6"/>
  <c r="J405" i="6"/>
  <c r="K404" i="6"/>
  <c r="J404" i="6"/>
  <c r="K403" i="6"/>
  <c r="J403" i="6"/>
  <c r="K402" i="6"/>
  <c r="J402" i="6"/>
  <c r="K401" i="6"/>
  <c r="J401" i="6"/>
  <c r="K400" i="6"/>
  <c r="J400" i="6"/>
  <c r="K399" i="6"/>
  <c r="J399" i="6"/>
  <c r="K398" i="6"/>
  <c r="J398" i="6"/>
  <c r="K397" i="6"/>
  <c r="J397" i="6"/>
  <c r="K396" i="6"/>
  <c r="J396" i="6"/>
  <c r="K395" i="6"/>
  <c r="J395" i="6"/>
  <c r="K394" i="6"/>
  <c r="J394" i="6"/>
  <c r="K393" i="6"/>
  <c r="J393" i="6"/>
  <c r="K392" i="6"/>
  <c r="J392" i="6"/>
  <c r="K391" i="6"/>
  <c r="J391" i="6"/>
  <c r="K390" i="6"/>
  <c r="J390" i="6"/>
  <c r="K389" i="6"/>
  <c r="J389" i="6"/>
  <c r="K388" i="6"/>
  <c r="J388" i="6"/>
  <c r="K387" i="6"/>
  <c r="J387" i="6"/>
  <c r="K386" i="6"/>
  <c r="J386" i="6"/>
  <c r="K385" i="6"/>
  <c r="J385" i="6"/>
  <c r="K384" i="6"/>
  <c r="J384" i="6"/>
  <c r="K383" i="6"/>
  <c r="J383" i="6"/>
  <c r="K382" i="6"/>
  <c r="J382" i="6"/>
  <c r="K381" i="6"/>
  <c r="J381" i="6"/>
  <c r="K380" i="6"/>
  <c r="J380" i="6"/>
  <c r="K379" i="6"/>
  <c r="L379" i="6" s="1"/>
  <c r="J379" i="6"/>
  <c r="K378" i="6"/>
  <c r="J378" i="6"/>
  <c r="K377" i="6"/>
  <c r="J377" i="6"/>
  <c r="K376" i="6"/>
  <c r="J376" i="6"/>
  <c r="K375" i="6"/>
  <c r="J375" i="6"/>
  <c r="K374" i="6"/>
  <c r="J374" i="6"/>
  <c r="K373" i="6"/>
  <c r="J373" i="6"/>
  <c r="K372" i="6"/>
  <c r="J372" i="6"/>
  <c r="K371" i="6"/>
  <c r="J371" i="6"/>
  <c r="K370" i="6"/>
  <c r="J370" i="6"/>
  <c r="K369" i="6"/>
  <c r="L369" i="6" s="1"/>
  <c r="J369" i="6"/>
  <c r="K368" i="6"/>
  <c r="J368" i="6"/>
  <c r="K367" i="6"/>
  <c r="L367" i="6" s="1"/>
  <c r="J367" i="6"/>
  <c r="K366" i="6"/>
  <c r="J366" i="6"/>
  <c r="K365" i="6"/>
  <c r="J365" i="6"/>
  <c r="K364" i="6"/>
  <c r="J364" i="6"/>
  <c r="K363" i="6"/>
  <c r="J363" i="6"/>
  <c r="K362" i="6"/>
  <c r="J362" i="6"/>
  <c r="K361" i="6"/>
  <c r="J361" i="6"/>
  <c r="K360" i="6"/>
  <c r="J360" i="6"/>
  <c r="K359" i="6"/>
  <c r="L359" i="6" s="1"/>
  <c r="J359" i="6"/>
  <c r="K358" i="6"/>
  <c r="J358" i="6"/>
  <c r="K357" i="6"/>
  <c r="J357" i="6"/>
  <c r="K356" i="6"/>
  <c r="J356" i="6"/>
  <c r="K355" i="6"/>
  <c r="J355" i="6"/>
  <c r="K354" i="6"/>
  <c r="L354" i="6" s="1"/>
  <c r="J354" i="6"/>
  <c r="K353" i="6"/>
  <c r="J353" i="6"/>
  <c r="K352" i="6"/>
  <c r="J352" i="6"/>
  <c r="K351" i="6"/>
  <c r="L351" i="6" s="1"/>
  <c r="J351" i="6"/>
  <c r="K350" i="6"/>
  <c r="J350" i="6"/>
  <c r="K349" i="6"/>
  <c r="J349" i="6"/>
  <c r="K348" i="6"/>
  <c r="J348" i="6"/>
  <c r="K347" i="6"/>
  <c r="J347" i="6"/>
  <c r="K346" i="6"/>
  <c r="J346" i="6"/>
  <c r="K345" i="6"/>
  <c r="J345" i="6"/>
  <c r="K344" i="6"/>
  <c r="J344" i="6"/>
  <c r="K343" i="6"/>
  <c r="J343" i="6"/>
  <c r="K342" i="6"/>
  <c r="J342" i="6"/>
  <c r="K341" i="6"/>
  <c r="J341" i="6"/>
  <c r="K340" i="6"/>
  <c r="J340" i="6"/>
  <c r="K339" i="6"/>
  <c r="J339" i="6"/>
  <c r="K338" i="6"/>
  <c r="J338" i="6"/>
  <c r="K337" i="6"/>
  <c r="J337" i="6"/>
  <c r="K336" i="6"/>
  <c r="J336" i="6"/>
  <c r="K335" i="6"/>
  <c r="L335" i="6" s="1"/>
  <c r="J335" i="6"/>
  <c r="K334" i="6"/>
  <c r="J334" i="6"/>
  <c r="K333" i="6"/>
  <c r="J333" i="6"/>
  <c r="K332" i="6"/>
  <c r="J332" i="6"/>
  <c r="K331" i="6"/>
  <c r="J331" i="6"/>
  <c r="K330" i="6"/>
  <c r="J330" i="6"/>
  <c r="K329" i="6"/>
  <c r="L329" i="6" s="1"/>
  <c r="J329" i="6"/>
  <c r="K328" i="6"/>
  <c r="J328" i="6"/>
  <c r="K327" i="6"/>
  <c r="J327" i="6"/>
  <c r="K326" i="6"/>
  <c r="J326" i="6"/>
  <c r="K325" i="6"/>
  <c r="J325" i="6"/>
  <c r="K324" i="6"/>
  <c r="J324" i="6"/>
  <c r="K323" i="6"/>
  <c r="J323" i="6"/>
  <c r="K322" i="6"/>
  <c r="J322" i="6"/>
  <c r="K321" i="6"/>
  <c r="J321" i="6"/>
  <c r="K320" i="6"/>
  <c r="J320" i="6"/>
  <c r="K319" i="6"/>
  <c r="J319" i="6"/>
  <c r="K318" i="6"/>
  <c r="J318" i="6"/>
  <c r="K317" i="6"/>
  <c r="J317" i="6"/>
  <c r="K316" i="6"/>
  <c r="J316" i="6"/>
  <c r="K315" i="6"/>
  <c r="J315" i="6"/>
  <c r="K314" i="6"/>
  <c r="J314" i="6"/>
  <c r="K313" i="6"/>
  <c r="L313" i="6" s="1"/>
  <c r="J313" i="6"/>
  <c r="K312" i="6"/>
  <c r="J312" i="6"/>
  <c r="L312" i="6"/>
  <c r="K311" i="6"/>
  <c r="J311" i="6"/>
  <c r="K310" i="6"/>
  <c r="J310" i="6"/>
  <c r="L310" i="6" s="1"/>
  <c r="K309" i="6"/>
  <c r="J309" i="6"/>
  <c r="K308" i="6"/>
  <c r="J308" i="6"/>
  <c r="K307" i="6"/>
  <c r="J307" i="6"/>
  <c r="L307" i="6" s="1"/>
  <c r="K306" i="6"/>
  <c r="J306" i="6"/>
  <c r="L306" i="6" s="1"/>
  <c r="K305" i="6"/>
  <c r="J305" i="6"/>
  <c r="L305" i="6" s="1"/>
  <c r="K304" i="6"/>
  <c r="J304" i="6"/>
  <c r="L304" i="6" s="1"/>
  <c r="K303" i="6"/>
  <c r="J303" i="6"/>
  <c r="K302" i="6"/>
  <c r="J302" i="6"/>
  <c r="L302" i="6" s="1"/>
  <c r="K301" i="6"/>
  <c r="J301" i="6"/>
  <c r="K300" i="6"/>
  <c r="J300" i="6"/>
  <c r="L300" i="6" s="1"/>
  <c r="K299" i="6"/>
  <c r="J299" i="6"/>
  <c r="K298" i="6"/>
  <c r="J298" i="6"/>
  <c r="K297" i="6"/>
  <c r="J297" i="6"/>
  <c r="K296" i="6"/>
  <c r="J296" i="6"/>
  <c r="K295" i="6"/>
  <c r="J295" i="6"/>
  <c r="K294" i="6"/>
  <c r="J294" i="6"/>
  <c r="K293" i="6"/>
  <c r="J293" i="6"/>
  <c r="K292" i="6"/>
  <c r="J292" i="6"/>
  <c r="K291" i="6"/>
  <c r="J291" i="6"/>
  <c r="K290" i="6"/>
  <c r="J290" i="6"/>
  <c r="K289" i="6"/>
  <c r="J289" i="6"/>
  <c r="K288" i="6"/>
  <c r="J288" i="6"/>
  <c r="K287" i="6"/>
  <c r="J287" i="6"/>
  <c r="K286" i="6"/>
  <c r="J286" i="6"/>
  <c r="K285" i="6"/>
  <c r="J285" i="6"/>
  <c r="K284" i="6"/>
  <c r="J284" i="6"/>
  <c r="K283" i="6"/>
  <c r="J283" i="6"/>
  <c r="K282" i="6"/>
  <c r="J282" i="6"/>
  <c r="K281" i="6"/>
  <c r="J281" i="6"/>
  <c r="K280" i="6"/>
  <c r="J280" i="6"/>
  <c r="L280" i="6" s="1"/>
  <c r="K279" i="6"/>
  <c r="J279" i="6"/>
  <c r="K278" i="6"/>
  <c r="J278" i="6"/>
  <c r="K277" i="6"/>
  <c r="J277" i="6"/>
  <c r="K276" i="6"/>
  <c r="J276" i="6"/>
  <c r="K275" i="6"/>
  <c r="J275" i="6"/>
  <c r="K274" i="6"/>
  <c r="J274" i="6"/>
  <c r="K273" i="6"/>
  <c r="J273" i="6"/>
  <c r="K272" i="6"/>
  <c r="J272" i="6"/>
  <c r="K271" i="6"/>
  <c r="J271" i="6"/>
  <c r="K270" i="6"/>
  <c r="L270" i="6" s="1"/>
  <c r="J270" i="6"/>
  <c r="K269" i="6"/>
  <c r="L269" i="6" s="1"/>
  <c r="J269" i="6"/>
  <c r="K268" i="6"/>
  <c r="J268" i="6"/>
  <c r="L268" i="6"/>
  <c r="K267" i="6"/>
  <c r="J267" i="6"/>
  <c r="L267" i="6" s="1"/>
  <c r="K266" i="6"/>
  <c r="J266" i="6"/>
  <c r="K265" i="6"/>
  <c r="J265" i="6"/>
  <c r="L265" i="6" s="1"/>
  <c r="K264" i="6"/>
  <c r="J264" i="6"/>
  <c r="L264" i="6" s="1"/>
  <c r="K263" i="6"/>
  <c r="J263" i="6"/>
  <c r="K262" i="6"/>
  <c r="J262" i="6"/>
  <c r="K261" i="6"/>
  <c r="J261" i="6"/>
  <c r="L261" i="6" s="1"/>
  <c r="K260" i="6"/>
  <c r="J260" i="6"/>
  <c r="L260" i="6" s="1"/>
  <c r="K259" i="6"/>
  <c r="J259" i="6"/>
  <c r="K258" i="6"/>
  <c r="J258" i="6"/>
  <c r="K257" i="6"/>
  <c r="J257" i="6"/>
  <c r="K256" i="6"/>
  <c r="J256" i="6"/>
  <c r="K255" i="6"/>
  <c r="J255" i="6"/>
  <c r="K254" i="6"/>
  <c r="J254" i="6"/>
  <c r="K253" i="6"/>
  <c r="J253" i="6"/>
  <c r="K252" i="6"/>
  <c r="J252" i="6"/>
  <c r="K251" i="6"/>
  <c r="J251" i="6"/>
  <c r="K250" i="6"/>
  <c r="J250" i="6"/>
  <c r="K249" i="6"/>
  <c r="J249" i="6"/>
  <c r="K248" i="6"/>
  <c r="J248" i="6"/>
  <c r="L248" i="6" s="1"/>
  <c r="K247" i="6"/>
  <c r="J247" i="6"/>
  <c r="K246" i="6"/>
  <c r="J246" i="6"/>
  <c r="K245" i="6"/>
  <c r="J245" i="6"/>
  <c r="K244" i="6"/>
  <c r="J244" i="6"/>
  <c r="K243" i="6"/>
  <c r="J243" i="6"/>
  <c r="K242" i="6"/>
  <c r="J242" i="6"/>
  <c r="K241" i="6"/>
  <c r="J241" i="6"/>
  <c r="K240" i="6"/>
  <c r="J240" i="6"/>
  <c r="K239" i="6"/>
  <c r="J239" i="6"/>
  <c r="K238" i="6"/>
  <c r="J238" i="6"/>
  <c r="K237" i="6"/>
  <c r="J237" i="6"/>
  <c r="K236" i="6"/>
  <c r="J236" i="6"/>
  <c r="K235" i="6"/>
  <c r="J235" i="6"/>
  <c r="K234" i="6"/>
  <c r="J234" i="6"/>
  <c r="K233" i="6"/>
  <c r="J233" i="6"/>
  <c r="K232" i="6"/>
  <c r="J232" i="6"/>
  <c r="K231" i="6"/>
  <c r="J231" i="6"/>
  <c r="K230" i="6"/>
  <c r="J230" i="6"/>
  <c r="K229" i="6"/>
  <c r="L229" i="6" s="1"/>
  <c r="J229" i="6"/>
  <c r="K228" i="6"/>
  <c r="L228" i="6" s="1"/>
  <c r="J228" i="6"/>
  <c r="K227" i="6"/>
  <c r="L227" i="6" s="1"/>
  <c r="J227" i="6"/>
  <c r="K226" i="6"/>
  <c r="L226" i="6" s="1"/>
  <c r="J226" i="6"/>
  <c r="K225" i="6"/>
  <c r="L225" i="6" s="1"/>
  <c r="J225" i="6"/>
  <c r="K224" i="6"/>
  <c r="J224" i="6"/>
  <c r="K223" i="6"/>
  <c r="J223" i="6"/>
  <c r="K222" i="6"/>
  <c r="J222" i="6"/>
  <c r="K221" i="6"/>
  <c r="J221" i="6"/>
  <c r="K220" i="6"/>
  <c r="J220" i="6"/>
  <c r="K219" i="6"/>
  <c r="L219" i="6" s="1"/>
  <c r="J219" i="6"/>
  <c r="K218" i="6"/>
  <c r="J218" i="6"/>
  <c r="K217" i="6"/>
  <c r="L217" i="6" s="1"/>
  <c r="J217" i="6"/>
  <c r="K216" i="6"/>
  <c r="J216" i="6"/>
  <c r="L216" i="6"/>
  <c r="K215" i="6"/>
  <c r="J215" i="6"/>
  <c r="L215" i="6" s="1"/>
  <c r="K214" i="6"/>
  <c r="J214" i="6"/>
  <c r="L214" i="6" s="1"/>
  <c r="K213" i="6"/>
  <c r="J213" i="6"/>
  <c r="L213" i="6" s="1"/>
  <c r="K212" i="6"/>
  <c r="J212" i="6"/>
  <c r="L212" i="6" s="1"/>
  <c r="K211" i="6"/>
  <c r="J211" i="6"/>
  <c r="L211" i="6" s="1"/>
  <c r="K210" i="6"/>
  <c r="J210" i="6"/>
  <c r="L210" i="6" s="1"/>
  <c r="K209" i="6"/>
  <c r="J209" i="6"/>
  <c r="L209" i="6" s="1"/>
  <c r="K208" i="6"/>
  <c r="J208" i="6"/>
  <c r="K207" i="6"/>
  <c r="J207" i="6"/>
  <c r="K206" i="6"/>
  <c r="J206" i="6"/>
  <c r="K205" i="6"/>
  <c r="J205" i="6"/>
  <c r="K204" i="6"/>
  <c r="J204" i="6"/>
  <c r="L204" i="6" s="1"/>
  <c r="K203" i="6"/>
  <c r="J203" i="6"/>
  <c r="L203" i="6" s="1"/>
  <c r="K202" i="6"/>
  <c r="J202" i="6"/>
  <c r="K201" i="6"/>
  <c r="J201" i="6"/>
  <c r="L201" i="6" s="1"/>
  <c r="K200" i="6"/>
  <c r="J200" i="6"/>
  <c r="L200" i="6" s="1"/>
  <c r="K199" i="6"/>
  <c r="J199" i="6"/>
  <c r="L199" i="6" s="1"/>
  <c r="K198" i="6"/>
  <c r="J198" i="6"/>
  <c r="L198" i="6" s="1"/>
  <c r="K197" i="6"/>
  <c r="J197" i="6"/>
  <c r="K196" i="6"/>
  <c r="J196" i="6"/>
  <c r="K195" i="6"/>
  <c r="J195" i="6"/>
  <c r="K194" i="6"/>
  <c r="J194" i="6"/>
  <c r="L194" i="6" s="1"/>
  <c r="K193" i="6"/>
  <c r="J193" i="6"/>
  <c r="L193" i="6" s="1"/>
  <c r="K192" i="6"/>
  <c r="J192" i="6"/>
  <c r="K191" i="6"/>
  <c r="J191" i="6"/>
  <c r="L191" i="6" s="1"/>
  <c r="K190" i="6"/>
  <c r="J190" i="6"/>
  <c r="K189" i="6"/>
  <c r="J189" i="6"/>
  <c r="K188" i="6"/>
  <c r="J188" i="6"/>
  <c r="L188" i="6" s="1"/>
  <c r="K187" i="6"/>
  <c r="J187" i="6"/>
  <c r="L187" i="6" s="1"/>
  <c r="K186" i="6"/>
  <c r="J186" i="6"/>
  <c r="K185" i="6"/>
  <c r="J185" i="6"/>
  <c r="L185" i="6" s="1"/>
  <c r="K184" i="6"/>
  <c r="J184" i="6"/>
  <c r="L184" i="6" s="1"/>
  <c r="K183" i="6"/>
  <c r="J183" i="6"/>
  <c r="L183" i="6" s="1"/>
  <c r="K182" i="6"/>
  <c r="J182" i="6"/>
  <c r="L182" i="6" s="1"/>
  <c r="K181" i="6"/>
  <c r="J181" i="6"/>
  <c r="L181" i="6" s="1"/>
  <c r="K180" i="6"/>
  <c r="J180" i="6"/>
  <c r="K179" i="6"/>
  <c r="J179" i="6"/>
  <c r="L179" i="6" s="1"/>
  <c r="K178" i="6"/>
  <c r="J178" i="6"/>
  <c r="K177" i="6"/>
  <c r="J177" i="6"/>
  <c r="K176" i="6"/>
  <c r="J176" i="6"/>
  <c r="K175" i="6"/>
  <c r="J175" i="6"/>
  <c r="K174" i="6"/>
  <c r="J174" i="6"/>
  <c r="L174" i="6" s="1"/>
  <c r="K173" i="6"/>
  <c r="J173" i="6"/>
  <c r="L173" i="6" s="1"/>
  <c r="K172" i="6"/>
  <c r="J172" i="6"/>
  <c r="L172" i="6" s="1"/>
  <c r="K171" i="6"/>
  <c r="J171" i="6"/>
  <c r="L171" i="6" s="1"/>
  <c r="K170" i="6"/>
  <c r="J170" i="6"/>
  <c r="K169" i="6"/>
  <c r="J169" i="6"/>
  <c r="K168" i="6"/>
  <c r="J168" i="6"/>
  <c r="K167" i="6"/>
  <c r="J167" i="6"/>
  <c r="K166" i="6"/>
  <c r="J166" i="6"/>
  <c r="L166" i="6" s="1"/>
  <c r="K165" i="6"/>
  <c r="J165" i="6"/>
  <c r="L165" i="6" s="1"/>
  <c r="K164" i="6"/>
  <c r="J164" i="6"/>
  <c r="L164" i="6" s="1"/>
  <c r="K163" i="6"/>
  <c r="J163" i="6"/>
  <c r="L163" i="6" s="1"/>
  <c r="K162" i="6"/>
  <c r="J162" i="6"/>
  <c r="L162" i="6" s="1"/>
  <c r="K161" i="6"/>
  <c r="J161" i="6"/>
  <c r="L161" i="6" s="1"/>
  <c r="K160" i="6"/>
  <c r="J160" i="6"/>
  <c r="K159" i="6"/>
  <c r="J159" i="6"/>
  <c r="L159" i="6" s="1"/>
  <c r="K158" i="6"/>
  <c r="J158" i="6"/>
  <c r="L158" i="6" s="1"/>
  <c r="K157" i="6"/>
  <c r="J157" i="6"/>
  <c r="L157" i="6" s="1"/>
  <c r="K156" i="6"/>
  <c r="J156" i="6"/>
  <c r="L156" i="6" s="1"/>
  <c r="K155" i="6"/>
  <c r="J155" i="6"/>
  <c r="L155" i="6" s="1"/>
  <c r="K154" i="6"/>
  <c r="J154" i="6"/>
  <c r="L154" i="6" s="1"/>
  <c r="K153" i="6"/>
  <c r="J153" i="6"/>
  <c r="K152" i="6"/>
  <c r="J152" i="6"/>
  <c r="L152" i="6" s="1"/>
  <c r="K151" i="6"/>
  <c r="J151" i="6"/>
  <c r="L151" i="6" s="1"/>
  <c r="K150" i="6"/>
  <c r="J150" i="6"/>
  <c r="L150" i="6" s="1"/>
  <c r="K149" i="6"/>
  <c r="J149" i="6"/>
  <c r="K148" i="6"/>
  <c r="J148" i="6"/>
  <c r="L148" i="6" s="1"/>
  <c r="K147" i="6"/>
  <c r="J147" i="6"/>
  <c r="L147" i="6" s="1"/>
  <c r="K146" i="6"/>
  <c r="J146" i="6"/>
  <c r="L146" i="6" s="1"/>
  <c r="K145" i="6"/>
  <c r="J145" i="6"/>
  <c r="L145" i="6" s="1"/>
  <c r="K144" i="6"/>
  <c r="J144" i="6"/>
  <c r="K143" i="6"/>
  <c r="J143" i="6"/>
  <c r="K142" i="6"/>
  <c r="J142" i="6"/>
  <c r="L142" i="6" s="1"/>
  <c r="K141" i="6"/>
  <c r="J141" i="6"/>
  <c r="L141" i="6" s="1"/>
  <c r="K140" i="6"/>
  <c r="J140" i="6"/>
  <c r="K139" i="6"/>
  <c r="J139" i="6"/>
  <c r="L139" i="6" s="1"/>
  <c r="K138" i="6"/>
  <c r="J138" i="6"/>
  <c r="L138" i="6" s="1"/>
  <c r="K137" i="6"/>
  <c r="J137" i="6"/>
  <c r="K136" i="6"/>
  <c r="J136" i="6"/>
  <c r="L136" i="6" s="1"/>
  <c r="K135" i="6"/>
  <c r="J135" i="6"/>
  <c r="K134" i="6"/>
  <c r="J134" i="6"/>
  <c r="L134" i="6" s="1"/>
  <c r="K133" i="6"/>
  <c r="J133" i="6"/>
  <c r="L133" i="6" s="1"/>
  <c r="K132" i="6"/>
  <c r="J132" i="6"/>
  <c r="K131" i="6"/>
  <c r="J131" i="6"/>
  <c r="L131" i="6" s="1"/>
  <c r="K130" i="6"/>
  <c r="J130" i="6"/>
  <c r="L130" i="6" s="1"/>
  <c r="K129" i="6"/>
  <c r="J129" i="6"/>
  <c r="L129" i="6" s="1"/>
  <c r="K128" i="6"/>
  <c r="J128" i="6"/>
  <c r="L128" i="6" s="1"/>
  <c r="K127" i="6"/>
  <c r="J127" i="6"/>
  <c r="K126" i="6"/>
  <c r="J126" i="6"/>
  <c r="K125" i="6"/>
  <c r="J125" i="6"/>
  <c r="K124" i="6"/>
  <c r="J124" i="6"/>
  <c r="K123" i="6"/>
  <c r="J123" i="6"/>
  <c r="K122" i="6"/>
  <c r="J122" i="6"/>
  <c r="K121" i="6"/>
  <c r="J121" i="6"/>
  <c r="K120" i="6"/>
  <c r="J120" i="6"/>
  <c r="L120" i="6" s="1"/>
  <c r="K119" i="6"/>
  <c r="J119" i="6"/>
  <c r="K118" i="6"/>
  <c r="J118" i="6"/>
  <c r="K117" i="6"/>
  <c r="J117" i="6"/>
  <c r="K116" i="6"/>
  <c r="J116" i="6"/>
  <c r="K115" i="6"/>
  <c r="J115" i="6"/>
  <c r="K114" i="6"/>
  <c r="J114" i="6"/>
  <c r="K113" i="6"/>
  <c r="J113" i="6"/>
  <c r="K112" i="6"/>
  <c r="J112" i="6"/>
  <c r="K111" i="6"/>
  <c r="J111" i="6"/>
  <c r="K110" i="6"/>
  <c r="J110" i="6"/>
  <c r="K109" i="6"/>
  <c r="J109" i="6"/>
  <c r="K108" i="6"/>
  <c r="J108" i="6"/>
  <c r="K107" i="6"/>
  <c r="J107" i="6"/>
  <c r="K106" i="6"/>
  <c r="J106" i="6"/>
  <c r="K105" i="6"/>
  <c r="J105" i="6"/>
  <c r="K104" i="6"/>
  <c r="J104" i="6"/>
  <c r="K103" i="6"/>
  <c r="J103" i="6"/>
  <c r="K102" i="6"/>
  <c r="J102" i="6"/>
  <c r="K101" i="6"/>
  <c r="J101" i="6"/>
  <c r="K100" i="6"/>
  <c r="J100" i="6"/>
  <c r="K99" i="6"/>
  <c r="J99" i="6"/>
  <c r="K98" i="6"/>
  <c r="J98" i="6"/>
  <c r="K97" i="6"/>
  <c r="J97" i="6"/>
  <c r="K96" i="6"/>
  <c r="J96" i="6"/>
  <c r="K95" i="6"/>
  <c r="J95" i="6"/>
  <c r="K94" i="6"/>
  <c r="J94" i="6"/>
  <c r="K93" i="6"/>
  <c r="J93" i="6"/>
  <c r="K92" i="6"/>
  <c r="J92" i="6"/>
  <c r="K91" i="6"/>
  <c r="J91" i="6"/>
  <c r="K90" i="6"/>
  <c r="J90" i="6"/>
  <c r="K89" i="6"/>
  <c r="J89" i="6"/>
  <c r="K88" i="6"/>
  <c r="J88" i="6"/>
  <c r="K87" i="6"/>
  <c r="J87" i="6"/>
  <c r="K86" i="6"/>
  <c r="J86" i="6"/>
  <c r="K85" i="6"/>
  <c r="J85" i="6"/>
  <c r="K84" i="6"/>
  <c r="J84" i="6"/>
  <c r="K83" i="6"/>
  <c r="J83" i="6"/>
  <c r="K82" i="6"/>
  <c r="J82" i="6"/>
  <c r="K81" i="6"/>
  <c r="J81" i="6"/>
  <c r="K80" i="6"/>
  <c r="J80" i="6"/>
  <c r="K79" i="6"/>
  <c r="J79" i="6"/>
  <c r="K78" i="6"/>
  <c r="J78" i="6"/>
  <c r="K77" i="6"/>
  <c r="J77" i="6"/>
  <c r="K76" i="6"/>
  <c r="J76" i="6"/>
  <c r="K75" i="6"/>
  <c r="J75" i="6"/>
  <c r="K74" i="6"/>
  <c r="J74" i="6"/>
  <c r="K73" i="6"/>
  <c r="J73" i="6"/>
  <c r="K72" i="6"/>
  <c r="J72" i="6"/>
  <c r="K71" i="6"/>
  <c r="J71" i="6"/>
  <c r="K70" i="6"/>
  <c r="J70" i="6"/>
  <c r="K69" i="6"/>
  <c r="J69" i="6"/>
  <c r="K68" i="6"/>
  <c r="J68" i="6"/>
  <c r="K67" i="6"/>
  <c r="J67" i="6"/>
  <c r="K66" i="6"/>
  <c r="J66" i="6"/>
  <c r="K65" i="6"/>
  <c r="J65" i="6"/>
  <c r="K64" i="6"/>
  <c r="J64" i="6"/>
  <c r="K63" i="6"/>
  <c r="J63" i="6"/>
  <c r="K62" i="6"/>
  <c r="J62" i="6"/>
  <c r="K61" i="6"/>
  <c r="J61" i="6"/>
  <c r="K60" i="6"/>
  <c r="J60" i="6"/>
  <c r="K59" i="6"/>
  <c r="J59" i="6"/>
  <c r="K58" i="6"/>
  <c r="J58" i="6"/>
  <c r="K57" i="6"/>
  <c r="J57" i="6"/>
  <c r="K56" i="6"/>
  <c r="J56" i="6"/>
  <c r="K55" i="6"/>
  <c r="J55" i="6"/>
  <c r="K54" i="6"/>
  <c r="J54" i="6"/>
  <c r="K53" i="6"/>
  <c r="J53" i="6"/>
  <c r="K52" i="6"/>
  <c r="J52" i="6"/>
  <c r="K51" i="6"/>
  <c r="J51" i="6"/>
  <c r="K50" i="6"/>
  <c r="J50" i="6"/>
  <c r="K49" i="6"/>
  <c r="J49" i="6"/>
  <c r="K48" i="6"/>
  <c r="J48" i="6"/>
  <c r="K47" i="6"/>
  <c r="J47" i="6"/>
  <c r="K46" i="6"/>
  <c r="J46" i="6"/>
  <c r="K45" i="6"/>
  <c r="J45" i="6"/>
  <c r="K44" i="6"/>
  <c r="J44" i="6"/>
  <c r="K43" i="6"/>
  <c r="J43" i="6"/>
  <c r="K42" i="6"/>
  <c r="J42" i="6"/>
  <c r="K41" i="6"/>
  <c r="J41" i="6"/>
  <c r="K40" i="6"/>
  <c r="J40" i="6"/>
  <c r="K39" i="6"/>
  <c r="J39" i="6"/>
  <c r="K38" i="6"/>
  <c r="J38" i="6"/>
  <c r="K37" i="6"/>
  <c r="J37" i="6"/>
  <c r="K36" i="6"/>
  <c r="J36" i="6"/>
  <c r="K35" i="6"/>
  <c r="J35" i="6"/>
  <c r="K34" i="6"/>
  <c r="J34" i="6"/>
  <c r="K33" i="6"/>
  <c r="J33" i="6"/>
  <c r="K32" i="6"/>
  <c r="J32" i="6"/>
  <c r="K31" i="6"/>
  <c r="J31" i="6"/>
  <c r="K30" i="6"/>
  <c r="J30" i="6"/>
  <c r="K29" i="6"/>
  <c r="J29" i="6"/>
  <c r="K28" i="6"/>
  <c r="J28" i="6"/>
  <c r="K27" i="6"/>
  <c r="J27" i="6"/>
  <c r="K26" i="6"/>
  <c r="J26" i="6"/>
  <c r="K25" i="6"/>
  <c r="J25" i="6"/>
  <c r="K24" i="6"/>
  <c r="J24" i="6"/>
  <c r="K23" i="6"/>
  <c r="J23" i="6"/>
  <c r="K22" i="6"/>
  <c r="J22" i="6"/>
  <c r="K21" i="6"/>
  <c r="J21" i="6"/>
  <c r="K20" i="6"/>
  <c r="J20" i="6"/>
  <c r="K19" i="6"/>
  <c r="J19" i="6"/>
  <c r="K18" i="6"/>
  <c r="J18" i="6"/>
  <c r="K17" i="6"/>
  <c r="J17" i="6"/>
  <c r="K16" i="6"/>
  <c r="J16" i="6"/>
  <c r="K15" i="6"/>
  <c r="J15" i="6"/>
  <c r="K14" i="6"/>
  <c r="J14" i="6"/>
  <c r="K13" i="6"/>
  <c r="J13" i="6"/>
  <c r="K12" i="6"/>
  <c r="J12" i="6"/>
  <c r="K11" i="6"/>
  <c r="J11" i="6"/>
  <c r="K10" i="6"/>
  <c r="J10" i="6"/>
  <c r="K9" i="6"/>
  <c r="J9" i="6"/>
  <c r="K8" i="6"/>
  <c r="J8" i="6"/>
  <c r="K7" i="6"/>
  <c r="J7" i="6"/>
  <c r="K6" i="6"/>
  <c r="J6" i="6"/>
  <c r="K5" i="6"/>
  <c r="J5" i="6"/>
  <c r="K4" i="6"/>
  <c r="J4" i="6"/>
  <c r="K3" i="6"/>
  <c r="J3" i="6"/>
  <c r="L249" i="7"/>
  <c r="L107" i="7"/>
  <c r="L111" i="7"/>
  <c r="L115" i="7"/>
  <c r="L119" i="7"/>
  <c r="L123" i="7"/>
  <c r="L127" i="7"/>
  <c r="L131" i="7"/>
  <c r="L159" i="7"/>
  <c r="L163" i="7"/>
  <c r="L171" i="7"/>
  <c r="L175" i="7"/>
  <c r="L179" i="7"/>
  <c r="L183" i="7"/>
  <c r="L187" i="7"/>
  <c r="L195" i="7"/>
  <c r="L203" i="7"/>
  <c r="L207" i="7"/>
  <c r="L211" i="7"/>
  <c r="L215" i="7"/>
  <c r="L223" i="7"/>
  <c r="L227" i="7"/>
  <c r="L235" i="7"/>
  <c r="L239" i="7"/>
  <c r="L243" i="7"/>
  <c r="L247" i="7"/>
  <c r="L4" i="7"/>
  <c r="L8" i="7"/>
  <c r="L16" i="7"/>
  <c r="L24" i="7"/>
  <c r="L36" i="7"/>
  <c r="L40" i="7"/>
  <c r="L48" i="7"/>
  <c r="L56" i="7"/>
  <c r="L68" i="7"/>
  <c r="L72" i="7"/>
  <c r="L80" i="7"/>
  <c r="L88" i="7"/>
  <c r="L96" i="7"/>
  <c r="L128" i="7"/>
  <c r="L132" i="7"/>
  <c r="L136" i="7"/>
  <c r="L140" i="7"/>
  <c r="L144" i="7"/>
  <c r="L152" i="7"/>
  <c r="L164" i="7"/>
  <c r="L168" i="7"/>
  <c r="L172" i="7"/>
  <c r="L184" i="7"/>
  <c r="L196" i="7"/>
  <c r="L200" i="7"/>
  <c r="L9" i="7"/>
  <c r="L17" i="7"/>
  <c r="L25" i="7"/>
  <c r="L41" i="7"/>
  <c r="L49" i="7"/>
  <c r="L57" i="7"/>
  <c r="L61" i="7"/>
  <c r="L65" i="7"/>
  <c r="L38" i="7"/>
  <c r="L3" i="7"/>
  <c r="L7" i="7"/>
  <c r="L27" i="7"/>
  <c r="L91" i="7"/>
  <c r="L166" i="7"/>
  <c r="L174" i="7"/>
  <c r="L46" i="7"/>
  <c r="L791" i="6"/>
  <c r="L875" i="6"/>
  <c r="L255" i="6"/>
  <c r="L18" i="6"/>
  <c r="L34" i="6"/>
  <c r="L98" i="6"/>
  <c r="L362" i="6"/>
  <c r="L634" i="6"/>
  <c r="L666" i="6"/>
  <c r="L674" i="6"/>
  <c r="L682" i="6"/>
  <c r="L690" i="6"/>
  <c r="L770" i="6"/>
  <c r="L778" i="6"/>
  <c r="L810" i="6"/>
  <c r="L818" i="6"/>
  <c r="L826" i="6"/>
  <c r="L37" i="6"/>
  <c r="L169" i="6"/>
  <c r="L197" i="6"/>
  <c r="L221" i="6"/>
  <c r="L233" i="6"/>
  <c r="L253" i="6"/>
  <c r="L277" i="6"/>
  <c r="L285" i="6"/>
  <c r="L293" i="6"/>
  <c r="L365" i="6"/>
  <c r="L621" i="6"/>
  <c r="L641" i="6"/>
  <c r="L645" i="6"/>
  <c r="L649" i="6"/>
  <c r="L653" i="6"/>
  <c r="L657" i="6"/>
  <c r="L665" i="6"/>
  <c r="L669" i="6"/>
  <c r="L673" i="6"/>
  <c r="L677" i="6"/>
  <c r="L681" i="6"/>
  <c r="L685" i="6"/>
  <c r="L689" i="6"/>
  <c r="L693" i="6"/>
  <c r="L701" i="6"/>
  <c r="L705" i="6"/>
  <c r="L709" i="6"/>
  <c r="L717" i="6"/>
  <c r="L721" i="6"/>
  <c r="L725" i="6"/>
  <c r="L729" i="6"/>
  <c r="L737" i="6"/>
  <c r="L741" i="6"/>
  <c r="L745" i="6"/>
  <c r="L749" i="6"/>
  <c r="L753" i="6"/>
  <c r="L757" i="6"/>
  <c r="L761" i="6"/>
  <c r="L765" i="6"/>
  <c r="L805" i="6"/>
  <c r="L813" i="6"/>
  <c r="L817" i="6"/>
  <c r="L821" i="6"/>
  <c r="L825" i="6"/>
  <c r="L829" i="6"/>
  <c r="L841" i="6"/>
  <c r="L371" i="6"/>
  <c r="L439" i="6"/>
  <c r="L475" i="6"/>
  <c r="L479" i="6"/>
  <c r="L483" i="6"/>
  <c r="L511" i="6"/>
  <c r="L515" i="6"/>
  <c r="L519" i="6"/>
  <c r="L527" i="6"/>
  <c r="L551" i="6"/>
  <c r="L555" i="6"/>
  <c r="L563" i="6"/>
  <c r="L571" i="6"/>
  <c r="L575" i="6"/>
  <c r="L579" i="6"/>
  <c r="L583" i="6"/>
  <c r="L587" i="6"/>
  <c r="L591" i="6"/>
  <c r="L599" i="6"/>
  <c r="L623" i="6"/>
  <c r="L627" i="6"/>
  <c r="L659" i="6"/>
  <c r="L663" i="6"/>
  <c r="L695" i="6"/>
  <c r="L699" i="6"/>
  <c r="L711" i="6"/>
  <c r="L719" i="6"/>
  <c r="L723" i="6"/>
  <c r="L727" i="6"/>
  <c r="L109" i="6"/>
  <c r="L517" i="6"/>
  <c r="L549" i="6"/>
  <c r="L7" i="6"/>
  <c r="L15" i="6"/>
  <c r="L43" i="6"/>
  <c r="L59" i="6"/>
  <c r="L71" i="6"/>
  <c r="L103" i="6"/>
  <c r="L195" i="6"/>
  <c r="L331" i="6"/>
  <c r="L343" i="6"/>
  <c r="L355" i="6"/>
  <c r="L363" i="6"/>
  <c r="L478" i="6"/>
  <c r="L494" i="6"/>
  <c r="L502" i="6"/>
  <c r="L566" i="6"/>
  <c r="L574" i="6"/>
  <c r="L842" i="6"/>
  <c r="L850" i="6"/>
  <c r="L866" i="6"/>
  <c r="L874" i="6"/>
  <c r="L882" i="6"/>
  <c r="L890" i="6"/>
  <c r="L898" i="6"/>
  <c r="L914" i="6"/>
  <c r="L922" i="6"/>
  <c r="L553" i="6"/>
  <c r="L845" i="6"/>
  <c r="L877" i="6"/>
  <c r="L795" i="6"/>
  <c r="L799" i="6"/>
  <c r="L803" i="6"/>
  <c r="L807" i="6"/>
  <c r="L811" i="6"/>
  <c r="L819" i="6"/>
  <c r="L333" i="6"/>
  <c r="L401" i="6"/>
  <c r="L396" i="6"/>
  <c r="L424" i="6"/>
  <c r="L428" i="6"/>
  <c r="L432" i="6"/>
  <c r="L492" i="6"/>
  <c r="L556" i="6"/>
  <c r="L640" i="6"/>
  <c r="L720" i="6"/>
  <c r="L728" i="6"/>
  <c r="L93" i="7"/>
  <c r="L97" i="7"/>
  <c r="L105" i="7"/>
  <c r="L113" i="7"/>
  <c r="L121" i="7"/>
  <c r="L216" i="7"/>
  <c r="L228" i="7"/>
  <c r="L232" i="7"/>
  <c r="L248" i="7"/>
  <c r="L99" i="7"/>
  <c r="L230" i="7"/>
  <c r="L135" i="7"/>
  <c r="L219" i="7"/>
  <c r="L10" i="7"/>
  <c r="L18" i="7"/>
  <c r="L26" i="7"/>
  <c r="L34" i="7"/>
  <c r="L66" i="7"/>
  <c r="L74" i="7"/>
  <c r="L82" i="7"/>
  <c r="L90" i="7"/>
  <c r="L133" i="7"/>
  <c r="L137" i="7"/>
  <c r="L145" i="7"/>
  <c r="L153" i="7"/>
  <c r="L165" i="7"/>
  <c r="L169" i="7"/>
  <c r="L177" i="7"/>
  <c r="L185" i="7"/>
  <c r="L189" i="7"/>
  <c r="L193" i="7"/>
  <c r="L114" i="7"/>
  <c r="L122" i="7"/>
  <c r="L238" i="7"/>
  <c r="L155" i="7"/>
  <c r="L31" i="7"/>
  <c r="L35" i="7"/>
  <c r="L43" i="7"/>
  <c r="L47" i="7"/>
  <c r="L51" i="7"/>
  <c r="L55" i="7"/>
  <c r="L59" i="7"/>
  <c r="L67" i="7"/>
  <c r="L75" i="7"/>
  <c r="L79" i="7"/>
  <c r="L83" i="7"/>
  <c r="L87" i="7"/>
  <c r="L94" i="7"/>
  <c r="L138" i="7"/>
  <c r="L146" i="7"/>
  <c r="L154" i="7"/>
  <c r="L162" i="7"/>
  <c r="L202" i="7"/>
  <c r="L210" i="7"/>
  <c r="L121" i="6"/>
  <c r="L149" i="6"/>
  <c r="L244" i="6"/>
  <c r="L12" i="6"/>
  <c r="L111" i="6"/>
  <c r="L115" i="6"/>
  <c r="L119" i="6"/>
  <c r="L127" i="6"/>
  <c r="L186" i="6"/>
  <c r="L297" i="6"/>
  <c r="L341" i="6"/>
  <c r="L349" i="6"/>
  <c r="L353" i="6"/>
  <c r="L357" i="6"/>
  <c r="L361" i="6"/>
  <c r="L368" i="6"/>
  <c r="L376" i="6"/>
  <c r="L648" i="6"/>
  <c r="L656" i="6"/>
  <c r="L712" i="6"/>
  <c r="L736" i="6"/>
  <c r="L752" i="6"/>
  <c r="L760" i="6"/>
  <c r="L776" i="6"/>
  <c r="L784" i="6"/>
  <c r="L792" i="6"/>
  <c r="L800" i="6"/>
  <c r="L113" i="6"/>
  <c r="L70" i="6"/>
  <c r="L126" i="6"/>
  <c r="L9" i="6"/>
  <c r="L56" i="6"/>
  <c r="L64" i="6"/>
  <c r="L72" i="6"/>
  <c r="L80" i="6"/>
  <c r="L88" i="6"/>
  <c r="L96" i="6"/>
  <c r="L135" i="6"/>
  <c r="L234" i="6"/>
  <c r="L242" i="6"/>
  <c r="L298" i="6"/>
  <c r="L314" i="6"/>
  <c r="L409" i="6"/>
  <c r="L413" i="6"/>
  <c r="L425" i="6"/>
  <c r="L429" i="6"/>
  <c r="L433" i="6"/>
  <c r="L437" i="6"/>
  <c r="L445" i="6"/>
  <c r="L453" i="6"/>
  <c r="L457" i="6"/>
  <c r="L461" i="6"/>
  <c r="L465" i="6"/>
  <c r="L469" i="6"/>
  <c r="L473" i="6"/>
  <c r="L481" i="6"/>
  <c r="L485" i="6"/>
  <c r="L489" i="6"/>
  <c r="L497" i="6"/>
  <c r="L501" i="6"/>
  <c r="L505" i="6"/>
  <c r="L509" i="6"/>
  <c r="L585" i="6"/>
  <c r="L593" i="6"/>
  <c r="L597" i="6"/>
  <c r="L601" i="6"/>
  <c r="L605" i="6"/>
  <c r="L609" i="6"/>
  <c r="L613" i="6"/>
  <c r="L617" i="6"/>
  <c r="L758" i="6"/>
  <c r="L750" i="6"/>
  <c r="L17" i="6"/>
  <c r="L33" i="6"/>
  <c r="L45" i="6"/>
  <c r="L49" i="6"/>
  <c r="L53" i="6"/>
  <c r="L61" i="6"/>
  <c r="L69" i="6"/>
  <c r="L73" i="6"/>
  <c r="L77" i="6"/>
  <c r="L85" i="6"/>
  <c r="L89" i="6"/>
  <c r="L97" i="6"/>
  <c r="L132" i="6"/>
  <c r="L207" i="6"/>
  <c r="L235" i="6"/>
  <c r="L295" i="6"/>
  <c r="L299" i="6"/>
  <c r="L334" i="6"/>
  <c r="L370" i="6"/>
  <c r="L378" i="6"/>
  <c r="L402" i="6"/>
  <c r="L410" i="6"/>
  <c r="L418" i="6"/>
  <c r="L426" i="6"/>
  <c r="L434" i="6"/>
  <c r="L442" i="6"/>
  <c r="L450" i="6"/>
  <c r="L522" i="6"/>
  <c r="L546" i="6"/>
  <c r="L594" i="6"/>
  <c r="L610" i="6"/>
  <c r="L618" i="6"/>
  <c r="L625" i="6"/>
  <c r="L633" i="6"/>
  <c r="L773" i="6"/>
  <c r="L781" i="6"/>
  <c r="L885" i="6"/>
  <c r="L889" i="6"/>
  <c r="L893" i="6"/>
  <c r="L897" i="6"/>
  <c r="L901" i="6"/>
  <c r="L905" i="6"/>
  <c r="L909" i="6"/>
  <c r="L913" i="6"/>
  <c r="L921" i="6"/>
  <c r="L925" i="6"/>
  <c r="L14" i="7"/>
  <c r="L103" i="7"/>
  <c r="L134" i="7"/>
  <c r="L142" i="7"/>
  <c r="L11" i="7"/>
  <c r="L15" i="7"/>
  <c r="L19" i="7"/>
  <c r="L23" i="7"/>
  <c r="L30" i="7"/>
  <c r="L42" i="7"/>
  <c r="L50" i="7"/>
  <c r="L58" i="7"/>
  <c r="L73" i="7"/>
  <c r="L81" i="7"/>
  <c r="L89" i="7"/>
  <c r="L100" i="7"/>
  <c r="L104" i="7"/>
  <c r="L112" i="7"/>
  <c r="L120" i="7"/>
  <c r="L139" i="7"/>
  <c r="L143" i="7"/>
  <c r="L147" i="7"/>
  <c r="L151" i="7"/>
  <c r="L170" i="7"/>
  <c r="L178" i="7"/>
  <c r="L186" i="7"/>
  <c r="L209" i="7"/>
  <c r="L224" i="7"/>
  <c r="L231" i="7"/>
  <c r="L62" i="7"/>
  <c r="L32" i="7"/>
  <c r="L39" i="7"/>
  <c r="L63" i="7"/>
  <c r="L70" i="7"/>
  <c r="L78" i="7"/>
  <c r="L98" i="7"/>
  <c r="L125" i="7"/>
  <c r="L129" i="7"/>
  <c r="L160" i="7"/>
  <c r="L167" i="7"/>
  <c r="L191" i="7"/>
  <c r="L198" i="7"/>
  <c r="L206" i="7"/>
  <c r="L6" i="7"/>
  <c r="L190" i="7"/>
  <c r="L29" i="7"/>
  <c r="L33" i="7"/>
  <c r="L64" i="7"/>
  <c r="L71" i="7"/>
  <c r="L95" i="7"/>
  <c r="L102" i="7"/>
  <c r="L110" i="7"/>
  <c r="L130" i="7"/>
  <c r="L157" i="7"/>
  <c r="L161" i="7"/>
  <c r="L192" i="7"/>
  <c r="L199" i="7"/>
  <c r="L222" i="7"/>
  <c r="L234" i="7"/>
  <c r="L242" i="7"/>
  <c r="L6" i="6"/>
  <c r="L68" i="6"/>
  <c r="L358" i="6"/>
  <c r="L488" i="6"/>
  <c r="L830" i="6"/>
  <c r="L881" i="6"/>
  <c r="L123" i="6"/>
  <c r="L237" i="6"/>
  <c r="L252" i="6"/>
  <c r="L8" i="6"/>
  <c r="L35" i="6"/>
  <c r="L39" i="6"/>
  <c r="L66" i="6"/>
  <c r="L81" i="6"/>
  <c r="L101" i="6"/>
  <c r="L105" i="6"/>
  <c r="L116" i="6"/>
  <c r="L124" i="6"/>
  <c r="L177" i="6"/>
  <c r="L223" i="6"/>
  <c r="L231" i="6"/>
  <c r="L238" i="6"/>
  <c r="L249" i="6"/>
  <c r="L301" i="6"/>
  <c r="L309" i="6"/>
  <c r="L317" i="6"/>
  <c r="L325" i="6"/>
  <c r="L364" i="6"/>
  <c r="L403" i="6"/>
  <c r="L407" i="6"/>
  <c r="L415" i="6"/>
  <c r="L419" i="6"/>
  <c r="L427" i="6"/>
  <c r="L431" i="6"/>
  <c r="L435" i="6"/>
  <c r="L438" i="6"/>
  <c r="L474" i="6"/>
  <c r="L521" i="6"/>
  <c r="L525" i="6"/>
  <c r="L529" i="6"/>
  <c r="L533" i="6"/>
  <c r="L537" i="6"/>
  <c r="L541" i="6"/>
  <c r="L545" i="6"/>
  <c r="L552" i="6"/>
  <c r="L560" i="6"/>
  <c r="L592" i="6"/>
  <c r="L600" i="6"/>
  <c r="L608" i="6"/>
  <c r="L616" i="6"/>
  <c r="L635" i="6"/>
  <c r="L647" i="6"/>
  <c r="L651" i="6"/>
  <c r="L655" i="6"/>
  <c r="L678" i="6"/>
  <c r="L686" i="6"/>
  <c r="L706" i="6"/>
  <c r="L733" i="6"/>
  <c r="L777" i="6"/>
  <c r="L824" i="6"/>
  <c r="L832" i="6"/>
  <c r="L840" i="6"/>
  <c r="L879" i="6"/>
  <c r="L883" i="6"/>
  <c r="L887" i="6"/>
  <c r="L891" i="6"/>
  <c r="L918" i="6"/>
  <c r="L99" i="6"/>
  <c r="L614" i="6"/>
  <c r="L806" i="6"/>
  <c r="L822" i="6"/>
  <c r="L276" i="6"/>
  <c r="L441" i="6"/>
  <c r="L57" i="6"/>
  <c r="L296" i="6"/>
  <c r="L878" i="6"/>
  <c r="L16" i="6"/>
  <c r="L32" i="6"/>
  <c r="L47" i="6"/>
  <c r="L51" i="6"/>
  <c r="L90" i="6"/>
  <c r="L117" i="6"/>
  <c r="L125" i="6"/>
  <c r="L144" i="6"/>
  <c r="L189" i="6"/>
  <c r="L250" i="6"/>
  <c r="L258" i="6"/>
  <c r="L262" i="6"/>
  <c r="L274" i="6"/>
  <c r="L290" i="6"/>
  <c r="L337" i="6"/>
  <c r="L443" i="6"/>
  <c r="L455" i="6"/>
  <c r="L490" i="6"/>
  <c r="L498" i="6"/>
  <c r="L506" i="6"/>
  <c r="L557" i="6"/>
  <c r="L561" i="6"/>
  <c r="L569" i="6"/>
  <c r="L573" i="6"/>
  <c r="L581" i="6"/>
  <c r="L671" i="6"/>
  <c r="L675" i="6"/>
  <c r="L738" i="6"/>
  <c r="L746" i="6"/>
  <c r="L754" i="6"/>
  <c r="L762" i="6"/>
  <c r="L789" i="6"/>
  <c r="L793" i="6"/>
  <c r="L797" i="6"/>
  <c r="L801" i="6"/>
  <c r="L848" i="6"/>
  <c r="L856" i="6"/>
  <c r="L864" i="6"/>
  <c r="L872" i="6"/>
  <c r="L915" i="6"/>
  <c r="L919" i="6"/>
  <c r="L923" i="6"/>
  <c r="L180" i="6"/>
  <c r="L661" i="6"/>
  <c r="L846" i="6"/>
  <c r="L65" i="6"/>
  <c r="L222" i="6"/>
  <c r="L406" i="6"/>
  <c r="L422" i="6"/>
  <c r="L477" i="6"/>
  <c r="L512" i="6"/>
  <c r="L697" i="6"/>
  <c r="L837" i="6"/>
  <c r="L60" i="6"/>
  <c r="L405" i="6"/>
  <c r="L256" i="6"/>
  <c r="L366" i="6"/>
  <c r="L382" i="6"/>
  <c r="L870" i="6"/>
  <c r="L917" i="6"/>
  <c r="L430" i="6"/>
  <c r="L638" i="6"/>
  <c r="L5" i="6"/>
  <c r="L21" i="6"/>
  <c r="L25" i="6"/>
  <c r="L29" i="6"/>
  <c r="L67" i="6"/>
  <c r="L79" i="6"/>
  <c r="L83" i="6"/>
  <c r="L91" i="6"/>
  <c r="L153" i="6"/>
  <c r="L175" i="6"/>
  <c r="L205" i="6"/>
  <c r="L220" i="6"/>
  <c r="L240" i="6"/>
  <c r="L251" i="6"/>
  <c r="L259" i="6"/>
  <c r="L275" i="6"/>
  <c r="L279" i="6"/>
  <c r="L283" i="6"/>
  <c r="L287" i="6"/>
  <c r="L291" i="6"/>
  <c r="L294" i="6"/>
  <c r="L318" i="6"/>
  <c r="L330" i="6"/>
  <c r="L338" i="6"/>
  <c r="L373" i="6"/>
  <c r="L377" i="6"/>
  <c r="L381" i="6"/>
  <c r="L385" i="6"/>
  <c r="L389" i="6"/>
  <c r="L393" i="6"/>
  <c r="L397" i="6"/>
  <c r="L456" i="6"/>
  <c r="L460" i="6"/>
  <c r="L464" i="6"/>
  <c r="L491" i="6"/>
  <c r="L499" i="6"/>
  <c r="L503" i="6"/>
  <c r="L507" i="6"/>
  <c r="L510" i="6"/>
  <c r="L562" i="6"/>
  <c r="L570" i="6"/>
  <c r="L589" i="6"/>
  <c r="L629" i="6"/>
  <c r="L664" i="6"/>
  <c r="L672" i="6"/>
  <c r="L680" i="6"/>
  <c r="L688" i="6"/>
  <c r="L731" i="6"/>
  <c r="L735" i="6"/>
  <c r="L739" i="6"/>
  <c r="L747" i="6"/>
  <c r="L774" i="6"/>
  <c r="L802" i="6"/>
  <c r="L809" i="6"/>
  <c r="L849" i="6"/>
  <c r="L853" i="6"/>
  <c r="L861" i="6"/>
  <c r="L865" i="6"/>
  <c r="L869" i="6"/>
  <c r="L873" i="6"/>
  <c r="L920" i="6"/>
  <c r="L92" i="6"/>
  <c r="L344" i="6"/>
  <c r="L352" i="6"/>
  <c r="L496" i="6"/>
  <c r="L10" i="6"/>
  <c r="L20" i="6"/>
  <c r="L24" i="6"/>
  <c r="L31" i="6"/>
  <c r="L44" i="6"/>
  <c r="L48" i="6"/>
  <c r="L54" i="6"/>
  <c r="L58" i="6"/>
  <c r="L78" i="6"/>
  <c r="L82" i="6"/>
  <c r="L93" i="6"/>
  <c r="L230" i="6"/>
  <c r="L326" i="6"/>
  <c r="L470" i="6"/>
  <c r="L910" i="6"/>
  <c r="L30" i="6"/>
  <c r="L86" i="6"/>
  <c r="L52" i="6"/>
  <c r="L416" i="6"/>
  <c r="L568" i="6"/>
  <c r="L62" i="6"/>
  <c r="L76" i="6"/>
  <c r="L94" i="6"/>
  <c r="L140" i="6"/>
  <c r="L398" i="6"/>
  <c r="L542" i="6"/>
  <c r="L838" i="6"/>
  <c r="L38" i="6"/>
  <c r="L14" i="6"/>
  <c r="L28" i="6"/>
  <c r="L4" i="6"/>
  <c r="L19" i="6"/>
  <c r="L22" i="6"/>
  <c r="L74" i="6"/>
  <c r="L84" i="6"/>
  <c r="L102" i="6"/>
  <c r="L106" i="6"/>
  <c r="L137" i="6"/>
  <c r="L167" i="6"/>
  <c r="L236" i="6"/>
  <c r="L23" i="6"/>
  <c r="L36" i="6"/>
  <c r="L40" i="6"/>
  <c r="L46" i="6"/>
  <c r="L50" i="6"/>
  <c r="L87" i="6"/>
  <c r="L100" i="6"/>
  <c r="L104" i="6"/>
  <c r="L110" i="6"/>
  <c r="L114" i="6"/>
  <c r="L168" i="6"/>
  <c r="L178" i="6"/>
  <c r="L247" i="6"/>
  <c r="L263" i="6"/>
  <c r="L315" i="6"/>
  <c r="L319" i="6"/>
  <c r="L323" i="6"/>
  <c r="L327" i="6"/>
  <c r="L345" i="6"/>
  <c r="L391" i="6"/>
  <c r="L395" i="6"/>
  <c r="L399" i="6"/>
  <c r="L417" i="6"/>
  <c r="L421" i="6"/>
  <c r="L463" i="6"/>
  <c r="L467" i="6"/>
  <c r="L471" i="6"/>
  <c r="L482" i="6"/>
  <c r="L493" i="6"/>
  <c r="L535" i="6"/>
  <c r="L539" i="6"/>
  <c r="L543" i="6"/>
  <c r="L547" i="6"/>
  <c r="L550" i="6"/>
  <c r="L554" i="6"/>
  <c r="L565" i="6"/>
  <c r="L607" i="6"/>
  <c r="L611" i="6"/>
  <c r="L615" i="6"/>
  <c r="L619" i="6"/>
  <c r="L622" i="6"/>
  <c r="L626" i="6"/>
  <c r="L637" i="6"/>
  <c r="L683" i="6"/>
  <c r="L687" i="6"/>
  <c r="L691" i="6"/>
  <c r="L694" i="6"/>
  <c r="L698" i="6"/>
  <c r="L713" i="6"/>
  <c r="L755" i="6"/>
  <c r="L759" i="6"/>
  <c r="L763" i="6"/>
  <c r="L766" i="6"/>
  <c r="L785" i="6"/>
  <c r="L827" i="6"/>
  <c r="L831" i="6"/>
  <c r="L835" i="6"/>
  <c r="L839" i="6"/>
  <c r="L857" i="6"/>
  <c r="L903" i="6"/>
  <c r="L907" i="6"/>
  <c r="L911" i="6"/>
  <c r="L95" i="6"/>
  <c r="L108" i="6"/>
  <c r="L112" i="6"/>
  <c r="L118" i="6"/>
  <c r="L122" i="6"/>
  <c r="L176" i="6"/>
  <c r="L196" i="6"/>
  <c r="L206" i="6"/>
  <c r="L224" i="6"/>
  <c r="L286" i="6"/>
  <c r="L384" i="6"/>
  <c r="L392" i="6"/>
  <c r="L449" i="6"/>
  <c r="L514" i="6"/>
  <c r="L528" i="6"/>
  <c r="L536" i="6"/>
  <c r="L582" i="6"/>
  <c r="L586" i="6"/>
  <c r="L654" i="6"/>
  <c r="L658" i="6"/>
  <c r="L726" i="6"/>
  <c r="L730" i="6"/>
  <c r="L798" i="6"/>
  <c r="L143" i="6"/>
  <c r="L160" i="6"/>
  <c r="L170" i="6"/>
  <c r="L190" i="6"/>
  <c r="L243" i="6"/>
  <c r="L518" i="6"/>
  <c r="L590" i="6"/>
  <c r="L662" i="6"/>
  <c r="L734" i="6"/>
  <c r="L320" i="6"/>
  <c r="L360" i="6"/>
  <c r="L374" i="6"/>
  <c r="L446" i="6"/>
  <c r="L486" i="6"/>
  <c r="L504" i="6"/>
  <c r="L558" i="6"/>
  <c r="L576" i="6"/>
  <c r="L630" i="6"/>
  <c r="L702" i="6"/>
  <c r="L742" i="6"/>
  <c r="L814" i="6"/>
  <c r="L886" i="6"/>
  <c r="L208" i="6"/>
  <c r="L218" i="6"/>
  <c r="L245" i="6"/>
  <c r="L288" i="6"/>
  <c r="L303" i="6"/>
  <c r="L321" i="6"/>
  <c r="L328" i="6"/>
  <c r="L332" i="6"/>
  <c r="L339" i="6"/>
  <c r="L342" i="6"/>
  <c r="L346" i="6"/>
  <c r="L375" i="6"/>
  <c r="L386" i="6"/>
  <c r="L400" i="6"/>
  <c r="L411" i="6"/>
  <c r="L414" i="6"/>
  <c r="L440" i="6"/>
  <c r="L447" i="6"/>
  <c r="L451" i="6"/>
  <c r="L454" i="6"/>
  <c r="L458" i="6"/>
  <c r="L472" i="6"/>
  <c r="L487" i="6"/>
  <c r="L523" i="6"/>
  <c r="L526" i="6"/>
  <c r="L530" i="6"/>
  <c r="L544" i="6"/>
  <c r="L559" i="6"/>
  <c r="L577" i="6"/>
  <c r="L584" i="6"/>
  <c r="L588" i="6"/>
  <c r="L595" i="6"/>
  <c r="L598" i="6"/>
  <c r="L602" i="6"/>
  <c r="L624" i="6"/>
  <c r="L631" i="6"/>
  <c r="L642" i="6"/>
  <c r="L667" i="6"/>
  <c r="L670" i="6"/>
  <c r="L696" i="6"/>
  <c r="L703" i="6"/>
  <c r="L707" i="6"/>
  <c r="L710" i="6"/>
  <c r="L714" i="6"/>
  <c r="L743" i="6"/>
  <c r="L768" i="6"/>
  <c r="L779" i="6"/>
  <c r="L782" i="6"/>
  <c r="L786" i="6"/>
  <c r="L808" i="6"/>
  <c r="L815" i="6"/>
  <c r="L833" i="6"/>
  <c r="L851" i="6"/>
  <c r="L854" i="6"/>
  <c r="L858" i="6"/>
  <c r="L880" i="6"/>
  <c r="L926" i="6"/>
  <c r="L894" i="6"/>
  <c r="L192" i="6"/>
  <c r="L202" i="6"/>
  <c r="L239" i="6"/>
  <c r="L266" i="6"/>
  <c r="L278" i="6"/>
  <c r="L282" i="6"/>
  <c r="L311" i="6"/>
  <c r="L322" i="6"/>
  <c r="L336" i="6"/>
  <c r="L347" i="6"/>
  <c r="L350" i="6"/>
  <c r="L383" i="6"/>
  <c r="L387" i="6"/>
  <c r="L390" i="6"/>
  <c r="L394" i="6"/>
  <c r="L408" i="6"/>
  <c r="L423" i="6"/>
  <c r="L448" i="6"/>
  <c r="L459" i="6"/>
  <c r="L462" i="6"/>
  <c r="L466" i="6"/>
  <c r="L480" i="6"/>
  <c r="L495" i="6"/>
  <c r="L513" i="6"/>
  <c r="L520" i="6"/>
  <c r="L524" i="6"/>
  <c r="L531" i="6"/>
  <c r="L534" i="6"/>
  <c r="L538" i="6"/>
  <c r="L567" i="6"/>
  <c r="L578" i="6"/>
  <c r="L603" i="6"/>
  <c r="L606" i="6"/>
  <c r="L632" i="6"/>
  <c r="L639" i="6"/>
  <c r="L643" i="6"/>
  <c r="L646" i="6"/>
  <c r="L650" i="6"/>
  <c r="L679" i="6"/>
  <c r="L704" i="6"/>
  <c r="L715" i="6"/>
  <c r="L718" i="6"/>
  <c r="L722" i="6"/>
  <c r="L744" i="6"/>
  <c r="L751" i="6"/>
  <c r="L769" i="6"/>
  <c r="L787" i="6"/>
  <c r="L790" i="6"/>
  <c r="L794" i="6"/>
  <c r="L816" i="6"/>
  <c r="L823" i="6"/>
  <c r="L834" i="6"/>
  <c r="L859" i="6"/>
  <c r="L862" i="6"/>
  <c r="L888" i="6"/>
  <c r="L895" i="6"/>
  <c r="L899" i="6"/>
  <c r="L902" i="6"/>
  <c r="L906" i="6"/>
  <c r="L22" i="7"/>
  <c r="L118" i="7"/>
  <c r="L246" i="7"/>
  <c r="L5" i="7"/>
  <c r="L12" i="7"/>
  <c r="L37" i="7"/>
  <c r="L44" i="7"/>
  <c r="L69" i="7"/>
  <c r="L76" i="7"/>
  <c r="L101" i="7"/>
  <c r="L108" i="7"/>
  <c r="L197" i="7"/>
  <c r="L204" i="7"/>
  <c r="L229" i="7"/>
  <c r="L236" i="7"/>
  <c r="L86" i="7"/>
  <c r="L182" i="7"/>
  <c r="L214" i="7"/>
  <c r="L126" i="7"/>
  <c r="L158" i="7"/>
  <c r="L176" i="7"/>
  <c r="L194" i="7"/>
  <c r="L201" i="7"/>
  <c r="L208" i="7"/>
  <c r="L226" i="7"/>
  <c r="L233" i="7"/>
  <c r="L240" i="7"/>
  <c r="L54" i="7"/>
  <c r="L150" i="7"/>
  <c r="L13" i="7"/>
  <c r="L20" i="7"/>
  <c r="L45" i="7"/>
  <c r="L52" i="7"/>
  <c r="L77" i="7"/>
  <c r="L84" i="7"/>
  <c r="L109" i="7"/>
  <c r="L116" i="7"/>
  <c r="L141" i="7"/>
  <c r="L148" i="7"/>
  <c r="L173" i="7"/>
  <c r="L180" i="7"/>
  <c r="L205" i="7"/>
  <c r="L212" i="7"/>
  <c r="L237" i="7"/>
  <c r="L244" i="7"/>
  <c r="L21" i="7"/>
  <c r="L28" i="7"/>
  <c r="L53" i="7"/>
  <c r="L60" i="7"/>
  <c r="L85" i="7"/>
  <c r="L92" i="7"/>
  <c r="L117" i="7"/>
  <c r="L124" i="7"/>
  <c r="L149" i="7"/>
  <c r="L156" i="7"/>
  <c r="L181" i="7"/>
  <c r="L188" i="7"/>
  <c r="L213" i="7"/>
  <c r="L220" i="7"/>
  <c r="L245" i="7"/>
  <c r="L257" i="6"/>
  <c r="L254" i="6"/>
  <c r="L308" i="6"/>
  <c r="L340" i="6"/>
  <c r="L372" i="6"/>
  <c r="L404" i="6"/>
  <c r="L436" i="6"/>
  <c r="L468" i="6"/>
  <c r="L500" i="6"/>
  <c r="L532" i="6"/>
  <c r="L564" i="6"/>
  <c r="L596" i="6"/>
  <c r="L628" i="6"/>
  <c r="L660" i="6"/>
  <c r="L692" i="6"/>
  <c r="L724" i="6"/>
  <c r="L756" i="6"/>
  <c r="L788" i="6"/>
  <c r="L820" i="6"/>
  <c r="L852" i="6"/>
  <c r="L884" i="6"/>
  <c r="L916" i="6"/>
  <c r="L284" i="6"/>
  <c r="L316" i="6"/>
  <c r="L348" i="6"/>
  <c r="L380" i="6"/>
  <c r="L412" i="6"/>
  <c r="L444" i="6"/>
  <c r="L476" i="6"/>
  <c r="L508" i="6"/>
  <c r="L540" i="6"/>
  <c r="L572" i="6"/>
  <c r="L604" i="6"/>
  <c r="L292" i="6"/>
  <c r="L324" i="6"/>
  <c r="L356" i="6"/>
  <c r="L388" i="6"/>
  <c r="L420" i="6"/>
  <c r="L452" i="6"/>
  <c r="L484" i="6"/>
  <c r="L516" i="6"/>
  <c r="L548" i="6"/>
  <c r="L580" i="6"/>
  <c r="L612" i="6"/>
  <c r="L644" i="6"/>
  <c r="L676" i="6"/>
  <c r="L708" i="6"/>
  <c r="L740" i="6"/>
  <c r="L772" i="6"/>
  <c r="L804" i="6"/>
  <c r="L836" i="6"/>
  <c r="L868" i="6"/>
  <c r="L900" i="6"/>
  <c r="L271" i="6"/>
  <c r="L620" i="6"/>
  <c r="L636" i="6"/>
  <c r="L652" i="6"/>
  <c r="L668" i="6"/>
  <c r="L684" i="6"/>
  <c r="L700" i="6"/>
  <c r="L716" i="6"/>
  <c r="L732" i="6"/>
  <c r="L748" i="6"/>
  <c r="L764" i="6"/>
  <c r="L780" i="6"/>
  <c r="L796" i="6"/>
  <c r="L812" i="6"/>
  <c r="L828" i="6"/>
  <c r="L844" i="6"/>
  <c r="L860" i="6"/>
  <c r="L876" i="6"/>
  <c r="L892" i="6"/>
  <c r="L908" i="6"/>
  <c r="L924" i="6"/>
  <c r="L485" i="1"/>
  <c r="L484" i="1"/>
  <c r="L607" i="1"/>
  <c r="L657" i="1"/>
  <c r="L483" i="1"/>
  <c r="L389" i="1"/>
  <c r="L534" i="1"/>
  <c r="L299" i="1"/>
  <c r="L297" i="1"/>
  <c r="L1063" i="1"/>
  <c r="L893" i="1"/>
  <c r="L864" i="1"/>
  <c r="L869" i="1"/>
  <c r="L867" i="1"/>
  <c r="L865" i="1"/>
  <c r="L868" i="1"/>
  <c r="L866" i="1"/>
  <c r="L870" i="1"/>
  <c r="L152" i="1"/>
  <c r="L468" i="1"/>
  <c r="L467" i="1"/>
  <c r="L64" i="1"/>
  <c r="L766" i="1"/>
  <c r="L466" i="1"/>
  <c r="L74" i="1"/>
  <c r="L521" i="1"/>
  <c r="L375" i="1"/>
  <c r="L424" i="1"/>
  <c r="L719" i="1"/>
  <c r="L717" i="1"/>
  <c r="L718" i="1"/>
  <c r="L558" i="1"/>
  <c r="L559" i="1"/>
  <c r="L716" i="1"/>
  <c r="L589" i="1"/>
  <c r="L560" i="1"/>
  <c r="L884" i="1"/>
  <c r="L334" i="1"/>
  <c r="L335" i="1"/>
  <c r="L333" i="1"/>
  <c r="L479" i="1"/>
  <c r="L18" i="1"/>
  <c r="L373" i="1"/>
  <c r="L955" i="1"/>
  <c r="L447" i="1"/>
  <c r="L449" i="1"/>
  <c r="L451" i="1"/>
  <c r="L448" i="1"/>
  <c r="L450" i="1"/>
  <c r="L620" i="1"/>
  <c r="L173" i="1"/>
  <c r="L1143" i="1"/>
  <c r="L577" i="1"/>
  <c r="L357" i="1"/>
  <c r="M357" i="1" s="1"/>
  <c r="L1124" i="1"/>
  <c r="L236" i="1"/>
  <c r="L358" i="1"/>
  <c r="L1125" i="1"/>
  <c r="M1125" i="1" s="1"/>
  <c r="L688" i="1"/>
  <c r="L576" i="1"/>
  <c r="L578" i="1"/>
  <c r="L600" i="1"/>
  <c r="L88" i="1"/>
  <c r="L238" i="1"/>
  <c r="L575" i="1"/>
  <c r="L347" i="1"/>
  <c r="M347" i="1" s="1"/>
  <c r="L44" i="1"/>
  <c r="L45" i="1"/>
  <c r="L43" i="1"/>
  <c r="L832" i="1"/>
  <c r="L230" i="1"/>
  <c r="L137" i="1"/>
  <c r="L138" i="1"/>
  <c r="L140" i="1"/>
  <c r="L135" i="1"/>
  <c r="L168" i="1"/>
  <c r="L269" i="1"/>
  <c r="L807" i="1"/>
  <c r="M807" i="1" s="1"/>
  <c r="L307" i="1"/>
  <c r="L614" i="1"/>
  <c r="L932" i="1"/>
  <c r="L935" i="1"/>
  <c r="L934" i="1"/>
  <c r="L615" i="1"/>
  <c r="L925" i="1"/>
  <c r="L126" i="1"/>
  <c r="L218" i="1"/>
  <c r="L743" i="1"/>
  <c r="L507" i="1"/>
  <c r="L506" i="1"/>
  <c r="L511" i="1"/>
  <c r="L513" i="1"/>
  <c r="L510" i="1"/>
  <c r="L509" i="1"/>
  <c r="L839" i="1"/>
  <c r="L204" i="1"/>
  <c r="L23" i="1"/>
  <c r="L87" i="1"/>
  <c r="M87" i="1" s="1"/>
  <c r="L903" i="1"/>
  <c r="L902" i="1"/>
  <c r="L350" i="1"/>
  <c r="L1070" i="1"/>
  <c r="M1070" i="1" s="1"/>
  <c r="L351" i="1"/>
  <c r="L207" i="1"/>
  <c r="L973" i="1"/>
  <c r="L972" i="1"/>
  <c r="L971" i="1"/>
  <c r="L911" i="1"/>
  <c r="L917" i="1"/>
  <c r="L616" i="1"/>
  <c r="L592" i="1"/>
  <c r="L916" i="1"/>
  <c r="L919" i="1"/>
  <c r="L921" i="1"/>
  <c r="L920" i="1"/>
  <c r="L704" i="1"/>
  <c r="L613" i="1"/>
  <c r="L909" i="1"/>
  <c r="L913" i="1"/>
  <c r="L918" i="1"/>
  <c r="L910" i="1"/>
  <c r="L915" i="1"/>
  <c r="L914" i="1"/>
  <c r="L356" i="1"/>
  <c r="L223" i="1"/>
  <c r="L729" i="1"/>
  <c r="M729" i="1" s="1"/>
  <c r="L733" i="1"/>
  <c r="L355" i="1"/>
  <c r="L727" i="1"/>
  <c r="L728" i="1"/>
  <c r="M728" i="1" s="1"/>
  <c r="L731" i="1"/>
  <c r="L725" i="1"/>
  <c r="L730" i="1"/>
  <c r="L957" i="1"/>
  <c r="M957" i="1" s="1"/>
  <c r="L471" i="1"/>
  <c r="L958" i="1"/>
  <c r="L732" i="1"/>
  <c r="L123" i="1"/>
  <c r="L1174" i="1"/>
  <c r="L939" i="1"/>
  <c r="L650" i="1"/>
  <c r="L649" i="1"/>
  <c r="L646" i="1"/>
  <c r="L1139" i="1"/>
  <c r="L652" i="1"/>
  <c r="L854" i="1"/>
  <c r="L697" i="1"/>
  <c r="L651" i="1"/>
  <c r="L341" i="1"/>
  <c r="L647" i="1"/>
  <c r="L158" i="1"/>
  <c r="L1095" i="1"/>
  <c r="L27" i="1"/>
  <c r="L156" i="1"/>
  <c r="L133" i="1"/>
  <c r="L29" i="1"/>
  <c r="L155" i="1"/>
  <c r="L160" i="1"/>
  <c r="L157" i="1"/>
  <c r="L159" i="1"/>
  <c r="L1094" i="1"/>
  <c r="L1145" i="1"/>
  <c r="L284" i="1"/>
  <c r="L795" i="1"/>
  <c r="L235" i="1"/>
  <c r="L606" i="1"/>
  <c r="L378" i="1"/>
  <c r="L379" i="1"/>
  <c r="L605" i="1"/>
  <c r="L706" i="1"/>
  <c r="L705" i="1"/>
  <c r="L953" i="1"/>
  <c r="L979" i="1"/>
  <c r="L265" i="1"/>
  <c r="L401" i="1"/>
  <c r="L162" i="1"/>
  <c r="L844" i="1"/>
  <c r="L477" i="1"/>
  <c r="M477" i="1" s="1"/>
  <c r="L374" i="1"/>
  <c r="L476" i="1"/>
  <c r="L259" i="1"/>
  <c r="L475" i="1"/>
  <c r="M475" i="1" s="1"/>
  <c r="L1018" i="1"/>
  <c r="L1090" i="1"/>
  <c r="L79" i="1"/>
  <c r="L82" i="1"/>
  <c r="L83" i="1"/>
  <c r="L84" i="1"/>
  <c r="L874" i="1"/>
  <c r="L81" i="1"/>
  <c r="L80" i="1"/>
  <c r="L708" i="1"/>
  <c r="L709" i="1"/>
  <c r="L829" i="1"/>
  <c r="L830" i="1"/>
  <c r="L793" i="1"/>
  <c r="L827" i="1"/>
  <c r="L825" i="1"/>
  <c r="L537" i="1"/>
  <c r="L826" i="1"/>
  <c r="L828" i="1"/>
  <c r="L24" i="1"/>
  <c r="L627" i="1"/>
  <c r="L779" i="1"/>
  <c r="L1051" i="1"/>
  <c r="L873" i="1"/>
  <c r="L242" i="1"/>
  <c r="L5" i="1"/>
  <c r="L800" i="1"/>
  <c r="L4" i="1"/>
  <c r="L240" i="1"/>
  <c r="L241" i="1"/>
  <c r="L243" i="1"/>
  <c r="L802" i="1"/>
  <c r="L964" i="1"/>
  <c r="L320" i="1"/>
  <c r="L322" i="1"/>
  <c r="L551" i="1"/>
  <c r="L549" i="1"/>
  <c r="L380" i="1"/>
  <c r="L396" i="1"/>
  <c r="L435" i="1"/>
  <c r="L437" i="1"/>
  <c r="L764" i="1"/>
  <c r="L762" i="1"/>
  <c r="L439" i="1"/>
  <c r="L763" i="1"/>
  <c r="L397" i="1"/>
  <c r="L436" i="1"/>
  <c r="L440" i="1"/>
  <c r="L1078" i="1"/>
  <c r="L92" i="1"/>
  <c r="L93" i="1"/>
  <c r="L102" i="1"/>
  <c r="L90" i="1"/>
  <c r="L99" i="1"/>
  <c r="L91" i="1"/>
  <c r="L101" i="1"/>
  <c r="L100" i="1"/>
  <c r="L98" i="1"/>
  <c r="L96" i="1"/>
  <c r="L103" i="1"/>
  <c r="L97" i="1"/>
  <c r="L969" i="1"/>
  <c r="L608" i="1"/>
  <c r="L95" i="1"/>
  <c r="L609" i="1"/>
  <c r="L94" i="1"/>
  <c r="L3" i="1"/>
  <c r="L6" i="1"/>
  <c r="L7" i="1"/>
  <c r="L8" i="1"/>
  <c r="L10" i="1"/>
  <c r="L11" i="1"/>
  <c r="L12" i="1"/>
  <c r="L13" i="1"/>
  <c r="L14" i="1"/>
  <c r="L15" i="1"/>
  <c r="L16" i="1"/>
  <c r="L17" i="1"/>
  <c r="L19" i="1"/>
  <c r="L21" i="1"/>
  <c r="L22" i="1"/>
  <c r="L26" i="1"/>
  <c r="L28" i="1"/>
  <c r="L30" i="1"/>
  <c r="L31" i="1"/>
  <c r="L32" i="1"/>
  <c r="L33" i="1"/>
  <c r="L35" i="1"/>
  <c r="L36" i="1"/>
  <c r="L41" i="1"/>
  <c r="L42" i="1"/>
  <c r="L47" i="1"/>
  <c r="L49" i="1"/>
  <c r="L50" i="1"/>
  <c r="L52" i="1"/>
  <c r="L53" i="1"/>
  <c r="L54" i="1"/>
  <c r="L56" i="1"/>
  <c r="L59" i="1"/>
  <c r="L61" i="1"/>
  <c r="L62" i="1"/>
  <c r="L63" i="1"/>
  <c r="L1106" i="1"/>
  <c r="L66" i="1"/>
  <c r="L67" i="1"/>
  <c r="L68" i="1"/>
  <c r="L69" i="1"/>
  <c r="L70" i="1"/>
  <c r="L86" i="1"/>
  <c r="L72" i="1"/>
  <c r="L71" i="1"/>
  <c r="L73" i="1"/>
  <c r="L76" i="1"/>
  <c r="L78" i="1"/>
  <c r="L85" i="1"/>
  <c r="L105" i="1"/>
  <c r="L106" i="1"/>
  <c r="L107" i="1"/>
  <c r="L108" i="1"/>
  <c r="L111" i="1"/>
  <c r="L109" i="1"/>
  <c r="L110" i="1"/>
  <c r="L112" i="1"/>
  <c r="L116" i="1"/>
  <c r="L117" i="1"/>
  <c r="L119" i="1"/>
  <c r="L120" i="1"/>
  <c r="L121" i="1"/>
  <c r="L125" i="1"/>
  <c r="L128" i="1"/>
  <c r="L129" i="1"/>
  <c r="L131" i="1"/>
  <c r="L132" i="1"/>
  <c r="L142" i="1"/>
  <c r="L134" i="1"/>
  <c r="L139" i="1"/>
  <c r="L136" i="1"/>
  <c r="L146" i="1"/>
  <c r="L145" i="1"/>
  <c r="L147" i="1"/>
  <c r="L149" i="1"/>
  <c r="L151" i="1"/>
  <c r="L154" i="1"/>
  <c r="L161" i="1"/>
  <c r="L163" i="1"/>
  <c r="L164" i="1"/>
  <c r="L165" i="1"/>
  <c r="L166" i="1"/>
  <c r="L167" i="1"/>
  <c r="L170" i="1"/>
  <c r="L171" i="1"/>
  <c r="L172" i="1"/>
  <c r="L174" i="1"/>
  <c r="L176" i="1"/>
  <c r="L178" i="1"/>
  <c r="L179" i="1"/>
  <c r="M179" i="1" s="1"/>
  <c r="L180" i="1"/>
  <c r="L181" i="1"/>
  <c r="L182" i="1"/>
  <c r="L185" i="1"/>
  <c r="L187" i="1"/>
  <c r="L189" i="1"/>
  <c r="L190" i="1"/>
  <c r="L191" i="1"/>
  <c r="L192" i="1"/>
  <c r="L193" i="1"/>
  <c r="L194" i="1"/>
  <c r="L196" i="1"/>
  <c r="L197" i="1"/>
  <c r="L200" i="1"/>
  <c r="L198" i="1"/>
  <c r="L199" i="1"/>
  <c r="L201" i="1"/>
  <c r="L202" i="1"/>
  <c r="L205" i="1"/>
  <c r="L206" i="1"/>
  <c r="L209" i="1"/>
  <c r="L208" i="1"/>
  <c r="L210" i="1"/>
  <c r="L211" i="1"/>
  <c r="L212" i="1"/>
  <c r="L213" i="1"/>
  <c r="L214" i="1"/>
  <c r="L215" i="1"/>
  <c r="L217" i="1"/>
  <c r="L216" i="1"/>
  <c r="L219" i="1"/>
  <c r="L220" i="1"/>
  <c r="L221" i="1"/>
  <c r="L222" i="1"/>
  <c r="L224" i="1"/>
  <c r="L226" i="1"/>
  <c r="L227" i="1"/>
  <c r="L228" i="1"/>
  <c r="L231" i="1"/>
  <c r="L229" i="1"/>
  <c r="L232" i="1"/>
  <c r="L234" i="1"/>
  <c r="L237" i="1"/>
  <c r="L239" i="1"/>
  <c r="L245" i="1"/>
  <c r="L247" i="1"/>
  <c r="L248" i="1"/>
  <c r="L249" i="1"/>
  <c r="L251" i="1"/>
  <c r="L250" i="1"/>
  <c r="L252" i="1"/>
  <c r="L253" i="1"/>
  <c r="L254" i="1"/>
  <c r="L255" i="1"/>
  <c r="L256" i="1"/>
  <c r="L260" i="1"/>
  <c r="L261" i="1"/>
  <c r="L262" i="1"/>
  <c r="L264" i="1"/>
  <c r="L267" i="1"/>
  <c r="L266" i="1"/>
  <c r="L272" i="1"/>
  <c r="L275" i="1"/>
  <c r="L277" i="1"/>
  <c r="L279" i="1"/>
  <c r="L280" i="1"/>
  <c r="L282" i="1"/>
  <c r="L283" i="1"/>
  <c r="M283" i="1" s="1"/>
  <c r="L285" i="1"/>
  <c r="L287" i="1"/>
  <c r="L288" i="1"/>
  <c r="L289" i="1"/>
  <c r="L290" i="1"/>
  <c r="L292" i="1"/>
  <c r="L293" i="1"/>
  <c r="L294" i="1"/>
  <c r="L296" i="1"/>
  <c r="L300" i="1"/>
  <c r="L302" i="1"/>
  <c r="L304" i="1"/>
  <c r="L305" i="1"/>
  <c r="L306" i="1"/>
  <c r="L309" i="1"/>
  <c r="L311" i="1"/>
  <c r="L313" i="1"/>
  <c r="L312" i="1"/>
  <c r="L314" i="1"/>
  <c r="L315" i="1"/>
  <c r="L317" i="1"/>
  <c r="L318" i="1"/>
  <c r="L316" i="1"/>
  <c r="L321" i="1"/>
  <c r="L324" i="1"/>
  <c r="L325" i="1"/>
  <c r="L326" i="1"/>
  <c r="L327" i="1"/>
  <c r="L329" i="1"/>
  <c r="L330" i="1"/>
  <c r="L331" i="1"/>
  <c r="L332" i="1"/>
  <c r="L337" i="1"/>
  <c r="L336" i="1"/>
  <c r="L338" i="1"/>
  <c r="L340" i="1"/>
  <c r="L342" i="1"/>
  <c r="L343" i="1"/>
  <c r="L345" i="1"/>
  <c r="L346" i="1"/>
  <c r="M346" i="1" s="1"/>
  <c r="L348" i="1"/>
  <c r="L349" i="1"/>
  <c r="L353" i="1"/>
  <c r="L354" i="1"/>
  <c r="L359" i="1"/>
  <c r="L360" i="1"/>
  <c r="L361" i="1"/>
  <c r="L362" i="1"/>
  <c r="L363" i="1"/>
  <c r="L364" i="1"/>
  <c r="L366" i="1"/>
  <c r="L367" i="1"/>
  <c r="L370" i="1"/>
  <c r="L372" i="1"/>
  <c r="L376" i="1"/>
  <c r="L377" i="1"/>
  <c r="L381" i="1"/>
  <c r="L403" i="1"/>
  <c r="L404" i="1"/>
  <c r="L383" i="1"/>
  <c r="L385" i="1"/>
  <c r="L386" i="1"/>
  <c r="L390" i="1"/>
  <c r="L391" i="1"/>
  <c r="M391" i="1" s="1"/>
  <c r="L388" i="1"/>
  <c r="L405" i="1"/>
  <c r="L406" i="1"/>
  <c r="L407" i="1"/>
  <c r="L382" i="1"/>
  <c r="L392" i="1"/>
  <c r="L393" i="1"/>
  <c r="L395" i="1"/>
  <c r="L402" i="1"/>
  <c r="L400" i="1"/>
  <c r="L408" i="1"/>
  <c r="L410" i="1"/>
  <c r="L411" i="1"/>
  <c r="L413" i="1"/>
  <c r="L412" i="1"/>
  <c r="L414" i="1"/>
  <c r="L415" i="1"/>
  <c r="L416" i="1"/>
  <c r="L417" i="1"/>
  <c r="L418" i="1"/>
  <c r="L421" i="1"/>
  <c r="L422" i="1"/>
  <c r="L423" i="1"/>
  <c r="L426" i="1"/>
  <c r="L425" i="1"/>
  <c r="L427" i="1"/>
  <c r="L428" i="1"/>
  <c r="L429" i="1"/>
  <c r="L430" i="1"/>
  <c r="L431" i="1"/>
  <c r="L328" i="1"/>
  <c r="L438" i="1"/>
  <c r="L443" i="1"/>
  <c r="L441" i="1"/>
  <c r="L434" i="1"/>
  <c r="L445" i="1"/>
  <c r="L446" i="1"/>
  <c r="L452" i="1"/>
  <c r="L453" i="1"/>
  <c r="L454" i="1"/>
  <c r="L455" i="1"/>
  <c r="L459" i="1"/>
  <c r="L460" i="1"/>
  <c r="L458" i="1"/>
  <c r="L461" i="1"/>
  <c r="L463" i="1"/>
  <c r="L462" i="1"/>
  <c r="L465" i="1"/>
  <c r="L470" i="1"/>
  <c r="L472" i="1"/>
  <c r="L473" i="1"/>
  <c r="L474" i="1"/>
  <c r="M474" i="1" s="1"/>
  <c r="L478" i="1"/>
  <c r="L481" i="1"/>
  <c r="L482" i="1"/>
  <c r="L486" i="1"/>
  <c r="L487" i="1"/>
  <c r="L488" i="1"/>
  <c r="L489" i="1"/>
  <c r="L491" i="1"/>
  <c r="L492" i="1"/>
  <c r="L494" i="1"/>
  <c r="L493" i="1"/>
  <c r="L495" i="1"/>
  <c r="L499" i="1"/>
  <c r="L500" i="1"/>
  <c r="L501" i="1"/>
  <c r="L502" i="1"/>
  <c r="L503" i="1"/>
  <c r="L504" i="1"/>
  <c r="L512" i="1"/>
  <c r="L508" i="1"/>
  <c r="L518" i="1"/>
  <c r="L519" i="1"/>
  <c r="L520" i="1"/>
  <c r="L522" i="1"/>
  <c r="L523" i="1"/>
  <c r="L524" i="1"/>
  <c r="L525" i="1"/>
  <c r="L526" i="1"/>
  <c r="L527" i="1"/>
  <c r="L530" i="1"/>
  <c r="L528" i="1"/>
  <c r="L529" i="1"/>
  <c r="L531" i="1"/>
  <c r="L532" i="1"/>
  <c r="L533" i="1"/>
  <c r="L535" i="1"/>
  <c r="L536" i="1"/>
  <c r="L538" i="1"/>
  <c r="L540" i="1"/>
  <c r="L541" i="1"/>
  <c r="M541" i="1" s="1"/>
  <c r="L543" i="1"/>
  <c r="L544" i="1"/>
  <c r="L546" i="1"/>
  <c r="L547" i="1"/>
  <c r="L548" i="1"/>
  <c r="L550" i="1"/>
  <c r="L552" i="1"/>
  <c r="L553" i="1"/>
  <c r="L556" i="1"/>
  <c r="L554" i="1"/>
  <c r="L555" i="1"/>
  <c r="L557" i="1"/>
  <c r="L561" i="1"/>
  <c r="L562" i="1"/>
  <c r="L564" i="1"/>
  <c r="L565" i="1"/>
  <c r="L566" i="1"/>
  <c r="L567" i="1"/>
  <c r="L568" i="1"/>
  <c r="L569" i="1"/>
  <c r="L570" i="1"/>
  <c r="L572" i="1"/>
  <c r="L573" i="1"/>
  <c r="L580" i="1"/>
  <c r="L579" i="1"/>
  <c r="L574" i="1"/>
  <c r="L582" i="1"/>
  <c r="L583" i="1"/>
  <c r="L584" i="1"/>
  <c r="L587" i="1"/>
  <c r="L588" i="1"/>
  <c r="L590" i="1"/>
  <c r="L591" i="1"/>
  <c r="L593" i="1"/>
  <c r="L594" i="1"/>
  <c r="L595" i="1"/>
  <c r="L596" i="1"/>
  <c r="L599" i="1"/>
  <c r="L601" i="1"/>
  <c r="L603" i="1"/>
  <c r="L604" i="1"/>
  <c r="L610" i="1"/>
  <c r="L611" i="1"/>
  <c r="L612" i="1"/>
  <c r="L618" i="1"/>
  <c r="L619" i="1"/>
  <c r="L621" i="1"/>
  <c r="L622" i="1"/>
  <c r="L625" i="1"/>
  <c r="L629" i="1"/>
  <c r="L630" i="1"/>
  <c r="L626" i="1"/>
  <c r="M626" i="1" s="1"/>
  <c r="L628" i="1"/>
  <c r="L633" i="1"/>
  <c r="L634" i="1"/>
  <c r="L635" i="1"/>
  <c r="M635" i="1" s="1"/>
  <c r="L637" i="1"/>
  <c r="L638" i="1"/>
  <c r="L639" i="1"/>
  <c r="L645" i="1"/>
  <c r="L648" i="1"/>
  <c r="L654" i="1"/>
  <c r="L655" i="1"/>
  <c r="L656" i="1"/>
  <c r="L658" i="1"/>
  <c r="L659" i="1"/>
  <c r="L660" i="1"/>
  <c r="L661" i="1"/>
  <c r="L664" i="1"/>
  <c r="L663" i="1"/>
  <c r="L665" i="1"/>
  <c r="L666" i="1"/>
  <c r="L667" i="1"/>
  <c r="L668" i="1"/>
  <c r="L669" i="1"/>
  <c r="L670" i="1"/>
  <c r="L672" i="1"/>
  <c r="L673" i="1"/>
  <c r="L675" i="1"/>
  <c r="L677" i="1"/>
  <c r="L676" i="1"/>
  <c r="L680" i="1"/>
  <c r="L681" i="1"/>
  <c r="L683" i="1"/>
  <c r="L682" i="1"/>
  <c r="L684" i="1"/>
  <c r="L686" i="1"/>
  <c r="L691" i="1"/>
  <c r="L689" i="1"/>
  <c r="L690" i="1"/>
  <c r="L692" i="1"/>
  <c r="L693" i="1"/>
  <c r="L694" i="1"/>
  <c r="L695" i="1"/>
  <c r="L696" i="1"/>
  <c r="L698" i="1"/>
  <c r="L699" i="1"/>
  <c r="L700" i="1"/>
  <c r="L702" i="1"/>
  <c r="L703" i="1"/>
  <c r="L707" i="1"/>
  <c r="L710" i="1"/>
  <c r="L711" i="1"/>
  <c r="L712" i="1"/>
  <c r="L713" i="1"/>
  <c r="L714" i="1"/>
  <c r="L715" i="1"/>
  <c r="L721" i="1"/>
  <c r="L722" i="1"/>
  <c r="L723" i="1"/>
  <c r="L724" i="1"/>
  <c r="L726" i="1"/>
  <c r="M726" i="1" s="1"/>
  <c r="L734" i="1"/>
  <c r="L737" i="1"/>
  <c r="L738" i="1"/>
  <c r="L739" i="1"/>
  <c r="L740" i="1"/>
  <c r="L741" i="1"/>
  <c r="L742" i="1"/>
  <c r="L744" i="1"/>
  <c r="L746" i="1"/>
  <c r="L747" i="1"/>
  <c r="L748" i="1"/>
  <c r="L751" i="1"/>
  <c r="L749" i="1"/>
  <c r="L750" i="1"/>
  <c r="L753" i="1"/>
  <c r="L755" i="1"/>
  <c r="L757" i="1"/>
  <c r="L758" i="1"/>
  <c r="L759" i="1"/>
  <c r="L761" i="1"/>
  <c r="L765" i="1"/>
  <c r="L767" i="1"/>
  <c r="L768" i="1"/>
  <c r="L773" i="1"/>
  <c r="L775" i="1"/>
  <c r="L776" i="1"/>
  <c r="L780" i="1"/>
  <c r="L781" i="1"/>
  <c r="L782" i="1"/>
  <c r="L783" i="1"/>
  <c r="L784" i="1"/>
  <c r="L786" i="1"/>
  <c r="L787" i="1"/>
  <c r="L788" i="1"/>
  <c r="L789" i="1"/>
  <c r="L791" i="1"/>
  <c r="L792" i="1"/>
  <c r="L794" i="1"/>
  <c r="L797" i="1"/>
  <c r="L796" i="1"/>
  <c r="L798" i="1"/>
  <c r="L801" i="1"/>
  <c r="L803" i="1"/>
  <c r="L804" i="1"/>
  <c r="L805" i="1"/>
  <c r="L806" i="1"/>
  <c r="L808" i="1"/>
  <c r="L810" i="1"/>
  <c r="L811" i="1"/>
  <c r="L816" i="1"/>
  <c r="L817" i="1"/>
  <c r="L818" i="1"/>
  <c r="L821" i="1"/>
  <c r="L822" i="1"/>
  <c r="L823" i="1"/>
  <c r="L824" i="1"/>
  <c r="L831" i="1"/>
  <c r="L834" i="1"/>
  <c r="L835" i="1"/>
  <c r="L836" i="1"/>
  <c r="L838" i="1"/>
  <c r="L840" i="1"/>
  <c r="L841" i="1"/>
  <c r="L842" i="1"/>
  <c r="L843" i="1"/>
  <c r="L848" i="1"/>
  <c r="L849" i="1"/>
  <c r="L850" i="1"/>
  <c r="L852" i="1"/>
  <c r="L851" i="1"/>
  <c r="L853" i="1"/>
  <c r="L855" i="1"/>
  <c r="L856" i="1"/>
  <c r="L858" i="1"/>
  <c r="L859" i="1"/>
  <c r="L860" i="1"/>
  <c r="L861" i="1"/>
  <c r="L862" i="1"/>
  <c r="L863" i="1"/>
  <c r="L872" i="1"/>
  <c r="L875" i="1"/>
  <c r="L876" i="1"/>
  <c r="L877" i="1"/>
  <c r="L878" i="1"/>
  <c r="L879" i="1"/>
  <c r="L880" i="1"/>
  <c r="L881" i="1"/>
  <c r="L882" i="1"/>
  <c r="L883" i="1"/>
  <c r="L885" i="1"/>
  <c r="L886" i="1"/>
  <c r="L887" i="1"/>
  <c r="L888" i="1"/>
  <c r="L889" i="1"/>
  <c r="L890" i="1"/>
  <c r="L891" i="1"/>
  <c r="L892" i="1"/>
  <c r="L894" i="1"/>
  <c r="L895" i="1"/>
  <c r="L897" i="1"/>
  <c r="L900" i="1"/>
  <c r="L901" i="1"/>
  <c r="L904" i="1"/>
  <c r="L905" i="1"/>
  <c r="L906" i="1"/>
  <c r="L907" i="1"/>
  <c r="L908" i="1"/>
  <c r="L912" i="1"/>
  <c r="L922" i="1"/>
  <c r="L924" i="1"/>
  <c r="L923" i="1"/>
  <c r="L926" i="1"/>
  <c r="L927" i="1"/>
  <c r="L928" i="1"/>
  <c r="L929" i="1"/>
  <c r="L930" i="1"/>
  <c r="L931" i="1"/>
  <c r="L933" i="1"/>
  <c r="L938" i="1"/>
  <c r="L940" i="1"/>
  <c r="L941" i="1"/>
  <c r="L943" i="1"/>
  <c r="L944" i="1"/>
  <c r="L1005" i="1"/>
  <c r="L1008" i="1"/>
  <c r="L1009" i="1"/>
  <c r="L1010" i="1"/>
  <c r="L945" i="1"/>
  <c r="L946" i="1"/>
  <c r="L947" i="1"/>
  <c r="L948" i="1"/>
  <c r="L949" i="1"/>
  <c r="L950" i="1"/>
  <c r="L951" i="1"/>
  <c r="L952" i="1"/>
  <c r="L954" i="1"/>
  <c r="L956" i="1"/>
  <c r="L960" i="1"/>
  <c r="L962" i="1"/>
  <c r="L963" i="1"/>
  <c r="L967" i="1"/>
  <c r="L965" i="1"/>
  <c r="L966" i="1"/>
  <c r="L970" i="1"/>
  <c r="L974" i="1"/>
  <c r="L977" i="1"/>
  <c r="L978" i="1"/>
  <c r="L981" i="1"/>
  <c r="L982" i="1"/>
  <c r="L984" i="1"/>
  <c r="L985" i="1"/>
  <c r="L986" i="1"/>
  <c r="L987" i="1"/>
  <c r="L990" i="1"/>
  <c r="L991" i="1"/>
  <c r="L993" i="1"/>
  <c r="L994" i="1"/>
  <c r="L995" i="1"/>
  <c r="L1000" i="1"/>
  <c r="L1001" i="1"/>
  <c r="L1012" i="1"/>
  <c r="L1014" i="1"/>
  <c r="L1015" i="1"/>
  <c r="L1016" i="1"/>
  <c r="L1017" i="1"/>
  <c r="L1023" i="1"/>
  <c r="L1025" i="1"/>
  <c r="L1027" i="1"/>
  <c r="L1028" i="1"/>
  <c r="L1026" i="1"/>
  <c r="L1029" i="1"/>
  <c r="L1032" i="1"/>
  <c r="L1033" i="1"/>
  <c r="L1034" i="1"/>
  <c r="L1030" i="1"/>
  <c r="L1031" i="1"/>
  <c r="L1035" i="1"/>
  <c r="L1037" i="1"/>
  <c r="L1038" i="1"/>
  <c r="L1039" i="1"/>
  <c r="L1041" i="1"/>
  <c r="L1042" i="1"/>
  <c r="L1043" i="1"/>
  <c r="L1047" i="1"/>
  <c r="L1048" i="1"/>
  <c r="L1049" i="1"/>
  <c r="L1050" i="1"/>
  <c r="L1053" i="1"/>
  <c r="L1054" i="1"/>
  <c r="L1055" i="1"/>
  <c r="L1056" i="1"/>
  <c r="L1059" i="1"/>
  <c r="L1061" i="1"/>
  <c r="L1060" i="1"/>
  <c r="L1062" i="1"/>
  <c r="L1064" i="1"/>
  <c r="L1065" i="1"/>
  <c r="L1066" i="1"/>
  <c r="L1067" i="1"/>
  <c r="L1068" i="1"/>
  <c r="L1069" i="1"/>
  <c r="L1071" i="1"/>
  <c r="L1073" i="1"/>
  <c r="L1074" i="1"/>
  <c r="L1076" i="1"/>
  <c r="L1079" i="1"/>
  <c r="L1080" i="1"/>
  <c r="L1081" i="1"/>
  <c r="L1082" i="1"/>
  <c r="L1167" i="1"/>
  <c r="L1083" i="1"/>
  <c r="L1084" i="1"/>
  <c r="L1085" i="1"/>
  <c r="L1086" i="1"/>
  <c r="L1088" i="1"/>
  <c r="L1087" i="1"/>
  <c r="L1089" i="1"/>
  <c r="L1091" i="1"/>
  <c r="L1092" i="1"/>
  <c r="L1093" i="1"/>
  <c r="L1097" i="1"/>
  <c r="L1099" i="1"/>
  <c r="L1098" i="1"/>
  <c r="L1101" i="1"/>
  <c r="L1102" i="1"/>
  <c r="L1103" i="1"/>
  <c r="L1104" i="1"/>
  <c r="L1113" i="1"/>
  <c r="L1114" i="1"/>
  <c r="L1107" i="1"/>
  <c r="L1109" i="1"/>
  <c r="L1112" i="1"/>
  <c r="L1111" i="1"/>
  <c r="L1110" i="1"/>
  <c r="L1122" i="1"/>
  <c r="L1123" i="1"/>
  <c r="L1119" i="1"/>
  <c r="L1120" i="1"/>
  <c r="L1117" i="1"/>
  <c r="L1121" i="1"/>
  <c r="L1128" i="1"/>
  <c r="L1129" i="1"/>
  <c r="L1130" i="1"/>
  <c r="L1131" i="1"/>
  <c r="L1134" i="1"/>
  <c r="L1135" i="1"/>
  <c r="L1136" i="1"/>
  <c r="L1137" i="1"/>
  <c r="L1138" i="1"/>
  <c r="L1141" i="1"/>
  <c r="L1140" i="1"/>
  <c r="L1142" i="1"/>
  <c r="L1146" i="1"/>
  <c r="L1147" i="1"/>
  <c r="L1148" i="1"/>
  <c r="L1144" i="1"/>
  <c r="L1149" i="1"/>
  <c r="L1151" i="1"/>
  <c r="L1150" i="1"/>
  <c r="L1154" i="1"/>
  <c r="L1157" i="1"/>
  <c r="L1159" i="1"/>
  <c r="L1161" i="1"/>
  <c r="L1162" i="1"/>
  <c r="L1163" i="1"/>
  <c r="L1165" i="1"/>
  <c r="L1166" i="1"/>
  <c r="L1168" i="1"/>
  <c r="L1170" i="1"/>
  <c r="L1171" i="1"/>
  <c r="L1172" i="1"/>
  <c r="L1173" i="1"/>
  <c r="L20" i="1"/>
  <c r="L25" i="1"/>
  <c r="L34" i="1"/>
  <c r="L40" i="1"/>
  <c r="L39" i="1"/>
  <c r="L57" i="1"/>
  <c r="L38" i="1"/>
  <c r="L65" i="1"/>
  <c r="L89" i="1"/>
  <c r="L77" i="1"/>
  <c r="L122" i="1"/>
  <c r="L124" i="1"/>
  <c r="L144" i="1"/>
  <c r="L150" i="1"/>
  <c r="L153" i="1"/>
  <c r="L169" i="1"/>
  <c r="L148" i="1"/>
  <c r="L75" i="1"/>
  <c r="L186" i="1"/>
  <c r="L188" i="1"/>
  <c r="L183" i="1"/>
  <c r="L203" i="1"/>
  <c r="L246" i="1"/>
  <c r="L271" i="1"/>
  <c r="L286" i="1"/>
  <c r="L291" i="1"/>
  <c r="L295" i="1"/>
  <c r="L281" i="1"/>
  <c r="L310" i="1"/>
  <c r="L344" i="1"/>
  <c r="L352" i="1"/>
  <c r="L368" i="1"/>
  <c r="L369" i="1"/>
  <c r="L387" i="1"/>
  <c r="L384" i="1"/>
  <c r="L394" i="1"/>
  <c r="L398" i="1"/>
  <c r="L409" i="1"/>
  <c r="L420" i="1"/>
  <c r="L432" i="1"/>
  <c r="L433" i="1"/>
  <c r="L444" i="1"/>
  <c r="L456" i="1"/>
  <c r="L457" i="1"/>
  <c r="L490" i="1"/>
  <c r="L505" i="1"/>
  <c r="L514" i="1"/>
  <c r="L517" i="1"/>
  <c r="L542" i="1"/>
  <c r="L545" i="1"/>
  <c r="L563" i="1"/>
  <c r="L581" i="1"/>
  <c r="L585" i="1"/>
  <c r="L586" i="1"/>
  <c r="L597" i="1"/>
  <c r="L631" i="1"/>
  <c r="L641" i="1"/>
  <c r="L644" i="1"/>
  <c r="L642" i="1"/>
  <c r="L636" i="1"/>
  <c r="L643" i="1"/>
  <c r="L685" i="1"/>
  <c r="L701" i="1"/>
  <c r="L735" i="1"/>
  <c r="L772" i="1"/>
  <c r="L790" i="1"/>
  <c r="L799" i="1"/>
  <c r="L812" i="1"/>
  <c r="L809" i="1"/>
  <c r="L815" i="1"/>
  <c r="L820" i="1"/>
  <c r="L833" i="1"/>
  <c r="L837" i="1"/>
  <c r="L845" i="1"/>
  <c r="L847" i="1"/>
  <c r="L997" i="1"/>
  <c r="L857" i="1"/>
  <c r="L871" i="1"/>
  <c r="L899" i="1"/>
  <c r="L996" i="1"/>
  <c r="L959" i="1"/>
  <c r="L961" i="1"/>
  <c r="L980" i="1"/>
  <c r="L989" i="1"/>
  <c r="L992" i="1"/>
  <c r="L999" i="1"/>
  <c r="L968" i="1"/>
  <c r="L998" i="1"/>
  <c r="L1019" i="1"/>
  <c r="L1021" i="1"/>
  <c r="L1007" i="1"/>
  <c r="L1011" i="1"/>
  <c r="L1020" i="1"/>
  <c r="L1044" i="1"/>
  <c r="L1052" i="1"/>
  <c r="L1057" i="1"/>
  <c r="L1046" i="1"/>
  <c r="L1072" i="1"/>
  <c r="L1105" i="1"/>
  <c r="L1108" i="1"/>
  <c r="L1127" i="1"/>
  <c r="L1132" i="1"/>
  <c r="L1133" i="1"/>
  <c r="L1152" i="1"/>
  <c r="L1153" i="1"/>
  <c r="L1118" i="1"/>
  <c r="L1164" i="1"/>
  <c r="L1169" i="1"/>
  <c r="L1175" i="1"/>
  <c r="L640" i="1"/>
  <c r="L898" i="1"/>
  <c r="L263" i="1"/>
  <c r="L365" i="1"/>
  <c r="L1116" i="1"/>
  <c r="L233" i="1"/>
  <c r="L983" i="1"/>
  <c r="L175" i="1"/>
  <c r="L846" i="1"/>
  <c r="L1002" i="1"/>
  <c r="L936" i="1"/>
  <c r="L278" i="1"/>
  <c r="L273" i="1"/>
  <c r="L785" i="1"/>
  <c r="L1022" i="1"/>
  <c r="L778" i="1"/>
  <c r="L937" i="1"/>
  <c r="L745" i="1"/>
  <c r="L632" i="1"/>
  <c r="L976" i="1"/>
  <c r="L819" i="1"/>
  <c r="L130" i="1"/>
  <c r="L143" i="1"/>
  <c r="L127" i="1"/>
  <c r="L813" i="1"/>
  <c r="L1058" i="1"/>
  <c r="L225" i="1"/>
  <c r="L671" i="1"/>
  <c r="L662" i="1"/>
  <c r="L1040" i="1"/>
  <c r="L9" i="1"/>
  <c r="L323" i="1"/>
  <c r="L602" i="1"/>
  <c r="L1045" i="1"/>
  <c r="L195" i="1"/>
  <c r="L1115" i="1"/>
  <c r="L678" i="1"/>
  <c r="L114" i="1"/>
  <c r="L60" i="1"/>
  <c r="L975" i="1"/>
  <c r="L319" i="1"/>
  <c r="L754" i="1"/>
  <c r="L1096" i="1"/>
  <c r="L258" i="1"/>
  <c r="L257" i="1"/>
  <c r="L1160" i="1"/>
  <c r="L896" i="1"/>
  <c r="L399" i="1"/>
  <c r="L769" i="1"/>
  <c r="L770" i="1"/>
  <c r="L55" i="1"/>
  <c r="L756" i="1"/>
  <c r="L303" i="1"/>
  <c r="L58" i="1"/>
  <c r="L37" i="1"/>
  <c r="L371" i="1"/>
  <c r="L339" i="1"/>
  <c r="L774" i="1"/>
  <c r="L814" i="1"/>
  <c r="L687" i="1"/>
  <c r="L777" i="1"/>
  <c r="L598" i="1"/>
  <c r="L752" i="1"/>
  <c r="L113" i="1"/>
  <c r="L1024" i="1"/>
  <c r="L988" i="1"/>
  <c r="L115" i="1"/>
  <c r="L760" i="1"/>
  <c r="L244" i="1"/>
  <c r="L674" i="1"/>
  <c r="L274" i="1"/>
  <c r="L1100" i="1"/>
  <c r="L51" i="1"/>
  <c r="L118" i="1"/>
  <c r="L276" i="1"/>
  <c r="L942" i="1"/>
  <c r="L184" i="1"/>
  <c r="L617" i="1"/>
  <c r="L464" i="1"/>
  <c r="L1013" i="1"/>
  <c r="L480" i="1"/>
  <c r="L1003" i="1"/>
  <c r="L1077" i="1"/>
  <c r="L1075" i="1"/>
  <c r="L771" i="1"/>
  <c r="L498" i="1"/>
  <c r="L419" i="1"/>
  <c r="L48" i="1"/>
  <c r="L539" i="1"/>
  <c r="L1006" i="1"/>
  <c r="L298" i="1"/>
  <c r="L623" i="1"/>
  <c r="L104" i="1"/>
  <c r="L497" i="1"/>
  <c r="L624" i="1"/>
  <c r="L720" i="1"/>
  <c r="L268" i="1"/>
  <c r="L679" i="1"/>
  <c r="L141" i="1"/>
  <c r="L177" i="1"/>
  <c r="L270" i="1"/>
  <c r="L301" i="1"/>
  <c r="L308" i="1"/>
  <c r="L469" i="1"/>
  <c r="L515" i="1"/>
  <c r="L653" i="1"/>
  <c r="L736" i="1"/>
  <c r="L1036" i="1"/>
  <c r="L1126" i="1"/>
  <c r="L442" i="1"/>
  <c r="L1004" i="1"/>
  <c r="L496" i="1"/>
  <c r="L1158" i="1"/>
  <c r="L571" i="1"/>
  <c r="L46" i="1"/>
  <c r="L1156" i="1"/>
  <c r="L1155" i="1"/>
  <c r="L516" i="1"/>
  <c r="M484" i="1"/>
  <c r="M483" i="1"/>
  <c r="M389" i="1"/>
  <c r="S389" i="1"/>
  <c r="M297" i="1"/>
  <c r="Y297" i="1"/>
  <c r="M1063" i="1"/>
  <c r="M869" i="1"/>
  <c r="U869" i="1" s="1"/>
  <c r="M867" i="1"/>
  <c r="M866" i="1"/>
  <c r="M870" i="1"/>
  <c r="M467" i="1"/>
  <c r="Y467" i="1" s="1"/>
  <c r="M64" i="1"/>
  <c r="W64" i="1" s="1"/>
  <c r="M74" i="1"/>
  <c r="M521" i="1"/>
  <c r="V521" i="1" s="1"/>
  <c r="M719" i="1"/>
  <c r="M717" i="1"/>
  <c r="M559" i="1"/>
  <c r="Y559" i="1" s="1"/>
  <c r="M716" i="1"/>
  <c r="T716" i="1" s="1"/>
  <c r="M884" i="1"/>
  <c r="T884" i="1" s="1"/>
  <c r="M334" i="1"/>
  <c r="V334" i="1" s="1"/>
  <c r="M479" i="1"/>
  <c r="T479" i="1" s="1"/>
  <c r="M18" i="1"/>
  <c r="V18" i="1" s="1"/>
  <c r="M447" i="1"/>
  <c r="V447" i="1" s="1"/>
  <c r="M449" i="1"/>
  <c r="M450" i="1"/>
  <c r="T450" i="1" s="1"/>
  <c r="M620" i="1"/>
  <c r="M577" i="1"/>
  <c r="S357" i="1"/>
  <c r="M358" i="1"/>
  <c r="V358" i="1"/>
  <c r="M578" i="1"/>
  <c r="V578" i="1" s="1"/>
  <c r="M600" i="1"/>
  <c r="M575" i="1"/>
  <c r="T575" i="1"/>
  <c r="M43" i="1"/>
  <c r="U43" i="1" s="1"/>
  <c r="M832" i="1"/>
  <c r="M138" i="1"/>
  <c r="M140" i="1"/>
  <c r="M269" i="1"/>
  <c r="T269" i="1"/>
  <c r="V807" i="1"/>
  <c r="M932" i="1"/>
  <c r="Y932" i="1" s="1"/>
  <c r="M935" i="1"/>
  <c r="M925" i="1"/>
  <c r="Y925" i="1" s="1"/>
  <c r="M126" i="1"/>
  <c r="M507" i="1"/>
  <c r="M506" i="1"/>
  <c r="M510" i="1"/>
  <c r="M509" i="1"/>
  <c r="M23" i="1"/>
  <c r="Y23" i="1"/>
  <c r="W87" i="1"/>
  <c r="M350" i="1"/>
  <c r="X350" i="1" s="1"/>
  <c r="M973" i="1"/>
  <c r="M972" i="1"/>
  <c r="U972" i="1"/>
  <c r="M917" i="1"/>
  <c r="X917" i="1"/>
  <c r="M616" i="1"/>
  <c r="M919" i="1"/>
  <c r="M921" i="1"/>
  <c r="U921" i="1"/>
  <c r="M613" i="1"/>
  <c r="T613" i="1"/>
  <c r="M909" i="1"/>
  <c r="M910" i="1"/>
  <c r="Y910" i="1" s="1"/>
  <c r="M915" i="1"/>
  <c r="Y915" i="1" s="1"/>
  <c r="M223" i="1"/>
  <c r="M727" i="1"/>
  <c r="M730" i="1"/>
  <c r="M732" i="1"/>
  <c r="Y732" i="1" s="1"/>
  <c r="M123" i="1"/>
  <c r="V123" i="1" s="1"/>
  <c r="M650" i="1"/>
  <c r="T650" i="1" s="1"/>
  <c r="M649" i="1"/>
  <c r="M652" i="1"/>
  <c r="T652" i="1"/>
  <c r="M854" i="1"/>
  <c r="U854" i="1"/>
  <c r="M341" i="1"/>
  <c r="M647" i="1"/>
  <c r="M27" i="1"/>
  <c r="M156" i="1"/>
  <c r="M155" i="1"/>
  <c r="X155" i="1"/>
  <c r="M160" i="1"/>
  <c r="M1094" i="1"/>
  <c r="Y1094" i="1" s="1"/>
  <c r="M1145" i="1"/>
  <c r="M235" i="1"/>
  <c r="M606" i="1"/>
  <c r="M605" i="1"/>
  <c r="X605" i="1" s="1"/>
  <c r="M706" i="1"/>
  <c r="V706" i="1" s="1"/>
  <c r="M979" i="1"/>
  <c r="V979" i="1" s="1"/>
  <c r="M265" i="1"/>
  <c r="V265" i="1" s="1"/>
  <c r="M844" i="1"/>
  <c r="S844" i="1" s="1"/>
  <c r="Y477" i="1"/>
  <c r="M259" i="1"/>
  <c r="S259" i="1"/>
  <c r="M79" i="1"/>
  <c r="S79" i="1" s="1"/>
  <c r="M82" i="1"/>
  <c r="M874" i="1"/>
  <c r="M81" i="1"/>
  <c r="W81" i="1" s="1"/>
  <c r="M709" i="1"/>
  <c r="V709" i="1" s="1"/>
  <c r="M829" i="1"/>
  <c r="M827" i="1"/>
  <c r="S827" i="1"/>
  <c r="M825" i="1"/>
  <c r="M828" i="1"/>
  <c r="V828" i="1" s="1"/>
  <c r="M24" i="1"/>
  <c r="Y24" i="1" s="1"/>
  <c r="M1051" i="1"/>
  <c r="S1051" i="1" s="1"/>
  <c r="M873" i="1"/>
  <c r="M800" i="1"/>
  <c r="S800" i="1" s="1"/>
  <c r="M4" i="1"/>
  <c r="M243" i="1"/>
  <c r="V243" i="1" s="1"/>
  <c r="M802" i="1"/>
  <c r="M322" i="1"/>
  <c r="V322" i="1"/>
  <c r="M551" i="1"/>
  <c r="M396" i="1"/>
  <c r="M435" i="1"/>
  <c r="M762" i="1"/>
  <c r="S762" i="1" s="1"/>
  <c r="M439" i="1"/>
  <c r="M436" i="1"/>
  <c r="M440" i="1"/>
  <c r="M93" i="1"/>
  <c r="X93" i="1" s="1"/>
  <c r="M102" i="1"/>
  <c r="M91" i="1"/>
  <c r="V91" i="1" s="1"/>
  <c r="M101" i="1"/>
  <c r="M96" i="1"/>
  <c r="W96" i="1"/>
  <c r="M103" i="1"/>
  <c r="Y103" i="1"/>
  <c r="M608" i="1"/>
  <c r="V608" i="1"/>
  <c r="M95" i="1"/>
  <c r="M3" i="1"/>
  <c r="X3" i="1" s="1"/>
  <c r="M6" i="1"/>
  <c r="M10" i="1"/>
  <c r="M11" i="1"/>
  <c r="M14" i="1"/>
  <c r="M15" i="1"/>
  <c r="V15" i="1" s="1"/>
  <c r="M19" i="1"/>
  <c r="V19" i="1" s="1"/>
  <c r="M21" i="1"/>
  <c r="X21" i="1" s="1"/>
  <c r="M28" i="1"/>
  <c r="W28" i="1" s="1"/>
  <c r="M30" i="1"/>
  <c r="M33" i="1"/>
  <c r="M35" i="1"/>
  <c r="M42" i="1"/>
  <c r="Y42" i="1" s="1"/>
  <c r="M47" i="1"/>
  <c r="V47" i="1" s="1"/>
  <c r="M52" i="1"/>
  <c r="V52" i="1" s="1"/>
  <c r="M53" i="1"/>
  <c r="M59" i="1"/>
  <c r="W59" i="1" s="1"/>
  <c r="M61" i="1"/>
  <c r="V61" i="1" s="1"/>
  <c r="M1106" i="1"/>
  <c r="M66" i="1"/>
  <c r="U66" i="1" s="1"/>
  <c r="M69" i="1"/>
  <c r="V69" i="1" s="1"/>
  <c r="M70" i="1"/>
  <c r="U70" i="1" s="1"/>
  <c r="M71" i="1"/>
  <c r="X71" i="1" s="1"/>
  <c r="M73" i="1"/>
  <c r="M85" i="1"/>
  <c r="V85" i="1" s="1"/>
  <c r="M105" i="1"/>
  <c r="V105" i="1" s="1"/>
  <c r="M108" i="1"/>
  <c r="M111" i="1"/>
  <c r="V111" i="1" s="1"/>
  <c r="M112" i="1"/>
  <c r="W112" i="1" s="1"/>
  <c r="M116" i="1"/>
  <c r="U116" i="1" s="1"/>
  <c r="M120" i="1"/>
  <c r="Y120" i="1" s="1"/>
  <c r="M121" i="1"/>
  <c r="M129" i="1"/>
  <c r="V129" i="1" s="1"/>
  <c r="M131" i="1"/>
  <c r="Y131" i="1" s="1"/>
  <c r="M134" i="1"/>
  <c r="M139" i="1"/>
  <c r="M145" i="1"/>
  <c r="Y145" i="1" s="1"/>
  <c r="M147" i="1"/>
  <c r="V147" i="1" s="1"/>
  <c r="M154" i="1"/>
  <c r="M161" i="1"/>
  <c r="M165" i="1"/>
  <c r="V165" i="1" s="1"/>
  <c r="M166" i="1"/>
  <c r="Y166" i="1" s="1"/>
  <c r="M171" i="1"/>
  <c r="X171" i="1" s="1"/>
  <c r="M172" i="1"/>
  <c r="M178" i="1"/>
  <c r="Y178" i="1"/>
  <c r="M182" i="1"/>
  <c r="M185" i="1"/>
  <c r="V185" i="1" s="1"/>
  <c r="M190" i="1"/>
  <c r="M191" i="1"/>
  <c r="V191" i="1" s="1"/>
  <c r="M194" i="1"/>
  <c r="M196" i="1"/>
  <c r="V196" i="1"/>
  <c r="M198" i="1"/>
  <c r="Y198" i="1"/>
  <c r="M199" i="1"/>
  <c r="M205" i="1"/>
  <c r="M206" i="1"/>
  <c r="M210" i="1"/>
  <c r="M211" i="1"/>
  <c r="U211" i="1"/>
  <c r="M214" i="1"/>
  <c r="M215" i="1"/>
  <c r="M219" i="1"/>
  <c r="M220" i="1"/>
  <c r="V220" i="1" s="1"/>
  <c r="M224" i="1"/>
  <c r="V224" i="1" s="1"/>
  <c r="M226" i="1"/>
  <c r="M231" i="1"/>
  <c r="T231" i="1"/>
  <c r="M229" i="1"/>
  <c r="M237" i="1"/>
  <c r="W237" i="1" s="1"/>
  <c r="M239" i="1"/>
  <c r="M248" i="1"/>
  <c r="W248" i="1" s="1"/>
  <c r="M249" i="1"/>
  <c r="M252" i="1"/>
  <c r="T252" i="1" s="1"/>
  <c r="M253" i="1"/>
  <c r="X253" i="1" s="1"/>
  <c r="M256" i="1"/>
  <c r="W256" i="1" s="1"/>
  <c r="M260" i="1"/>
  <c r="Y260" i="1" s="1"/>
  <c r="M264" i="1"/>
  <c r="M267" i="1"/>
  <c r="M277" i="1"/>
  <c r="M282" i="1"/>
  <c r="S282" i="1" s="1"/>
  <c r="X283" i="1"/>
  <c r="M288" i="1"/>
  <c r="W288" i="1"/>
  <c r="M289" i="1"/>
  <c r="M293" i="1"/>
  <c r="M294" i="1"/>
  <c r="V294" i="1"/>
  <c r="M302" i="1"/>
  <c r="Y302" i="1"/>
  <c r="M304" i="1"/>
  <c r="Y304" i="1"/>
  <c r="M309" i="1"/>
  <c r="T309" i="1"/>
  <c r="M311" i="1"/>
  <c r="M314" i="1"/>
  <c r="T314" i="1" s="1"/>
  <c r="M315" i="1"/>
  <c r="M316" i="1"/>
  <c r="X316" i="1" s="1"/>
  <c r="M321" i="1"/>
  <c r="M326" i="1"/>
  <c r="M327" i="1"/>
  <c r="U327" i="1" s="1"/>
  <c r="M331" i="1"/>
  <c r="S331" i="1" s="1"/>
  <c r="M332" i="1"/>
  <c r="M338" i="1"/>
  <c r="X338" i="1" s="1"/>
  <c r="M340" i="1"/>
  <c r="M345" i="1"/>
  <c r="V345" i="1"/>
  <c r="Y346" i="1"/>
  <c r="M353" i="1"/>
  <c r="M354" i="1"/>
  <c r="M361" i="1"/>
  <c r="X361" i="1" s="1"/>
  <c r="M362" i="1"/>
  <c r="M366" i="1"/>
  <c r="M367" i="1"/>
  <c r="M376" i="1"/>
  <c r="S376" i="1" s="1"/>
  <c r="M377" i="1"/>
  <c r="M404" i="1"/>
  <c r="V404" i="1"/>
  <c r="M383" i="1"/>
  <c r="M390" i="1"/>
  <c r="X391" i="1"/>
  <c r="M406" i="1"/>
  <c r="X406" i="1" s="1"/>
  <c r="M407" i="1"/>
  <c r="M393" i="1"/>
  <c r="S393" i="1" s="1"/>
  <c r="M395" i="1"/>
  <c r="M408" i="1"/>
  <c r="S408" i="1"/>
  <c r="M410" i="1"/>
  <c r="X410" i="1"/>
  <c r="M412" i="1"/>
  <c r="S412" i="1"/>
  <c r="M414" i="1"/>
  <c r="X414" i="1"/>
  <c r="M417" i="1"/>
  <c r="M418" i="1"/>
  <c r="M423" i="1"/>
  <c r="M426" i="1"/>
  <c r="M428" i="1"/>
  <c r="V428" i="1"/>
  <c r="M429" i="1"/>
  <c r="M328" i="1"/>
  <c r="X328" i="1" s="1"/>
  <c r="M438" i="1"/>
  <c r="M434" i="1"/>
  <c r="V434" i="1" s="1"/>
  <c r="M445" i="1"/>
  <c r="M453" i="1"/>
  <c r="V453" i="1" s="1"/>
  <c r="M454" i="1"/>
  <c r="Y454" i="1" s="1"/>
  <c r="M460" i="1"/>
  <c r="M458" i="1"/>
  <c r="M462" i="1"/>
  <c r="Y462" i="1" s="1"/>
  <c r="M465" i="1"/>
  <c r="M473" i="1"/>
  <c r="V473" i="1"/>
  <c r="M482" i="1"/>
  <c r="W482" i="1" s="1"/>
  <c r="M486" i="1"/>
  <c r="V486" i="1" s="1"/>
  <c r="M489" i="1"/>
  <c r="Y489" i="1" s="1"/>
  <c r="M491" i="1"/>
  <c r="M493" i="1"/>
  <c r="M495" i="1"/>
  <c r="V495" i="1" s="1"/>
  <c r="M501" i="1"/>
  <c r="W501" i="1" s="1"/>
  <c r="M502" i="1"/>
  <c r="Y502" i="1" s="1"/>
  <c r="M512" i="1"/>
  <c r="U512" i="1" s="1"/>
  <c r="M508" i="1"/>
  <c r="Y508" i="1" s="1"/>
  <c r="M520" i="1"/>
  <c r="W520" i="1" s="1"/>
  <c r="M522" i="1"/>
  <c r="V522" i="1" s="1"/>
  <c r="M525" i="1"/>
  <c r="V525" i="1" s="1"/>
  <c r="M526" i="1"/>
  <c r="M528" i="1"/>
  <c r="M529" i="1"/>
  <c r="M533" i="1"/>
  <c r="X533" i="1"/>
  <c r="M535" i="1"/>
  <c r="M540" i="1"/>
  <c r="Y541" i="1"/>
  <c r="M546" i="1"/>
  <c r="X546" i="1" s="1"/>
  <c r="M547" i="1"/>
  <c r="V547" i="1" s="1"/>
  <c r="M552" i="1"/>
  <c r="U552" i="1" s="1"/>
  <c r="M553" i="1"/>
  <c r="V553" i="1" s="1"/>
  <c r="M555" i="1"/>
  <c r="M557" i="1"/>
  <c r="V557" i="1" s="1"/>
  <c r="M564" i="1"/>
  <c r="U564" i="1" s="1"/>
  <c r="M565" i="1"/>
  <c r="S565" i="1" s="1"/>
  <c r="M568" i="1"/>
  <c r="X568" i="1" s="1"/>
  <c r="M569" i="1"/>
  <c r="T569" i="1" s="1"/>
  <c r="M573" i="1"/>
  <c r="V573" i="1" s="1"/>
  <c r="M580" i="1"/>
  <c r="V580" i="1" s="1"/>
  <c r="M582" i="1"/>
  <c r="V582" i="1" s="1"/>
  <c r="M583" i="1"/>
  <c r="M588" i="1"/>
  <c r="Y588" i="1" s="1"/>
  <c r="M590" i="1"/>
  <c r="T590" i="1" s="1"/>
  <c r="M594" i="1"/>
  <c r="V594" i="1" s="1"/>
  <c r="M595" i="1"/>
  <c r="U595" i="1" s="1"/>
  <c r="M601" i="1"/>
  <c r="M603" i="1"/>
  <c r="V603" i="1" s="1"/>
  <c r="M611" i="1"/>
  <c r="M612" i="1"/>
  <c r="V612" i="1"/>
  <c r="M621" i="1"/>
  <c r="U621" i="1"/>
  <c r="M622" i="1"/>
  <c r="T622" i="1"/>
  <c r="M630" i="1"/>
  <c r="X630" i="1"/>
  <c r="T626" i="1"/>
  <c r="M634" i="1"/>
  <c r="V634" i="1" s="1"/>
  <c r="M639" i="1"/>
  <c r="T639" i="1" s="1"/>
  <c r="M645" i="1"/>
  <c r="M655" i="1"/>
  <c r="T655" i="1" s="1"/>
  <c r="M656" i="1"/>
  <c r="M660" i="1"/>
  <c r="V660" i="1" s="1"/>
  <c r="M661" i="1"/>
  <c r="M665" i="1"/>
  <c r="V665" i="1"/>
  <c r="M666" i="1"/>
  <c r="M669" i="1"/>
  <c r="T669" i="1" s="1"/>
  <c r="M670" i="1"/>
  <c r="V670" i="1" s="1"/>
  <c r="M675" i="1"/>
  <c r="M677" i="1"/>
  <c r="T677" i="1"/>
  <c r="M681" i="1"/>
  <c r="U681" i="1"/>
  <c r="M683" i="1"/>
  <c r="T683" i="1"/>
  <c r="M686" i="1"/>
  <c r="Y686" i="1"/>
  <c r="M691" i="1"/>
  <c r="Y691" i="1"/>
  <c r="M692" i="1"/>
  <c r="M693" i="1"/>
  <c r="V693" i="1" s="1"/>
  <c r="M696" i="1"/>
  <c r="M698" i="1"/>
  <c r="U698" i="1" s="1"/>
  <c r="M702" i="1"/>
  <c r="V702" i="1" s="1"/>
  <c r="M703" i="1"/>
  <c r="M711" i="1"/>
  <c r="T711" i="1" s="1"/>
  <c r="M712" i="1"/>
  <c r="M715" i="1"/>
  <c r="X715" i="1"/>
  <c r="M721" i="1"/>
  <c r="V721" i="1"/>
  <c r="M724" i="1"/>
  <c r="T724" i="1"/>
  <c r="Y726" i="1"/>
  <c r="M738" i="1"/>
  <c r="V738" i="1" s="1"/>
  <c r="M739" i="1"/>
  <c r="U739" i="1" s="1"/>
  <c r="M742" i="1"/>
  <c r="U742" i="1" s="1"/>
  <c r="M744" i="1"/>
  <c r="U744" i="1" s="1"/>
  <c r="M748" i="1"/>
  <c r="V748" i="1" s="1"/>
  <c r="M751" i="1"/>
  <c r="M753" i="1"/>
  <c r="W753" i="1" s="1"/>
  <c r="M755" i="1"/>
  <c r="U755" i="1" s="1"/>
  <c r="M759" i="1"/>
  <c r="X759" i="1" s="1"/>
  <c r="M761" i="1"/>
  <c r="V761" i="1" s="1"/>
  <c r="M768" i="1"/>
  <c r="W768" i="1" s="1"/>
  <c r="M773" i="1"/>
  <c r="T773" i="1" s="1"/>
  <c r="M780" i="1"/>
  <c r="V780" i="1" s="1"/>
  <c r="M781" i="1"/>
  <c r="X781" i="1" s="1"/>
  <c r="M784" i="1"/>
  <c r="T784" i="1" s="1"/>
  <c r="M786" i="1"/>
  <c r="M789" i="1"/>
  <c r="V789" i="1"/>
  <c r="M791" i="1"/>
  <c r="M797" i="1"/>
  <c r="U797" i="1" s="1"/>
  <c r="M796" i="1"/>
  <c r="M803" i="1"/>
  <c r="V803" i="1" s="1"/>
  <c r="M804" i="1"/>
  <c r="V804" i="1" s="1"/>
  <c r="M808" i="1"/>
  <c r="M810" i="1"/>
  <c r="T810" i="1" s="1"/>
  <c r="M817" i="1"/>
  <c r="Y817" i="1" s="1"/>
  <c r="M818" i="1"/>
  <c r="M823" i="1"/>
  <c r="T823" i="1"/>
  <c r="M824" i="1"/>
  <c r="Y824" i="1"/>
  <c r="M835" i="1"/>
  <c r="V835" i="1"/>
  <c r="M836" i="1"/>
  <c r="V836" i="1"/>
  <c r="M841" i="1"/>
  <c r="T841" i="1"/>
  <c r="M842" i="1"/>
  <c r="V842" i="1"/>
  <c r="M849" i="1"/>
  <c r="V849" i="1"/>
  <c r="M850" i="1"/>
  <c r="M853" i="1"/>
  <c r="V853" i="1" s="1"/>
  <c r="M855" i="1"/>
  <c r="Y855" i="1" s="1"/>
  <c r="M859" i="1"/>
  <c r="X859" i="1" s="1"/>
  <c r="M860" i="1"/>
  <c r="M863" i="1"/>
  <c r="M872" i="1"/>
  <c r="V872" i="1" s="1"/>
  <c r="M877" i="1"/>
  <c r="M878" i="1"/>
  <c r="V878" i="1"/>
  <c r="M881" i="1"/>
  <c r="W881" i="1"/>
  <c r="M882" i="1"/>
  <c r="V882" i="1"/>
  <c r="M886" i="1"/>
  <c r="U886" i="1"/>
  <c r="M887" i="1"/>
  <c r="M890" i="1"/>
  <c r="Y890" i="1" s="1"/>
  <c r="M891" i="1"/>
  <c r="V891" i="1" s="1"/>
  <c r="M895" i="1"/>
  <c r="Y895" i="1" s="1"/>
  <c r="M897" i="1"/>
  <c r="M904" i="1"/>
  <c r="Y904" i="1" s="1"/>
  <c r="M905" i="1"/>
  <c r="Y905" i="1" s="1"/>
  <c r="M908" i="1"/>
  <c r="T908" i="1" s="1"/>
  <c r="M912" i="1"/>
  <c r="S912" i="1" s="1"/>
  <c r="M923" i="1"/>
  <c r="Y923" i="1" s="1"/>
  <c r="M926" i="1"/>
  <c r="W926" i="1" s="1"/>
  <c r="M929" i="1"/>
  <c r="V929" i="1" s="1"/>
  <c r="M930" i="1"/>
  <c r="X930" i="1" s="1"/>
  <c r="M938" i="1"/>
  <c r="M940" i="1"/>
  <c r="T940" i="1" s="1"/>
  <c r="M944" i="1"/>
  <c r="T944" i="1" s="1"/>
  <c r="M1005" i="1"/>
  <c r="M1010" i="1"/>
  <c r="Y1010" i="1" s="1"/>
  <c r="M945" i="1"/>
  <c r="U945" i="1" s="1"/>
  <c r="M948" i="1"/>
  <c r="X948" i="1" s="1"/>
  <c r="M949" i="1"/>
  <c r="U949" i="1" s="1"/>
  <c r="M952" i="1"/>
  <c r="T952" i="1" s="1"/>
  <c r="M954" i="1"/>
  <c r="Y954" i="1" s="1"/>
  <c r="M962" i="1"/>
  <c r="X962" i="1" s="1"/>
  <c r="M963" i="1"/>
  <c r="M966" i="1"/>
  <c r="M970" i="1"/>
  <c r="V970" i="1" s="1"/>
  <c r="M978" i="1"/>
  <c r="M981" i="1"/>
  <c r="V981" i="1" s="1"/>
  <c r="M985" i="1"/>
  <c r="U985" i="1" s="1"/>
  <c r="M986" i="1"/>
  <c r="T986" i="1" s="1"/>
  <c r="M991" i="1"/>
  <c r="T991" i="1" s="1"/>
  <c r="M993" i="1"/>
  <c r="V993" i="1" s="1"/>
  <c r="M1000" i="1"/>
  <c r="M1001" i="1"/>
  <c r="V1001" i="1"/>
  <c r="M1015" i="1"/>
  <c r="X1015" i="1"/>
  <c r="M1016" i="1"/>
  <c r="U1016" i="1"/>
  <c r="M1025" i="1"/>
  <c r="M1027" i="1"/>
  <c r="S1027" i="1" s="1"/>
  <c r="M1029" i="1"/>
  <c r="W1029" i="1" s="1"/>
  <c r="M1032" i="1"/>
  <c r="V1032" i="1" s="1"/>
  <c r="M1030" i="1"/>
  <c r="U1030" i="1" s="1"/>
  <c r="M1031" i="1"/>
  <c r="U1031" i="1" s="1"/>
  <c r="M1038" i="1"/>
  <c r="M1039" i="1"/>
  <c r="X1039" i="1" s="1"/>
  <c r="M1043" i="1"/>
  <c r="W1043" i="1" s="1"/>
  <c r="M1047" i="1"/>
  <c r="V1047" i="1" s="1"/>
  <c r="M1050" i="1"/>
  <c r="M1053" i="1"/>
  <c r="V1053" i="1" s="1"/>
  <c r="M1056" i="1"/>
  <c r="V1056" i="1" s="1"/>
  <c r="M1059" i="1"/>
  <c r="X1059" i="1" s="1"/>
  <c r="M1062" i="1"/>
  <c r="X1062" i="1" s="1"/>
  <c r="M1064" i="1"/>
  <c r="M1067" i="1"/>
  <c r="W1067" i="1" s="1"/>
  <c r="M1068" i="1"/>
  <c r="M1073" i="1"/>
  <c r="X1073" i="1" s="1"/>
  <c r="M1074" i="1"/>
  <c r="U1074" i="1" s="1"/>
  <c r="M1080" i="1"/>
  <c r="V1080" i="1" s="1"/>
  <c r="M1081" i="1"/>
  <c r="U1081" i="1" s="1"/>
  <c r="M1083" i="1"/>
  <c r="M1084" i="1"/>
  <c r="V1084" i="1" s="1"/>
  <c r="M1088" i="1"/>
  <c r="W1088" i="1" s="1"/>
  <c r="M1087" i="1"/>
  <c r="V1087" i="1" s="1"/>
  <c r="M1092" i="1"/>
  <c r="M1093" i="1"/>
  <c r="M1098" i="1"/>
  <c r="V1098" i="1" s="1"/>
  <c r="M1101" i="1"/>
  <c r="V1101" i="1" s="1"/>
  <c r="M1104" i="1"/>
  <c r="M1113" i="1"/>
  <c r="M1109" i="1"/>
  <c r="X1109" i="1" s="1"/>
  <c r="M1112" i="1"/>
  <c r="Y1112" i="1" s="1"/>
  <c r="M1122" i="1"/>
  <c r="W1122" i="1" s="1"/>
  <c r="M1123" i="1"/>
  <c r="U1123" i="1" s="1"/>
  <c r="M1117" i="1"/>
  <c r="W1117" i="1" s="1"/>
  <c r="M1121" i="1"/>
  <c r="M1130" i="1"/>
  <c r="Y1130" i="1" s="1"/>
  <c r="M1131" i="1"/>
  <c r="S1131" i="1" s="1"/>
  <c r="M1136" i="1"/>
  <c r="W1136" i="1" s="1"/>
  <c r="M1137" i="1"/>
  <c r="V1137" i="1" s="1"/>
  <c r="M1140" i="1"/>
  <c r="X1140" i="1" s="1"/>
  <c r="M1142" i="1"/>
  <c r="V1142" i="1" s="1"/>
  <c r="M1148" i="1"/>
  <c r="V1148" i="1" s="1"/>
  <c r="M1144" i="1"/>
  <c r="M1150" i="1"/>
  <c r="M1154" i="1"/>
  <c r="V1154" i="1" s="1"/>
  <c r="M1161" i="1"/>
  <c r="V1161" i="1" s="1"/>
  <c r="M1162" i="1"/>
  <c r="V1162" i="1" s="1"/>
  <c r="M1166" i="1"/>
  <c r="M1168" i="1"/>
  <c r="M1172" i="1"/>
  <c r="M1173" i="1"/>
  <c r="M34" i="1"/>
  <c r="M40" i="1"/>
  <c r="S40" i="1" s="1"/>
  <c r="M38" i="1"/>
  <c r="X38" i="1" s="1"/>
  <c r="M65" i="1"/>
  <c r="Y65" i="1" s="1"/>
  <c r="M122" i="1"/>
  <c r="W122" i="1" s="1"/>
  <c r="M124" i="1"/>
  <c r="X124" i="1" s="1"/>
  <c r="M153" i="1"/>
  <c r="W153" i="1" s="1"/>
  <c r="M169" i="1"/>
  <c r="U169" i="1" s="1"/>
  <c r="M186" i="1"/>
  <c r="M188" i="1"/>
  <c r="U188" i="1" s="1"/>
  <c r="M246" i="1"/>
  <c r="V246" i="1" s="1"/>
  <c r="M271" i="1"/>
  <c r="V271" i="1" s="1"/>
  <c r="M295" i="1"/>
  <c r="M281" i="1"/>
  <c r="V281" i="1"/>
  <c r="M352" i="1"/>
  <c r="W352" i="1"/>
  <c r="M368" i="1"/>
  <c r="V368" i="1"/>
  <c r="M384" i="1"/>
  <c r="Y384" i="1"/>
  <c r="M394" i="1"/>
  <c r="X394" i="1"/>
  <c r="M420" i="1"/>
  <c r="Y420" i="1"/>
  <c r="M432" i="1"/>
  <c r="M456" i="1"/>
  <c r="W456" i="1" s="1"/>
  <c r="M457" i="1"/>
  <c r="U457" i="1" s="1"/>
  <c r="M514" i="1"/>
  <c r="V514" i="1" s="1"/>
  <c r="M517" i="1"/>
  <c r="V517" i="1" s="1"/>
  <c r="M563" i="1"/>
  <c r="M581" i="1"/>
  <c r="M597" i="1"/>
  <c r="W597" i="1" s="1"/>
  <c r="M631" i="1"/>
  <c r="S631" i="1" s="1"/>
  <c r="M642" i="1"/>
  <c r="X642" i="1" s="1"/>
  <c r="M636" i="1"/>
  <c r="S636" i="1" s="1"/>
  <c r="M701" i="1"/>
  <c r="M735" i="1"/>
  <c r="V735" i="1"/>
  <c r="M799" i="1"/>
  <c r="X799" i="1"/>
  <c r="M812" i="1"/>
  <c r="V812" i="1"/>
  <c r="M820" i="1"/>
  <c r="V820" i="1"/>
  <c r="M833" i="1"/>
  <c r="V833" i="1"/>
  <c r="M847" i="1"/>
  <c r="M997" i="1"/>
  <c r="U997" i="1" s="1"/>
  <c r="M899" i="1"/>
  <c r="V899" i="1" s="1"/>
  <c r="M996" i="1"/>
  <c r="U996" i="1" s="1"/>
  <c r="M980" i="1"/>
  <c r="Y980" i="1" s="1"/>
  <c r="M989" i="1"/>
  <c r="X989" i="1" s="1"/>
  <c r="M968" i="1"/>
  <c r="M998" i="1"/>
  <c r="Y998" i="1" s="1"/>
  <c r="M1007" i="1"/>
  <c r="M1011" i="1"/>
  <c r="X1011" i="1" s="1"/>
  <c r="M1052" i="1"/>
  <c r="W1052" i="1" s="1"/>
  <c r="M1057" i="1"/>
  <c r="U1057" i="1" s="1"/>
  <c r="M1105" i="1"/>
  <c r="M1108" i="1"/>
  <c r="X1108" i="1"/>
  <c r="M1133" i="1"/>
  <c r="M1152" i="1"/>
  <c r="Y1152" i="1" s="1"/>
  <c r="M1164" i="1"/>
  <c r="X1164" i="1" s="1"/>
  <c r="M1169" i="1"/>
  <c r="U1169" i="1" s="1"/>
  <c r="M898" i="1"/>
  <c r="Y898" i="1" s="1"/>
  <c r="M263" i="1"/>
  <c r="V263" i="1" s="1"/>
  <c r="M233" i="1"/>
  <c r="M983" i="1"/>
  <c r="X983" i="1" s="1"/>
  <c r="M1002" i="1"/>
  <c r="W1002" i="1" s="1"/>
  <c r="M936" i="1"/>
  <c r="Y936" i="1" s="1"/>
  <c r="M785" i="1"/>
  <c r="M1022" i="1"/>
  <c r="M745" i="1"/>
  <c r="V745" i="1" s="1"/>
  <c r="M632" i="1"/>
  <c r="M130" i="1"/>
  <c r="M143" i="1"/>
  <c r="U143" i="1" s="1"/>
  <c r="M1058" i="1"/>
  <c r="M225" i="1"/>
  <c r="V225" i="1" s="1"/>
  <c r="M1040" i="1"/>
  <c r="T1040" i="1" s="1"/>
  <c r="M9" i="1"/>
  <c r="M1045" i="1"/>
  <c r="S1045" i="1" s="1"/>
  <c r="M195" i="1"/>
  <c r="V195" i="1" s="1"/>
  <c r="M114" i="1"/>
  <c r="M60" i="1"/>
  <c r="U60" i="1" s="1"/>
  <c r="M754" i="1"/>
  <c r="Y754" i="1" s="1"/>
  <c r="M1096" i="1"/>
  <c r="V1096" i="1" s="1"/>
  <c r="M1160" i="1"/>
  <c r="W1160" i="1" s="1"/>
  <c r="M896" i="1"/>
  <c r="Y896" i="1" s="1"/>
  <c r="M770" i="1"/>
  <c r="M55" i="1"/>
  <c r="V55" i="1"/>
  <c r="M58" i="1"/>
  <c r="M37" i="1"/>
  <c r="X37" i="1" s="1"/>
  <c r="M774" i="1"/>
  <c r="W774" i="1" s="1"/>
  <c r="M814" i="1"/>
  <c r="S814" i="1" s="1"/>
  <c r="M598" i="1"/>
  <c r="W598" i="1" s="1"/>
  <c r="M752" i="1"/>
  <c r="M988" i="1"/>
  <c r="V988" i="1"/>
  <c r="M115" i="1"/>
  <c r="V115" i="1"/>
  <c r="M674" i="1"/>
  <c r="M274" i="1"/>
  <c r="M118" i="1"/>
  <c r="S118" i="1"/>
  <c r="M276" i="1"/>
  <c r="S276" i="1"/>
  <c r="M617" i="1"/>
  <c r="T617" i="1"/>
  <c r="M464" i="1"/>
  <c r="X464" i="1"/>
  <c r="M1003" i="1"/>
  <c r="V1003" i="1"/>
  <c r="M1077" i="1"/>
  <c r="V1077" i="1"/>
  <c r="M498" i="1"/>
  <c r="M419" i="1"/>
  <c r="M1006" i="1"/>
  <c r="X1006" i="1"/>
  <c r="M298" i="1"/>
  <c r="U298" i="1"/>
  <c r="M497" i="1"/>
  <c r="V497" i="1"/>
  <c r="M624" i="1"/>
  <c r="M679" i="1"/>
  <c r="V679" i="1" s="1"/>
  <c r="M141" i="1"/>
  <c r="V141" i="1" s="1"/>
  <c r="M301" i="1"/>
  <c r="M308" i="1"/>
  <c r="V308" i="1"/>
  <c r="M653" i="1"/>
  <c r="M736" i="1"/>
  <c r="Y736" i="1" s="1"/>
  <c r="M442" i="1"/>
  <c r="V442" i="1" s="1"/>
  <c r="M1004" i="1"/>
  <c r="M571" i="1"/>
  <c r="S571" i="1"/>
  <c r="M46" i="1"/>
  <c r="M516" i="1"/>
  <c r="M485" i="1"/>
  <c r="N485" i="1"/>
  <c r="AH485" i="1" s="1"/>
  <c r="N484" i="1"/>
  <c r="AI484" i="1" s="1"/>
  <c r="N483" i="1"/>
  <c r="AG483" i="1" s="1"/>
  <c r="N389" i="1"/>
  <c r="N297" i="1"/>
  <c r="N1063" i="1"/>
  <c r="N869" i="1"/>
  <c r="N867" i="1"/>
  <c r="N866" i="1"/>
  <c r="AI866" i="1" s="1"/>
  <c r="N870" i="1"/>
  <c r="AG870" i="1" s="1"/>
  <c r="N467" i="1"/>
  <c r="AG467" i="1" s="1"/>
  <c r="N64" i="1"/>
  <c r="N74" i="1"/>
  <c r="AG74" i="1" s="1"/>
  <c r="N521" i="1"/>
  <c r="N719" i="1"/>
  <c r="N717" i="1"/>
  <c r="N559" i="1"/>
  <c r="N716" i="1"/>
  <c r="N884" i="1"/>
  <c r="AG884" i="1"/>
  <c r="N334" i="1"/>
  <c r="AG334" i="1"/>
  <c r="N479" i="1"/>
  <c r="N18" i="1"/>
  <c r="N447" i="1"/>
  <c r="AG447" i="1"/>
  <c r="N449" i="1"/>
  <c r="N450" i="1"/>
  <c r="N620" i="1"/>
  <c r="N577" i="1"/>
  <c r="AJ577" i="1" s="1"/>
  <c r="N357" i="1"/>
  <c r="AG357" i="1" s="1"/>
  <c r="N358" i="1"/>
  <c r="AI358" i="1" s="1"/>
  <c r="N1125" i="1"/>
  <c r="N578" i="1"/>
  <c r="AJ578" i="1" s="1"/>
  <c r="N600" i="1"/>
  <c r="N575" i="1"/>
  <c r="AG575" i="1" s="1"/>
  <c r="N347" i="1"/>
  <c r="N43" i="1"/>
  <c r="AG43" i="1"/>
  <c r="N832" i="1"/>
  <c r="N138" i="1"/>
  <c r="AG138" i="1" s="1"/>
  <c r="N140" i="1"/>
  <c r="N269" i="1"/>
  <c r="AI269" i="1" s="1"/>
  <c r="N807" i="1"/>
  <c r="N932" i="1"/>
  <c r="AG932" i="1" s="1"/>
  <c r="N935" i="1"/>
  <c r="N925" i="1"/>
  <c r="N126" i="1"/>
  <c r="N507" i="1"/>
  <c r="N506" i="1"/>
  <c r="N510" i="1"/>
  <c r="AH510" i="1"/>
  <c r="N509" i="1"/>
  <c r="N23" i="1"/>
  <c r="AH23" i="1" s="1"/>
  <c r="N87" i="1"/>
  <c r="N350" i="1"/>
  <c r="AG350" i="1" s="1"/>
  <c r="N1070" i="1"/>
  <c r="AG1070" i="1" s="1"/>
  <c r="N973" i="1"/>
  <c r="N972" i="1"/>
  <c r="N917" i="1"/>
  <c r="AI917" i="1" s="1"/>
  <c r="N616" i="1"/>
  <c r="N919" i="1"/>
  <c r="AJ919" i="1" s="1"/>
  <c r="N921" i="1"/>
  <c r="N613" i="1"/>
  <c r="AJ613" i="1"/>
  <c r="N909" i="1"/>
  <c r="N910" i="1"/>
  <c r="AI910" i="1" s="1"/>
  <c r="N915" i="1"/>
  <c r="N223" i="1"/>
  <c r="AH223" i="1" s="1"/>
  <c r="N729" i="1"/>
  <c r="N727" i="1"/>
  <c r="N728" i="1"/>
  <c r="N730" i="1"/>
  <c r="AJ730" i="1" s="1"/>
  <c r="N957" i="1"/>
  <c r="N732" i="1"/>
  <c r="AH732" i="1"/>
  <c r="N123" i="1"/>
  <c r="N650" i="1"/>
  <c r="AI650" i="1" s="1"/>
  <c r="N649" i="1"/>
  <c r="N652" i="1"/>
  <c r="AJ652" i="1" s="1"/>
  <c r="N854" i="1"/>
  <c r="N341" i="1"/>
  <c r="AJ341" i="1" s="1"/>
  <c r="N647" i="1"/>
  <c r="N27" i="1"/>
  <c r="AJ27" i="1"/>
  <c r="N156" i="1"/>
  <c r="N155" i="1"/>
  <c r="AI155" i="1" s="1"/>
  <c r="N160" i="1"/>
  <c r="AI160" i="1" s="1"/>
  <c r="N1094" i="1"/>
  <c r="AJ1094" i="1" s="1"/>
  <c r="N1145" i="1"/>
  <c r="N235" i="1"/>
  <c r="AH235" i="1" s="1"/>
  <c r="N606" i="1"/>
  <c r="N605" i="1"/>
  <c r="AG605" i="1" s="1"/>
  <c r="N706" i="1"/>
  <c r="AJ706" i="1" s="1"/>
  <c r="N979" i="1"/>
  <c r="AG979" i="1" s="1"/>
  <c r="N265" i="1"/>
  <c r="AI265" i="1" s="1"/>
  <c r="N844" i="1"/>
  <c r="AG844" i="1" s="1"/>
  <c r="N477" i="1"/>
  <c r="N259" i="1"/>
  <c r="AG259" i="1"/>
  <c r="N475" i="1"/>
  <c r="N79" i="1"/>
  <c r="AG79" i="1" s="1"/>
  <c r="N82" i="1"/>
  <c r="N874" i="1"/>
  <c r="N81" i="1"/>
  <c r="N709" i="1"/>
  <c r="AG709" i="1" s="1"/>
  <c r="N829" i="1"/>
  <c r="N827" i="1"/>
  <c r="AG827" i="1" s="1"/>
  <c r="N825" i="1"/>
  <c r="N828" i="1"/>
  <c r="AG828" i="1"/>
  <c r="N24" i="1"/>
  <c r="N1051" i="1"/>
  <c r="AG1051" i="1" s="1"/>
  <c r="N873" i="1"/>
  <c r="N800" i="1"/>
  <c r="AG800" i="1" s="1"/>
  <c r="N4" i="1"/>
  <c r="N243" i="1"/>
  <c r="AG243" i="1" s="1"/>
  <c r="N802" i="1"/>
  <c r="N322" i="1"/>
  <c r="AG322" i="1"/>
  <c r="N551" i="1"/>
  <c r="N396" i="1"/>
  <c r="AG396" i="1" s="1"/>
  <c r="N435" i="1"/>
  <c r="AH435" i="1" s="1"/>
  <c r="N762" i="1"/>
  <c r="AG762" i="1" s="1"/>
  <c r="N439" i="1"/>
  <c r="N436" i="1"/>
  <c r="N440" i="1"/>
  <c r="N93" i="1"/>
  <c r="AJ93" i="1" s="1"/>
  <c r="N102" i="1"/>
  <c r="N91" i="1"/>
  <c r="AJ91" i="1" s="1"/>
  <c r="N101" i="1"/>
  <c r="N96" i="1"/>
  <c r="AJ96" i="1"/>
  <c r="N103" i="1"/>
  <c r="N608" i="1"/>
  <c r="AG608" i="1" s="1"/>
  <c r="N95" i="1"/>
  <c r="N3" i="1"/>
  <c r="AJ3" i="1" s="1"/>
  <c r="N6" i="1"/>
  <c r="N10" i="1"/>
  <c r="AJ10" i="1" s="1"/>
  <c r="N11" i="1"/>
  <c r="AI11" i="1" s="1"/>
  <c r="N14" i="1"/>
  <c r="N15" i="1"/>
  <c r="N19" i="1"/>
  <c r="AG19" i="1" s="1"/>
  <c r="N21" i="1"/>
  <c r="N28" i="1"/>
  <c r="AJ28" i="1"/>
  <c r="N30" i="1"/>
  <c r="N33" i="1"/>
  <c r="N35" i="1"/>
  <c r="N42" i="1"/>
  <c r="AI42" i="1" s="1"/>
  <c r="N47" i="1"/>
  <c r="N52" i="1"/>
  <c r="AJ52" i="1" s="1"/>
  <c r="N53" i="1"/>
  <c r="N59" i="1"/>
  <c r="N61" i="1"/>
  <c r="N1106" i="1"/>
  <c r="N66" i="1"/>
  <c r="AI66" i="1" s="1"/>
  <c r="N69" i="1"/>
  <c r="AG69" i="1" s="1"/>
  <c r="N70" i="1"/>
  <c r="N71" i="1"/>
  <c r="AG71" i="1" s="1"/>
  <c r="N73" i="1"/>
  <c r="N85" i="1"/>
  <c r="N105" i="1"/>
  <c r="N108" i="1"/>
  <c r="AI108" i="1"/>
  <c r="N111" i="1"/>
  <c r="N112" i="1"/>
  <c r="N116" i="1"/>
  <c r="N120" i="1"/>
  <c r="N121" i="1"/>
  <c r="N129" i="1"/>
  <c r="AI129" i="1" s="1"/>
  <c r="N131" i="1"/>
  <c r="N134" i="1"/>
  <c r="AI134" i="1" s="1"/>
  <c r="N139" i="1"/>
  <c r="N145" i="1"/>
  <c r="N147" i="1"/>
  <c r="N154" i="1"/>
  <c r="AJ154" i="1" s="1"/>
  <c r="N161" i="1"/>
  <c r="N165" i="1"/>
  <c r="AG165" i="1"/>
  <c r="N166" i="1"/>
  <c r="N171" i="1"/>
  <c r="AJ171" i="1" s="1"/>
  <c r="N172" i="1"/>
  <c r="N178" i="1"/>
  <c r="AI178" i="1" s="1"/>
  <c r="N179" i="1"/>
  <c r="AJ179" i="1" s="1"/>
  <c r="N182" i="1"/>
  <c r="AG182" i="1" s="1"/>
  <c r="N185" i="1"/>
  <c r="AI185" i="1" s="1"/>
  <c r="N190" i="1"/>
  <c r="AJ190" i="1" s="1"/>
  <c r="N191" i="1"/>
  <c r="N194" i="1"/>
  <c r="N196" i="1"/>
  <c r="AG196" i="1" s="1"/>
  <c r="N198" i="1"/>
  <c r="AJ198" i="1" s="1"/>
  <c r="N199" i="1"/>
  <c r="N205" i="1"/>
  <c r="AI205" i="1" s="1"/>
  <c r="N206" i="1"/>
  <c r="N210" i="1"/>
  <c r="AI210" i="1"/>
  <c r="N211" i="1"/>
  <c r="N214" i="1"/>
  <c r="AJ214" i="1" s="1"/>
  <c r="N215" i="1"/>
  <c r="AI215" i="1" s="1"/>
  <c r="N219" i="1"/>
  <c r="AG219" i="1" s="1"/>
  <c r="N220" i="1"/>
  <c r="N224" i="1"/>
  <c r="AG224" i="1" s="1"/>
  <c r="N226" i="1"/>
  <c r="AI226" i="1" s="1"/>
  <c r="N231" i="1"/>
  <c r="N229" i="1"/>
  <c r="N237" i="1"/>
  <c r="AJ237" i="1" s="1"/>
  <c r="N239" i="1"/>
  <c r="N248" i="1"/>
  <c r="N249" i="1"/>
  <c r="N252" i="1"/>
  <c r="AG252" i="1" s="1"/>
  <c r="N253" i="1"/>
  <c r="N256" i="1"/>
  <c r="N260" i="1"/>
  <c r="N264" i="1"/>
  <c r="N267" i="1"/>
  <c r="N277" i="1"/>
  <c r="N282" i="1"/>
  <c r="N283" i="1"/>
  <c r="N288" i="1"/>
  <c r="AJ288" i="1" s="1"/>
  <c r="N289" i="1"/>
  <c r="N293" i="1"/>
  <c r="N294" i="1"/>
  <c r="N302" i="1"/>
  <c r="AJ302" i="1" s="1"/>
  <c r="N304" i="1"/>
  <c r="N309" i="1"/>
  <c r="AG309" i="1" s="1"/>
  <c r="N311" i="1"/>
  <c r="N314" i="1"/>
  <c r="AJ314" i="1"/>
  <c r="N315" i="1"/>
  <c r="N316" i="1"/>
  <c r="N321" i="1"/>
  <c r="AG321" i="1"/>
  <c r="N326" i="1"/>
  <c r="N327" i="1"/>
  <c r="AH327" i="1" s="1"/>
  <c r="N331" i="1"/>
  <c r="N332" i="1"/>
  <c r="N338" i="1"/>
  <c r="AG338" i="1" s="1"/>
  <c r="N340" i="1"/>
  <c r="AG340" i="1" s="1"/>
  <c r="N345" i="1"/>
  <c r="N346" i="1"/>
  <c r="AH346" i="1" s="1"/>
  <c r="N353" i="1"/>
  <c r="AG353" i="1" s="1"/>
  <c r="N354" i="1"/>
  <c r="AG354" i="1" s="1"/>
  <c r="N361" i="1"/>
  <c r="AG361" i="1" s="1"/>
  <c r="N362" i="1"/>
  <c r="N366" i="1"/>
  <c r="N367" i="1"/>
  <c r="AJ367" i="1" s="1"/>
  <c r="N376" i="1"/>
  <c r="N377" i="1"/>
  <c r="AI377" i="1" s="1"/>
  <c r="N404" i="1"/>
  <c r="N383" i="1"/>
  <c r="N390" i="1"/>
  <c r="N391" i="1"/>
  <c r="AH391" i="1"/>
  <c r="N406" i="1"/>
  <c r="N407" i="1"/>
  <c r="AG407" i="1" s="1"/>
  <c r="N393" i="1"/>
  <c r="N395" i="1"/>
  <c r="AJ395" i="1" s="1"/>
  <c r="N408" i="1"/>
  <c r="N410" i="1"/>
  <c r="N412" i="1"/>
  <c r="N414" i="1"/>
  <c r="AG414" i="1" s="1"/>
  <c r="N417" i="1"/>
  <c r="N418" i="1"/>
  <c r="N423" i="1"/>
  <c r="N426" i="1"/>
  <c r="AJ426" i="1"/>
  <c r="N428" i="1"/>
  <c r="N429" i="1"/>
  <c r="AH429" i="1" s="1"/>
  <c r="N328" i="1"/>
  <c r="N438" i="1"/>
  <c r="AJ438" i="1" s="1"/>
  <c r="N434" i="1"/>
  <c r="AI434" i="1" s="1"/>
  <c r="N445" i="1"/>
  <c r="AH445" i="1" s="1"/>
  <c r="N453" i="1"/>
  <c r="N454" i="1"/>
  <c r="AH454" i="1" s="1"/>
  <c r="N460" i="1"/>
  <c r="AJ460" i="1" s="1"/>
  <c r="N458" i="1"/>
  <c r="N462" i="1"/>
  <c r="N465" i="1"/>
  <c r="AH465" i="1" s="1"/>
  <c r="N473" i="1"/>
  <c r="N474" i="1"/>
  <c r="N482" i="1"/>
  <c r="N486" i="1"/>
  <c r="N489" i="1"/>
  <c r="N491" i="1"/>
  <c r="AI491" i="1"/>
  <c r="N493" i="1"/>
  <c r="N495" i="1"/>
  <c r="N501" i="1"/>
  <c r="N502" i="1"/>
  <c r="N512" i="1"/>
  <c r="N508" i="1"/>
  <c r="AH508" i="1" s="1"/>
  <c r="N520" i="1"/>
  <c r="AI520" i="1" s="1"/>
  <c r="N522" i="1"/>
  <c r="AH522" i="1" s="1"/>
  <c r="N525" i="1"/>
  <c r="AJ525" i="1" s="1"/>
  <c r="N526" i="1"/>
  <c r="AI526" i="1" s="1"/>
  <c r="N528" i="1"/>
  <c r="AI528" i="1" s="1"/>
  <c r="N529" i="1"/>
  <c r="AJ529" i="1" s="1"/>
  <c r="N533" i="1"/>
  <c r="N535" i="1"/>
  <c r="N540" i="1"/>
  <c r="AI540" i="1" s="1"/>
  <c r="N541" i="1"/>
  <c r="N546" i="1"/>
  <c r="N547" i="1"/>
  <c r="AG547" i="1" s="1"/>
  <c r="N552" i="1"/>
  <c r="AG552" i="1" s="1"/>
  <c r="N553" i="1"/>
  <c r="N555" i="1"/>
  <c r="AG555" i="1"/>
  <c r="N557" i="1"/>
  <c r="N564" i="1"/>
  <c r="N565" i="1"/>
  <c r="AG565" i="1"/>
  <c r="N568" i="1"/>
  <c r="N569" i="1"/>
  <c r="N573" i="1"/>
  <c r="AJ573" i="1"/>
  <c r="N580" i="1"/>
  <c r="AG580" i="1"/>
  <c r="N582" i="1"/>
  <c r="N583" i="1"/>
  <c r="AG583" i="1" s="1"/>
  <c r="N588" i="1"/>
  <c r="N590" i="1"/>
  <c r="AG590" i="1" s="1"/>
  <c r="N594" i="1"/>
  <c r="N595" i="1"/>
  <c r="N601" i="1"/>
  <c r="N603" i="1"/>
  <c r="N611" i="1"/>
  <c r="N612" i="1"/>
  <c r="AG612" i="1" s="1"/>
  <c r="N621" i="1"/>
  <c r="N622" i="1"/>
  <c r="N630" i="1"/>
  <c r="N626" i="1"/>
  <c r="N634" i="1"/>
  <c r="N635" i="1"/>
  <c r="AG635" i="1"/>
  <c r="N639" i="1"/>
  <c r="N645" i="1"/>
  <c r="N655" i="1"/>
  <c r="N656" i="1"/>
  <c r="N660" i="1"/>
  <c r="N661" i="1"/>
  <c r="N665" i="1"/>
  <c r="N666" i="1"/>
  <c r="N669" i="1"/>
  <c r="N670" i="1"/>
  <c r="N675" i="1"/>
  <c r="N677" i="1"/>
  <c r="N681" i="1"/>
  <c r="N683" i="1"/>
  <c r="AG683" i="1" s="1"/>
  <c r="N686" i="1"/>
  <c r="N691" i="1"/>
  <c r="AG691" i="1" s="1"/>
  <c r="N692" i="1"/>
  <c r="N693" i="1"/>
  <c r="N696" i="1"/>
  <c r="N698" i="1"/>
  <c r="N702" i="1"/>
  <c r="N703" i="1"/>
  <c r="AG703" i="1" s="1"/>
  <c r="N711" i="1"/>
  <c r="N712" i="1"/>
  <c r="N715" i="1"/>
  <c r="AJ715" i="1" s="1"/>
  <c r="N721" i="1"/>
  <c r="N724" i="1"/>
  <c r="N726" i="1"/>
  <c r="AG726" i="1" s="1"/>
  <c r="N738" i="1"/>
  <c r="N739" i="1"/>
  <c r="AG739" i="1"/>
  <c r="N742" i="1"/>
  <c r="N744" i="1"/>
  <c r="N748" i="1"/>
  <c r="N751" i="1"/>
  <c r="AG751" i="1" s="1"/>
  <c r="N753" i="1"/>
  <c r="N755" i="1"/>
  <c r="N759" i="1"/>
  <c r="N761" i="1"/>
  <c r="N768" i="1"/>
  <c r="N773" i="1"/>
  <c r="N780" i="1"/>
  <c r="N781" i="1"/>
  <c r="N784" i="1"/>
  <c r="N786" i="1"/>
  <c r="N789" i="1"/>
  <c r="N791" i="1"/>
  <c r="N797" i="1"/>
  <c r="N796" i="1"/>
  <c r="AG796" i="1" s="1"/>
  <c r="N803" i="1"/>
  <c r="N804" i="1"/>
  <c r="N808" i="1"/>
  <c r="N810" i="1"/>
  <c r="N817" i="1"/>
  <c r="N818" i="1"/>
  <c r="AG818" i="1" s="1"/>
  <c r="N823" i="1"/>
  <c r="AJ823" i="1" s="1"/>
  <c r="N824" i="1"/>
  <c r="N835" i="1"/>
  <c r="N836" i="1"/>
  <c r="N841" i="1"/>
  <c r="AH841" i="1" s="1"/>
  <c r="N842" i="1"/>
  <c r="N849" i="1"/>
  <c r="N850" i="1"/>
  <c r="N853" i="1"/>
  <c r="N855" i="1"/>
  <c r="N859" i="1"/>
  <c r="AH859" i="1" s="1"/>
  <c r="N860" i="1"/>
  <c r="N863" i="1"/>
  <c r="N872" i="1"/>
  <c r="N877" i="1"/>
  <c r="N878" i="1"/>
  <c r="AI878" i="1" s="1"/>
  <c r="N881" i="1"/>
  <c r="N882" i="1"/>
  <c r="AI882" i="1" s="1"/>
  <c r="N886" i="1"/>
  <c r="N887" i="1"/>
  <c r="AI887" i="1" s="1"/>
  <c r="N890" i="1"/>
  <c r="N891" i="1"/>
  <c r="N895" i="1"/>
  <c r="N897" i="1"/>
  <c r="N904" i="1"/>
  <c r="N905" i="1"/>
  <c r="AG905" i="1"/>
  <c r="N908" i="1"/>
  <c r="N912" i="1"/>
  <c r="N923" i="1"/>
  <c r="N926" i="1"/>
  <c r="N929" i="1"/>
  <c r="N930" i="1"/>
  <c r="N938" i="1"/>
  <c r="N940" i="1"/>
  <c r="AH940" i="1" s="1"/>
  <c r="N944" i="1"/>
  <c r="N1005" i="1"/>
  <c r="N1010" i="1"/>
  <c r="N945" i="1"/>
  <c r="N948" i="1"/>
  <c r="N949" i="1"/>
  <c r="N952" i="1"/>
  <c r="N954" i="1"/>
  <c r="AH954" i="1" s="1"/>
  <c r="N962" i="1"/>
  <c r="N963" i="1"/>
  <c r="N966" i="1"/>
  <c r="N970" i="1"/>
  <c r="N978" i="1"/>
  <c r="AI978" i="1" s="1"/>
  <c r="N981" i="1"/>
  <c r="N985" i="1"/>
  <c r="N986" i="1"/>
  <c r="AI986" i="1" s="1"/>
  <c r="N991" i="1"/>
  <c r="N993" i="1"/>
  <c r="N1000" i="1"/>
  <c r="N1001" i="1"/>
  <c r="N1015" i="1"/>
  <c r="N1016" i="1"/>
  <c r="N1025" i="1"/>
  <c r="N1027" i="1"/>
  <c r="N1029" i="1"/>
  <c r="N1032" i="1"/>
  <c r="N1030" i="1"/>
  <c r="AI1030" i="1" s="1"/>
  <c r="N1031" i="1"/>
  <c r="N1038" i="1"/>
  <c r="AI1038" i="1" s="1"/>
  <c r="N1039" i="1"/>
  <c r="AG1039" i="1" s="1"/>
  <c r="N1043" i="1"/>
  <c r="AH1043" i="1" s="1"/>
  <c r="N1047" i="1"/>
  <c r="N1050" i="1"/>
  <c r="N1053" i="1"/>
  <c r="N1056" i="1"/>
  <c r="N1059" i="1"/>
  <c r="N1062" i="1"/>
  <c r="N1064" i="1"/>
  <c r="N1067" i="1"/>
  <c r="N1068" i="1"/>
  <c r="AH1068" i="1" s="1"/>
  <c r="N1073" i="1"/>
  <c r="N1074" i="1"/>
  <c r="N1080" i="1"/>
  <c r="N1081" i="1"/>
  <c r="N1083" i="1"/>
  <c r="N1084" i="1"/>
  <c r="AG1084" i="1" s="1"/>
  <c r="N1088" i="1"/>
  <c r="N1087" i="1"/>
  <c r="N1092" i="1"/>
  <c r="N1093" i="1"/>
  <c r="N1098" i="1"/>
  <c r="N1101" i="1"/>
  <c r="AH1101" i="1" s="1"/>
  <c r="N1104" i="1"/>
  <c r="N1113" i="1"/>
  <c r="N1109" i="1"/>
  <c r="AI1109" i="1" s="1"/>
  <c r="N1112" i="1"/>
  <c r="N1122" i="1"/>
  <c r="N1123" i="1"/>
  <c r="N1117" i="1"/>
  <c r="N1121" i="1"/>
  <c r="AG1121" i="1" s="1"/>
  <c r="N1130" i="1"/>
  <c r="N1131" i="1"/>
  <c r="N1136" i="1"/>
  <c r="N1137" i="1"/>
  <c r="N1140" i="1"/>
  <c r="N1142" i="1"/>
  <c r="N1148" i="1"/>
  <c r="AI1148" i="1" s="1"/>
  <c r="N1144" i="1"/>
  <c r="N1150" i="1"/>
  <c r="N1154" i="1"/>
  <c r="N1161" i="1"/>
  <c r="N1162" i="1"/>
  <c r="AH1162" i="1" s="1"/>
  <c r="N1166" i="1"/>
  <c r="N1168" i="1"/>
  <c r="AI1168" i="1"/>
  <c r="N1172" i="1"/>
  <c r="N1173" i="1"/>
  <c r="N34" i="1"/>
  <c r="N40" i="1"/>
  <c r="AG40" i="1" s="1"/>
  <c r="N38" i="1"/>
  <c r="N65" i="1"/>
  <c r="N122" i="1"/>
  <c r="N124" i="1"/>
  <c r="N153" i="1"/>
  <c r="N169" i="1"/>
  <c r="N186" i="1"/>
  <c r="AI186" i="1" s="1"/>
  <c r="N188" i="1"/>
  <c r="N246" i="1"/>
  <c r="N271" i="1"/>
  <c r="N295" i="1"/>
  <c r="N281" i="1"/>
  <c r="AG281" i="1" s="1"/>
  <c r="N352" i="1"/>
  <c r="N368" i="1"/>
  <c r="N384" i="1"/>
  <c r="AI384" i="1" s="1"/>
  <c r="N394" i="1"/>
  <c r="N420" i="1"/>
  <c r="N432" i="1"/>
  <c r="AH432" i="1" s="1"/>
  <c r="N456" i="1"/>
  <c r="N457" i="1"/>
  <c r="N514" i="1"/>
  <c r="N517" i="1"/>
  <c r="N563" i="1"/>
  <c r="N581" i="1"/>
  <c r="N597" i="1"/>
  <c r="N631" i="1"/>
  <c r="N642" i="1"/>
  <c r="N636" i="1"/>
  <c r="N701" i="1"/>
  <c r="AH701" i="1" s="1"/>
  <c r="N735" i="1"/>
  <c r="N799" i="1"/>
  <c r="N812" i="1"/>
  <c r="N820" i="1"/>
  <c r="AH820" i="1"/>
  <c r="N833" i="1"/>
  <c r="N847" i="1"/>
  <c r="N997" i="1"/>
  <c r="N899" i="1"/>
  <c r="AH899" i="1" s="1"/>
  <c r="N996" i="1"/>
  <c r="N980" i="1"/>
  <c r="N989" i="1"/>
  <c r="AG989" i="1" s="1"/>
  <c r="N968" i="1"/>
  <c r="N998" i="1"/>
  <c r="N1007" i="1"/>
  <c r="AI1007" i="1" s="1"/>
  <c r="N1011" i="1"/>
  <c r="N1052" i="1"/>
  <c r="N1057" i="1"/>
  <c r="AG1057" i="1" s="1"/>
  <c r="N1105" i="1"/>
  <c r="AH1105" i="1" s="1"/>
  <c r="N1108" i="1"/>
  <c r="N1133" i="1"/>
  <c r="N1152" i="1"/>
  <c r="N1164" i="1"/>
  <c r="N1169" i="1"/>
  <c r="AH1169" i="1" s="1"/>
  <c r="N898" i="1"/>
  <c r="AI898" i="1" s="1"/>
  <c r="N263" i="1"/>
  <c r="N233" i="1"/>
  <c r="N983" i="1"/>
  <c r="AH983" i="1" s="1"/>
  <c r="N1002" i="1"/>
  <c r="N936" i="1"/>
  <c r="AI936" i="1"/>
  <c r="N273" i="1"/>
  <c r="N785" i="1"/>
  <c r="N1022" i="1"/>
  <c r="N937" i="1"/>
  <c r="AH937" i="1" s="1"/>
  <c r="N745" i="1"/>
  <c r="N632" i="1"/>
  <c r="AH632" i="1" s="1"/>
  <c r="N819" i="1"/>
  <c r="AG819" i="1" s="1"/>
  <c r="N130" i="1"/>
  <c r="N143" i="1"/>
  <c r="N813" i="1"/>
  <c r="N1058" i="1"/>
  <c r="N225" i="1"/>
  <c r="AJ225" i="1" s="1"/>
  <c r="N662" i="1"/>
  <c r="N1040" i="1"/>
  <c r="N9" i="1"/>
  <c r="N602" i="1"/>
  <c r="AI602" i="1" s="1"/>
  <c r="N1045" i="1"/>
  <c r="N195" i="1"/>
  <c r="N678" i="1"/>
  <c r="AH678" i="1" s="1"/>
  <c r="N114" i="1"/>
  <c r="N60" i="1"/>
  <c r="N319" i="1"/>
  <c r="N754" i="1"/>
  <c r="N1096" i="1"/>
  <c r="N257" i="1"/>
  <c r="N1160" i="1"/>
  <c r="AJ1160" i="1" s="1"/>
  <c r="N896" i="1"/>
  <c r="N769" i="1"/>
  <c r="AI769" i="1"/>
  <c r="N770" i="1"/>
  <c r="N55" i="1"/>
  <c r="AH55" i="1" s="1"/>
  <c r="N303" i="1"/>
  <c r="AI303" i="1" s="1"/>
  <c r="N58" i="1"/>
  <c r="N37" i="1"/>
  <c r="N339" i="1"/>
  <c r="N774" i="1"/>
  <c r="N814" i="1"/>
  <c r="N777" i="1"/>
  <c r="N598" i="1"/>
  <c r="N752" i="1"/>
  <c r="N1024" i="1"/>
  <c r="N988" i="1"/>
  <c r="AI988" i="1"/>
  <c r="N115" i="1"/>
  <c r="AJ115" i="1"/>
  <c r="N244" i="1"/>
  <c r="AH244" i="1"/>
  <c r="N674" i="1"/>
  <c r="AJ674" i="1"/>
  <c r="N274" i="1"/>
  <c r="AH274" i="1"/>
  <c r="N51" i="1"/>
  <c r="AJ51" i="1"/>
  <c r="N118" i="1"/>
  <c r="AI118" i="1"/>
  <c r="N276" i="1"/>
  <c r="N184" i="1"/>
  <c r="N617" i="1"/>
  <c r="N464" i="1"/>
  <c r="N480" i="1"/>
  <c r="AJ480" i="1"/>
  <c r="N1003" i="1"/>
  <c r="N1077" i="1"/>
  <c r="AJ1077" i="1" s="1"/>
  <c r="N771" i="1"/>
  <c r="N498" i="1"/>
  <c r="N419" i="1"/>
  <c r="N539" i="1"/>
  <c r="N1006" i="1"/>
  <c r="AI1006" i="1" s="1"/>
  <c r="N298" i="1"/>
  <c r="N104" i="1"/>
  <c r="AJ104" i="1"/>
  <c r="N497" i="1"/>
  <c r="N624" i="1"/>
  <c r="M720" i="1"/>
  <c r="U720" i="1"/>
  <c r="M268" i="1"/>
  <c r="N679" i="1"/>
  <c r="N141" i="1"/>
  <c r="AI141" i="1"/>
  <c r="N177" i="1"/>
  <c r="AJ177" i="1"/>
  <c r="M270" i="1"/>
  <c r="N301" i="1"/>
  <c r="N308" i="1"/>
  <c r="N469" i="1"/>
  <c r="AH469" i="1" s="1"/>
  <c r="M515" i="1"/>
  <c r="U515" i="1" s="1"/>
  <c r="N653" i="1"/>
  <c r="N736" i="1"/>
  <c r="N1036" i="1"/>
  <c r="AI1036" i="1" s="1"/>
  <c r="M1126" i="1"/>
  <c r="S1126" i="1" s="1"/>
  <c r="N442" i="1"/>
  <c r="AJ442" i="1" s="1"/>
  <c r="N1004" i="1"/>
  <c r="N496" i="1"/>
  <c r="AH496" i="1" s="1"/>
  <c r="M1158" i="1"/>
  <c r="N571" i="1"/>
  <c r="AI571" i="1" s="1"/>
  <c r="N46" i="1"/>
  <c r="N1156" i="1"/>
  <c r="AH1156" i="1"/>
  <c r="M1155" i="1"/>
  <c r="T1155" i="1"/>
  <c r="N516" i="1"/>
  <c r="D3" i="2"/>
  <c r="Y973" i="1"/>
  <c r="Y256" i="1"/>
  <c r="V297" i="1"/>
  <c r="X479" i="1"/>
  <c r="T973" i="1"/>
  <c r="AJ477" i="1"/>
  <c r="S3" i="1"/>
  <c r="U3" i="1"/>
  <c r="S59" i="1"/>
  <c r="U85" i="1"/>
  <c r="T256" i="1"/>
  <c r="V905" i="1"/>
  <c r="S1152" i="1"/>
  <c r="AJ745" i="1"/>
  <c r="U276" i="1"/>
  <c r="C4" i="2"/>
  <c r="D4" i="2"/>
  <c r="E4" i="2"/>
  <c r="F4" i="2"/>
  <c r="G4" i="2"/>
  <c r="H4" i="2"/>
  <c r="I4" i="2"/>
  <c r="I3" i="2"/>
  <c r="H3" i="2"/>
  <c r="G3" i="2"/>
  <c r="F3" i="2"/>
  <c r="E3" i="2"/>
  <c r="C3" i="2"/>
  <c r="V282" i="1"/>
  <c r="U1029" i="1"/>
  <c r="T497" i="1"/>
  <c r="S954" i="1"/>
  <c r="S85" i="1"/>
  <c r="Y79" i="1"/>
  <c r="S855" i="1"/>
  <c r="S28" i="1"/>
  <c r="U358" i="1"/>
  <c r="S322" i="1"/>
  <c r="T297" i="1"/>
  <c r="S1112" i="1"/>
  <c r="V79" i="1"/>
  <c r="S297" i="1"/>
  <c r="AJ910" i="1"/>
  <c r="W908" i="1"/>
  <c r="W376" i="1"/>
  <c r="V298" i="1"/>
  <c r="U998" i="1"/>
  <c r="S482" i="1"/>
  <c r="U28" i="1"/>
  <c r="X79" i="1"/>
  <c r="AG465" i="1"/>
  <c r="X639" i="1"/>
  <c r="U814" i="1"/>
  <c r="U65" i="1"/>
  <c r="U748" i="1"/>
  <c r="V3" i="1"/>
  <c r="U297" i="1"/>
  <c r="X393" i="1"/>
  <c r="AG484" i="1"/>
  <c r="V936" i="1"/>
  <c r="S882" i="1"/>
  <c r="S256" i="1"/>
  <c r="V59" i="1"/>
  <c r="V93" i="1"/>
  <c r="U123" i="1"/>
  <c r="V479" i="1"/>
  <c r="W1164" i="1"/>
  <c r="U582" i="1"/>
  <c r="V1164" i="1"/>
  <c r="T859" i="1"/>
  <c r="U553" i="1"/>
  <c r="U59" i="1"/>
  <c r="T732" i="1"/>
  <c r="X1122" i="1"/>
  <c r="Y3" i="1"/>
  <c r="U803" i="1"/>
  <c r="AH526" i="1"/>
  <c r="W512" i="1"/>
  <c r="X979" i="1"/>
  <c r="AJ414" i="1"/>
  <c r="W803" i="1"/>
  <c r="U962" i="1"/>
  <c r="V393" i="1"/>
  <c r="AI27" i="1"/>
  <c r="W748" i="1"/>
  <c r="V376" i="1"/>
  <c r="U650" i="1"/>
  <c r="V639" i="1"/>
  <c r="AH340" i="1"/>
  <c r="U191" i="1"/>
  <c r="X748" i="1"/>
  <c r="X376" i="1"/>
  <c r="O260" i="1"/>
  <c r="U482" i="1"/>
  <c r="S316" i="1"/>
  <c r="AG93" i="1"/>
  <c r="X122" i="1"/>
  <c r="W316" i="1"/>
  <c r="S859" i="1"/>
  <c r="U780" i="1"/>
  <c r="AG129" i="1"/>
  <c r="X944" i="1"/>
  <c r="W582" i="1"/>
  <c r="T1160" i="1"/>
  <c r="U835" i="1"/>
  <c r="V533" i="1"/>
  <c r="U453" i="1"/>
  <c r="S18" i="1"/>
  <c r="W859" i="1"/>
  <c r="X482" i="1"/>
  <c r="U485" i="1"/>
  <c r="O485" i="1"/>
  <c r="O791" i="1"/>
  <c r="AH367" i="1"/>
  <c r="U23" i="1"/>
  <c r="V800" i="1"/>
  <c r="AH74" i="1"/>
  <c r="AI732" i="1"/>
  <c r="AI190" i="1"/>
  <c r="Y568" i="1"/>
  <c r="AG841" i="1"/>
  <c r="V755" i="1"/>
  <c r="X116" i="1"/>
  <c r="S224" i="1"/>
  <c r="T350" i="1"/>
  <c r="U473" i="1"/>
  <c r="V467" i="1"/>
  <c r="W406" i="1"/>
  <c r="Y69" i="1"/>
  <c r="Y575" i="1"/>
  <c r="T288" i="1"/>
  <c r="U546" i="1"/>
  <c r="V989" i="1"/>
  <c r="T282" i="1"/>
  <c r="AH265" i="1"/>
  <c r="Y1109" i="1"/>
  <c r="X608" i="1"/>
  <c r="V331" i="1"/>
  <c r="W634" i="1"/>
  <c r="V952" i="1"/>
  <c r="V188" i="1"/>
  <c r="V945" i="1"/>
  <c r="U19" i="1"/>
  <c r="V762" i="1"/>
  <c r="AH27" i="1"/>
  <c r="V450" i="1"/>
  <c r="W420" i="1"/>
  <c r="AJ354" i="1"/>
  <c r="AG1156" i="1"/>
  <c r="X288" i="1"/>
  <c r="AI177" i="1"/>
  <c r="T1001" i="1"/>
  <c r="AG940" i="1"/>
  <c r="T552" i="1"/>
  <c r="AI429" i="1"/>
  <c r="X985" i="1"/>
  <c r="T949" i="1"/>
  <c r="V118" i="1"/>
  <c r="U881" i="1"/>
  <c r="T485" i="1"/>
  <c r="X820" i="1"/>
  <c r="U904" i="1"/>
  <c r="T634" i="1"/>
  <c r="AJ219" i="1"/>
  <c r="AG652" i="1"/>
  <c r="AI932" i="1"/>
  <c r="AH866" i="1"/>
  <c r="Y1161" i="1"/>
  <c r="Y797" i="1"/>
  <c r="T904" i="1"/>
  <c r="AJ215" i="1"/>
  <c r="X665" i="1"/>
  <c r="AH1036" i="1"/>
  <c r="AG244" i="1"/>
  <c r="V754" i="1"/>
  <c r="V597" i="1"/>
  <c r="T985" i="1"/>
  <c r="V930" i="1"/>
  <c r="U823" i="1"/>
  <c r="U665" i="1"/>
  <c r="S569" i="1"/>
  <c r="V501" i="1"/>
  <c r="AG346" i="1"/>
  <c r="AG1094" i="1"/>
  <c r="AH919" i="1"/>
  <c r="V43" i="1"/>
  <c r="U450" i="1"/>
  <c r="V559" i="1"/>
  <c r="Y799" i="1"/>
  <c r="W1161" i="1"/>
  <c r="X1043" i="1"/>
  <c r="X929" i="1"/>
  <c r="X768" i="1"/>
  <c r="W665" i="1"/>
  <c r="W338" i="1"/>
  <c r="Y19" i="1"/>
  <c r="AH177" i="1"/>
  <c r="V1136" i="1"/>
  <c r="V406" i="1"/>
  <c r="AI652" i="1"/>
  <c r="W985" i="1"/>
  <c r="AG177" i="1"/>
  <c r="AG937" i="1"/>
  <c r="V259" i="1"/>
  <c r="Y665" i="1"/>
  <c r="AJ1036" i="1"/>
  <c r="V985" i="1"/>
  <c r="T742" i="1"/>
  <c r="T546" i="1"/>
  <c r="AJ932" i="1"/>
  <c r="AG866" i="1"/>
  <c r="X1161" i="1"/>
  <c r="Y929" i="1"/>
  <c r="AG1036" i="1"/>
  <c r="V1006" i="1"/>
  <c r="V1057" i="1"/>
  <c r="U1101" i="1"/>
  <c r="V1031" i="1"/>
  <c r="U981" i="1"/>
  <c r="P930" i="1"/>
  <c r="S891" i="1"/>
  <c r="V768" i="1"/>
  <c r="T726" i="1"/>
  <c r="T665" i="1"/>
  <c r="V412" i="1"/>
  <c r="S314" i="1"/>
  <c r="V252" i="1"/>
  <c r="V71" i="1"/>
  <c r="V827" i="1"/>
  <c r="V844" i="1"/>
  <c r="T1094" i="1"/>
  <c r="AG919" i="1"/>
  <c r="V575" i="1"/>
  <c r="U559" i="1"/>
  <c r="Y597" i="1"/>
  <c r="X19" i="1"/>
  <c r="AG769" i="1"/>
  <c r="T881" i="1"/>
  <c r="AH1094" i="1"/>
  <c r="Y789" i="1"/>
  <c r="Y259" i="1"/>
  <c r="AJ1156" i="1"/>
  <c r="T515" i="1"/>
  <c r="AG480" i="1"/>
  <c r="V774" i="1"/>
  <c r="V983" i="1"/>
  <c r="V420" i="1"/>
  <c r="V1088" i="1"/>
  <c r="T926" i="1"/>
  <c r="V759" i="1"/>
  <c r="U711" i="1"/>
  <c r="S304" i="1"/>
  <c r="AG198" i="1"/>
  <c r="AI69" i="1"/>
  <c r="U575" i="1"/>
  <c r="T559" i="1"/>
  <c r="X597" i="1"/>
  <c r="X1131" i="1"/>
  <c r="Y1015" i="1"/>
  <c r="X881" i="1"/>
  <c r="Y634" i="1"/>
  <c r="X314" i="1"/>
  <c r="W145" i="1"/>
  <c r="U634" i="1"/>
  <c r="AI1156" i="1"/>
  <c r="U308" i="1"/>
  <c r="S774" i="1"/>
  <c r="T842" i="1"/>
  <c r="U817" i="1"/>
  <c r="U759" i="1"/>
  <c r="V96" i="1"/>
  <c r="X420" i="1"/>
  <c r="Y985" i="1"/>
  <c r="X634" i="1"/>
  <c r="W314" i="1"/>
  <c r="Y608" i="1"/>
  <c r="Y520" i="1"/>
  <c r="T1126" i="1"/>
  <c r="T962" i="1"/>
  <c r="U859" i="1"/>
  <c r="T817" i="1"/>
  <c r="T780" i="1"/>
  <c r="T748" i="1"/>
  <c r="U702" i="1"/>
  <c r="V482" i="1"/>
  <c r="W899" i="1"/>
  <c r="W944" i="1"/>
  <c r="X508" i="1"/>
  <c r="W393" i="1"/>
  <c r="Y724" i="1"/>
  <c r="V720" i="1"/>
  <c r="U715" i="1"/>
  <c r="U639" i="1"/>
  <c r="U533" i="1"/>
  <c r="V512" i="1"/>
  <c r="S972" i="1"/>
  <c r="X780" i="1"/>
  <c r="W639" i="1"/>
  <c r="Y282" i="1"/>
  <c r="U655" i="1"/>
  <c r="AJ108" i="1"/>
  <c r="AG155" i="1"/>
  <c r="W655" i="1"/>
  <c r="U155" i="1"/>
  <c r="V269" i="1"/>
  <c r="AH819" i="1"/>
  <c r="U789" i="1"/>
  <c r="U669" i="1"/>
  <c r="V361" i="1"/>
  <c r="V309" i="1"/>
  <c r="AJ235" i="1"/>
  <c r="Y1062" i="1"/>
  <c r="W780" i="1"/>
  <c r="T917" i="1"/>
  <c r="AI496" i="1"/>
  <c r="V841" i="1"/>
  <c r="U447" i="1"/>
  <c r="Y948" i="1"/>
  <c r="Y525" i="1"/>
  <c r="AI1106" i="1"/>
  <c r="AJ1106" i="1"/>
  <c r="AG925" i="1"/>
  <c r="AI925" i="1"/>
  <c r="AH719" i="1"/>
  <c r="AI719" i="1"/>
  <c r="S1003" i="1"/>
  <c r="T1003" i="1"/>
  <c r="W1172" i="1"/>
  <c r="V1172" i="1"/>
  <c r="Y1172" i="1"/>
  <c r="V1052" i="1"/>
  <c r="V621" i="1"/>
  <c r="AI884" i="1"/>
  <c r="X1093" i="1"/>
  <c r="S1093" i="1"/>
  <c r="X963" i="1"/>
  <c r="U963" i="1"/>
  <c r="U887" i="1"/>
  <c r="S887" i="1"/>
  <c r="T571" i="1"/>
  <c r="T988" i="1"/>
  <c r="T679" i="1"/>
  <c r="V352" i="1"/>
  <c r="T1030" i="1"/>
  <c r="U721" i="1"/>
  <c r="V588" i="1"/>
  <c r="S428" i="1"/>
  <c r="U294" i="1"/>
  <c r="V171" i="1"/>
  <c r="AG52" i="1"/>
  <c r="AI10" i="1"/>
  <c r="AI223" i="1"/>
  <c r="AJ43" i="1"/>
  <c r="T578" i="1"/>
  <c r="AH884" i="1"/>
  <c r="AG719" i="1"/>
  <c r="V869" i="1"/>
  <c r="W571" i="1"/>
  <c r="Y1052" i="1"/>
  <c r="Y1080" i="1"/>
  <c r="W784" i="1"/>
  <c r="AI469" i="1"/>
  <c r="AJ469" i="1"/>
  <c r="Y738" i="1"/>
  <c r="T738" i="1"/>
  <c r="U738" i="1"/>
  <c r="X681" i="1"/>
  <c r="Y681" i="1"/>
  <c r="T681" i="1"/>
  <c r="X660" i="1"/>
  <c r="U660" i="1"/>
  <c r="U630" i="1"/>
  <c r="V630" i="1"/>
  <c r="Y630" i="1"/>
  <c r="U568" i="1"/>
  <c r="V568" i="1"/>
  <c r="Y546" i="1"/>
  <c r="V546" i="1"/>
  <c r="V462" i="1"/>
  <c r="X462" i="1"/>
  <c r="AG469" i="1"/>
  <c r="S679" i="1"/>
  <c r="V681" i="1"/>
  <c r="V655" i="1"/>
  <c r="T630" i="1"/>
  <c r="T588" i="1"/>
  <c r="T568" i="1"/>
  <c r="V454" i="1"/>
  <c r="S237" i="1"/>
  <c r="AI171" i="1"/>
  <c r="AH10" i="1"/>
  <c r="AG650" i="1"/>
  <c r="AH910" i="1"/>
  <c r="AH917" i="1"/>
  <c r="AI23" i="1"/>
  <c r="AI74" i="1"/>
  <c r="T869" i="1"/>
  <c r="Y988" i="1"/>
  <c r="X980" i="1"/>
  <c r="W1080" i="1"/>
  <c r="X738" i="1"/>
  <c r="Y655" i="1"/>
  <c r="X525" i="1"/>
  <c r="Y473" i="1"/>
  <c r="W1000" i="1"/>
  <c r="Y1000" i="1"/>
  <c r="V1000" i="1"/>
  <c r="U808" i="1"/>
  <c r="W808" i="1"/>
  <c r="V808" i="1"/>
  <c r="U841" i="1"/>
  <c r="U784" i="1"/>
  <c r="V564" i="1"/>
  <c r="AJ510" i="1"/>
  <c r="Y404" i="1"/>
  <c r="V270" i="1"/>
  <c r="U270" i="1"/>
  <c r="X583" i="1"/>
  <c r="T583" i="1"/>
  <c r="X510" i="1"/>
  <c r="V510" i="1"/>
  <c r="T621" i="1"/>
  <c r="T564" i="1"/>
  <c r="AG154" i="1"/>
  <c r="AG235" i="1"/>
  <c r="AH613" i="1"/>
  <c r="AI510" i="1"/>
  <c r="U269" i="1"/>
  <c r="Y428" i="1"/>
  <c r="X269" i="1"/>
  <c r="S988" i="1"/>
  <c r="V408" i="1"/>
  <c r="AI182" i="1"/>
  <c r="AJ134" i="1"/>
  <c r="AG613" i="1"/>
  <c r="AI43" i="1"/>
  <c r="AI578" i="1"/>
  <c r="AH577" i="1"/>
  <c r="Y1098" i="1"/>
  <c r="W564" i="1"/>
  <c r="W428" i="1"/>
  <c r="V724" i="1"/>
  <c r="W1098" i="1"/>
  <c r="W1030" i="1"/>
  <c r="Y408" i="1"/>
  <c r="X650" i="1"/>
  <c r="AI302" i="1"/>
  <c r="AG302" i="1"/>
  <c r="AI165" i="1"/>
  <c r="AJ165" i="1"/>
  <c r="AJ358" i="1"/>
  <c r="AH358" i="1"/>
  <c r="AH479" i="1"/>
  <c r="AI479" i="1"/>
  <c r="W1109" i="1"/>
  <c r="V1109" i="1"/>
  <c r="X1088" i="1"/>
  <c r="Y1088" i="1"/>
  <c r="V1067" i="1"/>
  <c r="X1067" i="1"/>
  <c r="Y1043" i="1"/>
  <c r="V1043" i="1"/>
  <c r="Y881" i="1"/>
  <c r="V881" i="1"/>
  <c r="Y768" i="1"/>
  <c r="T768" i="1"/>
  <c r="U768" i="1"/>
  <c r="V711" i="1"/>
  <c r="W711" i="1"/>
  <c r="U686" i="1"/>
  <c r="V686" i="1"/>
  <c r="U601" i="1"/>
  <c r="V601" i="1"/>
  <c r="W528" i="1"/>
  <c r="X528" i="1"/>
  <c r="V528" i="1"/>
  <c r="X501" i="1"/>
  <c r="Y501" i="1"/>
  <c r="U501" i="1"/>
  <c r="S417" i="1"/>
  <c r="V417" i="1"/>
  <c r="W417" i="1"/>
  <c r="Y406" i="1"/>
  <c r="S406" i="1"/>
  <c r="Y338" i="1"/>
  <c r="S338" i="1"/>
  <c r="V338" i="1"/>
  <c r="Y288" i="1"/>
  <c r="S288" i="1"/>
  <c r="W890" i="1"/>
  <c r="T890" i="1"/>
  <c r="V784" i="1"/>
  <c r="Y784" i="1"/>
  <c r="T753" i="1"/>
  <c r="Y753" i="1"/>
  <c r="W588" i="1"/>
  <c r="U588" i="1"/>
  <c r="S404" i="1"/>
  <c r="W404" i="1"/>
  <c r="Y808" i="1"/>
  <c r="V1005" i="1"/>
  <c r="S1005" i="1"/>
  <c r="X860" i="1"/>
  <c r="S860" i="1"/>
  <c r="V753" i="1"/>
  <c r="U753" i="1"/>
  <c r="AG134" i="1"/>
  <c r="AI350" i="1"/>
  <c r="U510" i="1"/>
  <c r="AG578" i="1"/>
  <c r="AG496" i="1"/>
  <c r="U724" i="1"/>
  <c r="AG171" i="1"/>
  <c r="V1051" i="1"/>
  <c r="S979" i="1"/>
  <c r="AJ223" i="1"/>
  <c r="AH350" i="1"/>
  <c r="T510" i="1"/>
  <c r="U578" i="1"/>
  <c r="AH483" i="1"/>
  <c r="X789" i="1"/>
  <c r="X869" i="1"/>
  <c r="U268" i="1"/>
  <c r="V268" i="1"/>
  <c r="X581" i="1"/>
  <c r="U581" i="1"/>
  <c r="S1064" i="1"/>
  <c r="U1064" i="1"/>
  <c r="X897" i="1"/>
  <c r="T897" i="1"/>
  <c r="V120" i="1"/>
  <c r="X120" i="1"/>
  <c r="Y52" i="1"/>
  <c r="U52" i="1"/>
  <c r="X884" i="1"/>
  <c r="U884" i="1"/>
  <c r="V884" i="1"/>
  <c r="AH115" i="1"/>
  <c r="AI774" i="1"/>
  <c r="AL774" i="1"/>
  <c r="AM774" i="1"/>
  <c r="AK774" i="1"/>
  <c r="AL1156" i="1"/>
  <c r="AM1156" i="1"/>
  <c r="AK1156" i="1"/>
  <c r="AL496" i="1"/>
  <c r="AM496" i="1"/>
  <c r="AK496" i="1"/>
  <c r="AL1036" i="1"/>
  <c r="AM1036" i="1"/>
  <c r="AK1036" i="1"/>
  <c r="AL469" i="1"/>
  <c r="AM469" i="1"/>
  <c r="AK469" i="1"/>
  <c r="AL177" i="1"/>
  <c r="AM177" i="1"/>
  <c r="AK177" i="1"/>
  <c r="AI46" i="1"/>
  <c r="AM46" i="1"/>
  <c r="AL46" i="1"/>
  <c r="AK46" i="1"/>
  <c r="AM1004" i="1"/>
  <c r="AL1004" i="1"/>
  <c r="AK1004" i="1"/>
  <c r="AH736" i="1"/>
  <c r="AM736" i="1"/>
  <c r="AL736" i="1"/>
  <c r="AK736" i="1"/>
  <c r="AJ308" i="1"/>
  <c r="AM308" i="1"/>
  <c r="AL308" i="1"/>
  <c r="AK308" i="1"/>
  <c r="AM141" i="1"/>
  <c r="AL141" i="1"/>
  <c r="AK141" i="1"/>
  <c r="AH624" i="1"/>
  <c r="AM624" i="1"/>
  <c r="AL624" i="1"/>
  <c r="AK624" i="1"/>
  <c r="AM298" i="1"/>
  <c r="AL298" i="1"/>
  <c r="AK298" i="1"/>
  <c r="AG419" i="1"/>
  <c r="AM419" i="1"/>
  <c r="AL419" i="1"/>
  <c r="AK419" i="1"/>
  <c r="AI1077" i="1"/>
  <c r="AM1077" i="1"/>
  <c r="AL1077" i="1"/>
  <c r="AK1077" i="1"/>
  <c r="AM464" i="1"/>
  <c r="AL464" i="1"/>
  <c r="AK464" i="1"/>
  <c r="AH276" i="1"/>
  <c r="AM276" i="1"/>
  <c r="AL276" i="1"/>
  <c r="AK276" i="1"/>
  <c r="AJ274" i="1"/>
  <c r="AM274" i="1"/>
  <c r="AL274" i="1"/>
  <c r="AK274" i="1"/>
  <c r="AG115" i="1"/>
  <c r="AM115" i="1"/>
  <c r="AL115" i="1"/>
  <c r="AK115" i="1"/>
  <c r="AH752" i="1"/>
  <c r="AM752" i="1"/>
  <c r="AL752" i="1"/>
  <c r="AK752" i="1"/>
  <c r="AH814" i="1"/>
  <c r="AM814" i="1"/>
  <c r="AL814" i="1"/>
  <c r="AK814" i="1"/>
  <c r="AJ37" i="1"/>
  <c r="AM37" i="1"/>
  <c r="AL37" i="1"/>
  <c r="AK37" i="1"/>
  <c r="AJ55" i="1"/>
  <c r="AM55" i="1"/>
  <c r="AL55" i="1"/>
  <c r="AK55" i="1"/>
  <c r="AI896" i="1"/>
  <c r="AM896" i="1"/>
  <c r="AL896" i="1"/>
  <c r="AK896" i="1"/>
  <c r="AH1096" i="1"/>
  <c r="AM1096" i="1"/>
  <c r="AL1096" i="1"/>
  <c r="AK1096" i="1"/>
  <c r="AJ60" i="1"/>
  <c r="AM60" i="1"/>
  <c r="AL60" i="1"/>
  <c r="AK60" i="1"/>
  <c r="AH195" i="1"/>
  <c r="AM195" i="1"/>
  <c r="AL195" i="1"/>
  <c r="AK195" i="1"/>
  <c r="AH9" i="1"/>
  <c r="AM9" i="1"/>
  <c r="AL9" i="1"/>
  <c r="AK9" i="1"/>
  <c r="AH225" i="1"/>
  <c r="AM225" i="1"/>
  <c r="AL225" i="1"/>
  <c r="AK225" i="1"/>
  <c r="AM143" i="1"/>
  <c r="AL143" i="1"/>
  <c r="AK143" i="1"/>
  <c r="AI632" i="1"/>
  <c r="AM632" i="1"/>
  <c r="AL632" i="1"/>
  <c r="AK632" i="1"/>
  <c r="AJ1022" i="1"/>
  <c r="AM1022" i="1"/>
  <c r="AL1022" i="1"/>
  <c r="AK1022" i="1"/>
  <c r="AJ936" i="1"/>
  <c r="AM936" i="1"/>
  <c r="AL936" i="1"/>
  <c r="AK936" i="1"/>
  <c r="AM983" i="1"/>
  <c r="AL983" i="1"/>
  <c r="AK983" i="1"/>
  <c r="AH263" i="1"/>
  <c r="AM263" i="1"/>
  <c r="AL263" i="1"/>
  <c r="AK263" i="1"/>
  <c r="AI1169" i="1"/>
  <c r="AM1169" i="1"/>
  <c r="AL1169" i="1"/>
  <c r="AK1169" i="1"/>
  <c r="AI1152" i="1"/>
  <c r="AM1152" i="1"/>
  <c r="AL1152" i="1"/>
  <c r="AK1152" i="1"/>
  <c r="AG1108" i="1"/>
  <c r="AM1108" i="1"/>
  <c r="AL1108" i="1"/>
  <c r="AK1108" i="1"/>
  <c r="AI1057" i="1"/>
  <c r="AM1057" i="1"/>
  <c r="AL1057" i="1"/>
  <c r="AK1057" i="1"/>
  <c r="AM1011" i="1"/>
  <c r="AL1011" i="1"/>
  <c r="AK1011" i="1"/>
  <c r="AM998" i="1"/>
  <c r="AL998" i="1"/>
  <c r="AK998" i="1"/>
  <c r="AM989" i="1"/>
  <c r="AL989" i="1"/>
  <c r="AK989" i="1"/>
  <c r="AG996" i="1"/>
  <c r="AM996" i="1"/>
  <c r="AL996" i="1"/>
  <c r="AK996" i="1"/>
  <c r="AI997" i="1"/>
  <c r="AM997" i="1"/>
  <c r="AL997" i="1"/>
  <c r="AK997" i="1"/>
  <c r="AI833" i="1"/>
  <c r="AM833" i="1"/>
  <c r="AL833" i="1"/>
  <c r="AK833" i="1"/>
  <c r="AG812" i="1"/>
  <c r="AM812" i="1"/>
  <c r="AL812" i="1"/>
  <c r="AK812" i="1"/>
  <c r="AM735" i="1"/>
  <c r="AL735" i="1"/>
  <c r="AK735" i="1"/>
  <c r="AM636" i="1"/>
  <c r="AL636" i="1"/>
  <c r="AK636" i="1"/>
  <c r="AM631" i="1"/>
  <c r="AL631" i="1"/>
  <c r="AK631" i="1"/>
  <c r="AM581" i="1"/>
  <c r="AL581" i="1"/>
  <c r="AK581" i="1"/>
  <c r="AG517" i="1"/>
  <c r="AM517" i="1"/>
  <c r="AL517" i="1"/>
  <c r="AK517" i="1"/>
  <c r="AM457" i="1"/>
  <c r="AL457" i="1"/>
  <c r="AK457" i="1"/>
  <c r="AM432" i="1"/>
  <c r="AL432" i="1"/>
  <c r="AK432" i="1"/>
  <c r="AG394" i="1"/>
  <c r="AM394" i="1"/>
  <c r="AL394" i="1"/>
  <c r="AK394" i="1"/>
  <c r="AM368" i="1"/>
  <c r="AL368" i="1"/>
  <c r="AK368" i="1"/>
  <c r="AH281" i="1"/>
  <c r="AM281" i="1"/>
  <c r="AL281" i="1"/>
  <c r="AK281" i="1"/>
  <c r="AI271" i="1"/>
  <c r="AM271" i="1"/>
  <c r="AL271" i="1"/>
  <c r="AK271" i="1"/>
  <c r="AI188" i="1"/>
  <c r="AM188" i="1"/>
  <c r="AL188" i="1"/>
  <c r="AK188" i="1"/>
  <c r="AG169" i="1"/>
  <c r="AM169" i="1"/>
  <c r="AL169" i="1"/>
  <c r="AK169" i="1"/>
  <c r="AM124" i="1"/>
  <c r="AL124" i="1"/>
  <c r="AK124" i="1"/>
  <c r="AI65" i="1"/>
  <c r="AM65" i="1"/>
  <c r="AL65" i="1"/>
  <c r="AK65" i="1"/>
  <c r="AH40" i="1"/>
  <c r="AM40" i="1"/>
  <c r="AL40" i="1"/>
  <c r="AK40" i="1"/>
  <c r="AI1173" i="1"/>
  <c r="AM1173" i="1"/>
  <c r="AL1173" i="1"/>
  <c r="AK1173" i="1"/>
  <c r="AG1168" i="1"/>
  <c r="AM1168" i="1"/>
  <c r="AL1168" i="1"/>
  <c r="AK1168" i="1"/>
  <c r="AI1162" i="1"/>
  <c r="AM1162" i="1"/>
  <c r="AL1162" i="1"/>
  <c r="AK1162" i="1"/>
  <c r="AG1154" i="1"/>
  <c r="AM1154" i="1"/>
  <c r="AL1154" i="1"/>
  <c r="AK1154" i="1"/>
  <c r="AM1144" i="1"/>
  <c r="AL1144" i="1"/>
  <c r="AK1144" i="1"/>
  <c r="AI1142" i="1"/>
  <c r="AM1142" i="1"/>
  <c r="AL1142" i="1"/>
  <c r="AK1142" i="1"/>
  <c r="AM1137" i="1"/>
  <c r="AL1137" i="1"/>
  <c r="AK1137" i="1"/>
  <c r="AH1131" i="1"/>
  <c r="AM1131" i="1"/>
  <c r="AL1131" i="1"/>
  <c r="AK1131" i="1"/>
  <c r="AH1121" i="1"/>
  <c r="AM1121" i="1"/>
  <c r="AL1121" i="1"/>
  <c r="AK1121" i="1"/>
  <c r="AG1123" i="1"/>
  <c r="AM1123" i="1"/>
  <c r="AL1123" i="1"/>
  <c r="AK1123" i="1"/>
  <c r="AG1112" i="1"/>
  <c r="AM1112" i="1"/>
  <c r="AL1112" i="1"/>
  <c r="AK1112" i="1"/>
  <c r="AG1113" i="1"/>
  <c r="AM1113" i="1"/>
  <c r="AL1113" i="1"/>
  <c r="AK1113" i="1"/>
  <c r="AI1101" i="1"/>
  <c r="AM1101" i="1"/>
  <c r="AL1101" i="1"/>
  <c r="AK1101" i="1"/>
  <c r="AH1093" i="1"/>
  <c r="AM1093" i="1"/>
  <c r="AL1093" i="1"/>
  <c r="AK1093" i="1"/>
  <c r="AI1087" i="1"/>
  <c r="AL1087" i="1"/>
  <c r="AM1087" i="1"/>
  <c r="AK1087" i="1"/>
  <c r="AH1084" i="1"/>
  <c r="AL1084" i="1"/>
  <c r="AM1084" i="1"/>
  <c r="AK1084" i="1"/>
  <c r="AH1081" i="1"/>
  <c r="AL1081" i="1"/>
  <c r="AM1081" i="1"/>
  <c r="AK1081" i="1"/>
  <c r="AI1074" i="1"/>
  <c r="AL1074" i="1"/>
  <c r="AM1074" i="1"/>
  <c r="AK1074" i="1"/>
  <c r="AI1068" i="1"/>
  <c r="AL1068" i="1"/>
  <c r="AM1068" i="1"/>
  <c r="AK1068" i="1"/>
  <c r="AI1064" i="1"/>
  <c r="AL1064" i="1"/>
  <c r="AM1064" i="1"/>
  <c r="AK1064" i="1"/>
  <c r="AG1059" i="1"/>
  <c r="AL1059" i="1"/>
  <c r="AM1059" i="1"/>
  <c r="AK1059" i="1"/>
  <c r="AL1053" i="1"/>
  <c r="AM1053" i="1"/>
  <c r="AK1053" i="1"/>
  <c r="AH1047" i="1"/>
  <c r="AL1047" i="1"/>
  <c r="AM1047" i="1"/>
  <c r="AK1047" i="1"/>
  <c r="AH1039" i="1"/>
  <c r="AL1039" i="1"/>
  <c r="AM1039" i="1"/>
  <c r="AK1039" i="1"/>
  <c r="AI1031" i="1"/>
  <c r="AL1031" i="1"/>
  <c r="AM1031" i="1"/>
  <c r="AK1031" i="1"/>
  <c r="AI1032" i="1"/>
  <c r="AL1032" i="1"/>
  <c r="AM1032" i="1"/>
  <c r="AK1032" i="1"/>
  <c r="AJ1027" i="1"/>
  <c r="AL1027" i="1"/>
  <c r="AM1027" i="1"/>
  <c r="AK1027" i="1"/>
  <c r="AI1016" i="1"/>
  <c r="AL1016" i="1"/>
  <c r="AM1016" i="1"/>
  <c r="AK1016" i="1"/>
  <c r="AL1001" i="1"/>
  <c r="AM1001" i="1"/>
  <c r="AK1001" i="1"/>
  <c r="AL993" i="1"/>
  <c r="AM993" i="1"/>
  <c r="AK993" i="1"/>
  <c r="AH986" i="1"/>
  <c r="AL986" i="1"/>
  <c r="AM986" i="1"/>
  <c r="AK986" i="1"/>
  <c r="AL981" i="1"/>
  <c r="AM981" i="1"/>
  <c r="AK981" i="1"/>
  <c r="AL970" i="1"/>
  <c r="AM970" i="1"/>
  <c r="AK970" i="1"/>
  <c r="AI963" i="1"/>
  <c r="AL963" i="1"/>
  <c r="AM963" i="1"/>
  <c r="AK963" i="1"/>
  <c r="AL954" i="1"/>
  <c r="AM954" i="1"/>
  <c r="AK954" i="1"/>
  <c r="AJ949" i="1"/>
  <c r="AL949" i="1"/>
  <c r="AM949" i="1"/>
  <c r="AK949" i="1"/>
  <c r="AL945" i="1"/>
  <c r="AM945" i="1"/>
  <c r="AK945" i="1"/>
  <c r="AL1005" i="1"/>
  <c r="AM1005" i="1"/>
  <c r="AK1005" i="1"/>
  <c r="AJ940" i="1"/>
  <c r="AL940" i="1"/>
  <c r="AM940" i="1"/>
  <c r="AK940" i="1"/>
  <c r="AL930" i="1"/>
  <c r="AM930" i="1"/>
  <c r="AK930" i="1"/>
  <c r="AL926" i="1"/>
  <c r="AM926" i="1"/>
  <c r="AK926" i="1"/>
  <c r="AG912" i="1"/>
  <c r="AL912" i="1"/>
  <c r="AM912" i="1"/>
  <c r="AK912" i="1"/>
  <c r="AI905" i="1"/>
  <c r="AL905" i="1"/>
  <c r="AM905" i="1"/>
  <c r="AK905" i="1"/>
  <c r="AL897" i="1"/>
  <c r="AM897" i="1"/>
  <c r="AK897" i="1"/>
  <c r="AJ891" i="1"/>
  <c r="AL891" i="1"/>
  <c r="AM891" i="1"/>
  <c r="AK891" i="1"/>
  <c r="AL887" i="1"/>
  <c r="AM887" i="1"/>
  <c r="AK887" i="1"/>
  <c r="AG882" i="1"/>
  <c r="AL882" i="1"/>
  <c r="AM882" i="1"/>
  <c r="AK882" i="1"/>
  <c r="AL878" i="1"/>
  <c r="AM878" i="1"/>
  <c r="AK878" i="1"/>
  <c r="AL872" i="1"/>
  <c r="AM872" i="1"/>
  <c r="AK872" i="1"/>
  <c r="AG860" i="1"/>
  <c r="AL860" i="1"/>
  <c r="AM860" i="1"/>
  <c r="AK860" i="1"/>
  <c r="AL855" i="1"/>
  <c r="AM855" i="1"/>
  <c r="AK855" i="1"/>
  <c r="AI850" i="1"/>
  <c r="AL850" i="1"/>
  <c r="AM850" i="1"/>
  <c r="AK850" i="1"/>
  <c r="AG842" i="1"/>
  <c r="AL842" i="1"/>
  <c r="AM842" i="1"/>
  <c r="AK842" i="1"/>
  <c r="AG836" i="1"/>
  <c r="AL836" i="1"/>
  <c r="AM836" i="1"/>
  <c r="AK836" i="1"/>
  <c r="AG824" i="1"/>
  <c r="AL824" i="1"/>
  <c r="AM824" i="1"/>
  <c r="AK824" i="1"/>
  <c r="AL818" i="1"/>
  <c r="AM818" i="1"/>
  <c r="AK818" i="1"/>
  <c r="AG810" i="1"/>
  <c r="AL810" i="1"/>
  <c r="AM810" i="1"/>
  <c r="AK810" i="1"/>
  <c r="AG804" i="1"/>
  <c r="AL804" i="1"/>
  <c r="AM804" i="1"/>
  <c r="AK804" i="1"/>
  <c r="AL796" i="1"/>
  <c r="AM796" i="1"/>
  <c r="AK796" i="1"/>
  <c r="AL791" i="1"/>
  <c r="AM791" i="1"/>
  <c r="AK791" i="1"/>
  <c r="AG786" i="1"/>
  <c r="AL786" i="1"/>
  <c r="AM786" i="1"/>
  <c r="AK786" i="1"/>
  <c r="AG781" i="1"/>
  <c r="AL781" i="1"/>
  <c r="AM781" i="1"/>
  <c r="AK781" i="1"/>
  <c r="AG773" i="1"/>
  <c r="AL773" i="1"/>
  <c r="AM773" i="1"/>
  <c r="AK773" i="1"/>
  <c r="AG761" i="1"/>
  <c r="AL761" i="1"/>
  <c r="AM761" i="1"/>
  <c r="AK761" i="1"/>
  <c r="AG755" i="1"/>
  <c r="AL755" i="1"/>
  <c r="AM755" i="1"/>
  <c r="AK755" i="1"/>
  <c r="AL751" i="1"/>
  <c r="AM751" i="1"/>
  <c r="AK751" i="1"/>
  <c r="AG744" i="1"/>
  <c r="AL744" i="1"/>
  <c r="AM744" i="1"/>
  <c r="AK744" i="1"/>
  <c r="AL739" i="1"/>
  <c r="AM739" i="1"/>
  <c r="AK739" i="1"/>
  <c r="AL726" i="1"/>
  <c r="AM726" i="1"/>
  <c r="AK726" i="1"/>
  <c r="AG721" i="1"/>
  <c r="AL721" i="1"/>
  <c r="AM721" i="1"/>
  <c r="AK721" i="1"/>
  <c r="AG712" i="1"/>
  <c r="AL712" i="1"/>
  <c r="AM712" i="1"/>
  <c r="AK712" i="1"/>
  <c r="AL703" i="1"/>
  <c r="AM703" i="1"/>
  <c r="AK703" i="1"/>
  <c r="AG698" i="1"/>
  <c r="AL698" i="1"/>
  <c r="AM698" i="1"/>
  <c r="AK698" i="1"/>
  <c r="AG693" i="1"/>
  <c r="AL693" i="1"/>
  <c r="AM693" i="1"/>
  <c r="AK693" i="1"/>
  <c r="AL691" i="1"/>
  <c r="AM691" i="1"/>
  <c r="AK691" i="1"/>
  <c r="AL683" i="1"/>
  <c r="AM683" i="1"/>
  <c r="AK683" i="1"/>
  <c r="AG677" i="1"/>
  <c r="AL677" i="1"/>
  <c r="AM677" i="1"/>
  <c r="AK677" i="1"/>
  <c r="AG670" i="1"/>
  <c r="AL670" i="1"/>
  <c r="AM670" i="1"/>
  <c r="AK670" i="1"/>
  <c r="AG666" i="1"/>
  <c r="AL666" i="1"/>
  <c r="AM666" i="1"/>
  <c r="AK666" i="1"/>
  <c r="AG661" i="1"/>
  <c r="AL661" i="1"/>
  <c r="AM661" i="1"/>
  <c r="AK661" i="1"/>
  <c r="AG656" i="1"/>
  <c r="AL656" i="1"/>
  <c r="AM656" i="1"/>
  <c r="AK656" i="1"/>
  <c r="AG645" i="1"/>
  <c r="AL645" i="1"/>
  <c r="AM645" i="1"/>
  <c r="AK645" i="1"/>
  <c r="AL635" i="1"/>
  <c r="AM635" i="1"/>
  <c r="AK635" i="1"/>
  <c r="AG626" i="1"/>
  <c r="AL626" i="1"/>
  <c r="AM626" i="1"/>
  <c r="AK626" i="1"/>
  <c r="AG622" i="1"/>
  <c r="AL622" i="1"/>
  <c r="AM622" i="1"/>
  <c r="AK622" i="1"/>
  <c r="AL612" i="1"/>
  <c r="AM612" i="1"/>
  <c r="AK612" i="1"/>
  <c r="AG603" i="1"/>
  <c r="AL603" i="1"/>
  <c r="AM603" i="1"/>
  <c r="AK603" i="1"/>
  <c r="AL595" i="1"/>
  <c r="AM595" i="1"/>
  <c r="AK595" i="1"/>
  <c r="AL590" i="1"/>
  <c r="AM590" i="1"/>
  <c r="AK590" i="1"/>
  <c r="AL583" i="1"/>
  <c r="AM583" i="1"/>
  <c r="AK583" i="1"/>
  <c r="AL580" i="1"/>
  <c r="AM580" i="1"/>
  <c r="AK580" i="1"/>
  <c r="AG569" i="1"/>
  <c r="AL569" i="1"/>
  <c r="AM569" i="1"/>
  <c r="AK569" i="1"/>
  <c r="AL565" i="1"/>
  <c r="AM565" i="1"/>
  <c r="AK565" i="1"/>
  <c r="AG557" i="1"/>
  <c r="AL557" i="1"/>
  <c r="AM557" i="1"/>
  <c r="AK557" i="1"/>
  <c r="AG553" i="1"/>
  <c r="AL553" i="1"/>
  <c r="AM553" i="1"/>
  <c r="AK553" i="1"/>
  <c r="AL547" i="1"/>
  <c r="AM547" i="1"/>
  <c r="AK547" i="1"/>
  <c r="AL541" i="1"/>
  <c r="AM541" i="1"/>
  <c r="AK541" i="1"/>
  <c r="AL535" i="1"/>
  <c r="AM535" i="1"/>
  <c r="AK535" i="1"/>
  <c r="AL529" i="1"/>
  <c r="AM529" i="1"/>
  <c r="AK529" i="1"/>
  <c r="AL526" i="1"/>
  <c r="AM526" i="1"/>
  <c r="AK526" i="1"/>
  <c r="AI522" i="1"/>
  <c r="AL522" i="1"/>
  <c r="AM522" i="1"/>
  <c r="AK522" i="1"/>
  <c r="AI508" i="1"/>
  <c r="AL508" i="1"/>
  <c r="AM508" i="1"/>
  <c r="AK508" i="1"/>
  <c r="AJ502" i="1"/>
  <c r="AL502" i="1"/>
  <c r="AM502" i="1"/>
  <c r="AK502" i="1"/>
  <c r="AI495" i="1"/>
  <c r="AL495" i="1"/>
  <c r="AM495" i="1"/>
  <c r="AK495" i="1"/>
  <c r="AH491" i="1"/>
  <c r="AL491" i="1"/>
  <c r="AM491" i="1"/>
  <c r="AK491" i="1"/>
  <c r="AG486" i="1"/>
  <c r="AL486" i="1"/>
  <c r="AM486" i="1"/>
  <c r="AK486" i="1"/>
  <c r="AJ474" i="1"/>
  <c r="AL474" i="1"/>
  <c r="AM474" i="1"/>
  <c r="AK474" i="1"/>
  <c r="AL465" i="1"/>
  <c r="AM465" i="1"/>
  <c r="AK465" i="1"/>
  <c r="AH458" i="1"/>
  <c r="AL458" i="1"/>
  <c r="AM458" i="1"/>
  <c r="AK458" i="1"/>
  <c r="AL454" i="1"/>
  <c r="AM454" i="1"/>
  <c r="AK454" i="1"/>
  <c r="AL445" i="1"/>
  <c r="AM445" i="1"/>
  <c r="AK445" i="1"/>
  <c r="AL438" i="1"/>
  <c r="AM438" i="1"/>
  <c r="AK438" i="1"/>
  <c r="AL429" i="1"/>
  <c r="AM429" i="1"/>
  <c r="AK429" i="1"/>
  <c r="AL426" i="1"/>
  <c r="AM426" i="1"/>
  <c r="AK426" i="1"/>
  <c r="AL418" i="1"/>
  <c r="AM418" i="1"/>
  <c r="AK418" i="1"/>
  <c r="AL414" i="1"/>
  <c r="AM414" i="1"/>
  <c r="AK414" i="1"/>
  <c r="AL410" i="1"/>
  <c r="AM410" i="1"/>
  <c r="AK410" i="1"/>
  <c r="AL395" i="1"/>
  <c r="AM395" i="1"/>
  <c r="AK395" i="1"/>
  <c r="AL407" i="1"/>
  <c r="AM407" i="1"/>
  <c r="AK407" i="1"/>
  <c r="AL391" i="1"/>
  <c r="AM391" i="1"/>
  <c r="AK391" i="1"/>
  <c r="AL383" i="1"/>
  <c r="AM383" i="1"/>
  <c r="AK383" i="1"/>
  <c r="AL377" i="1"/>
  <c r="AM377" i="1"/>
  <c r="AK377" i="1"/>
  <c r="AL367" i="1"/>
  <c r="AM367" i="1"/>
  <c r="AK367" i="1"/>
  <c r="AL362" i="1"/>
  <c r="AM362" i="1"/>
  <c r="AK362" i="1"/>
  <c r="AL354" i="1"/>
  <c r="AM354" i="1"/>
  <c r="AK354" i="1"/>
  <c r="AL346" i="1"/>
  <c r="AM346" i="1"/>
  <c r="AK346" i="1"/>
  <c r="AL340" i="1"/>
  <c r="AM340" i="1"/>
  <c r="AK340" i="1"/>
  <c r="AL332" i="1"/>
  <c r="AM332" i="1"/>
  <c r="AK332" i="1"/>
  <c r="AL327" i="1"/>
  <c r="AM327" i="1"/>
  <c r="AK327" i="1"/>
  <c r="AH321" i="1"/>
  <c r="AL321" i="1"/>
  <c r="AM321" i="1"/>
  <c r="AK321" i="1"/>
  <c r="AJ315" i="1"/>
  <c r="AL315" i="1"/>
  <c r="AM315" i="1"/>
  <c r="AK315" i="1"/>
  <c r="AL311" i="1"/>
  <c r="AM311" i="1"/>
  <c r="AK311" i="1"/>
  <c r="AH304" i="1"/>
  <c r="AL304" i="1"/>
  <c r="AM304" i="1"/>
  <c r="AK304" i="1"/>
  <c r="AL294" i="1"/>
  <c r="AM294" i="1"/>
  <c r="AK294" i="1"/>
  <c r="AL289" i="1"/>
  <c r="AM289" i="1"/>
  <c r="AK289" i="1"/>
  <c r="AJ283" i="1"/>
  <c r="AL283" i="1"/>
  <c r="AM283" i="1"/>
  <c r="AK283" i="1"/>
  <c r="AH277" i="1"/>
  <c r="AL277" i="1"/>
  <c r="AM277" i="1"/>
  <c r="AK277" i="1"/>
  <c r="AL267" i="1"/>
  <c r="AM267" i="1"/>
  <c r="AK267" i="1"/>
  <c r="AL260" i="1"/>
  <c r="AM260" i="1"/>
  <c r="AK260" i="1"/>
  <c r="AJ253" i="1"/>
  <c r="AL253" i="1"/>
  <c r="AM253" i="1"/>
  <c r="AK253" i="1"/>
  <c r="AL249" i="1"/>
  <c r="AM249" i="1"/>
  <c r="AK249" i="1"/>
  <c r="AL239" i="1"/>
  <c r="AM239" i="1"/>
  <c r="AK239" i="1"/>
  <c r="AH229" i="1"/>
  <c r="AL229" i="1"/>
  <c r="AM229" i="1"/>
  <c r="AK229" i="1"/>
  <c r="AL226" i="1"/>
  <c r="AM226" i="1"/>
  <c r="AK226" i="1"/>
  <c r="AJ220" i="1"/>
  <c r="AL220" i="1"/>
  <c r="AM220" i="1"/>
  <c r="AK220" i="1"/>
  <c r="AL215" i="1"/>
  <c r="AM215" i="1"/>
  <c r="AK215" i="1"/>
  <c r="AL211" i="1"/>
  <c r="AM211" i="1"/>
  <c r="AK211" i="1"/>
  <c r="AJ206" i="1"/>
  <c r="AL206" i="1"/>
  <c r="AM206" i="1"/>
  <c r="AK206" i="1"/>
  <c r="AL199" i="1"/>
  <c r="AM199" i="1"/>
  <c r="AK199" i="1"/>
  <c r="AL196" i="1"/>
  <c r="AM196" i="1"/>
  <c r="AK196" i="1"/>
  <c r="AJ191" i="1"/>
  <c r="AL191" i="1"/>
  <c r="AM191" i="1"/>
  <c r="AK191" i="1"/>
  <c r="AJ185" i="1"/>
  <c r="AL185" i="1"/>
  <c r="AM185" i="1"/>
  <c r="AK185" i="1"/>
  <c r="AL179" i="1"/>
  <c r="AM179" i="1"/>
  <c r="AK179" i="1"/>
  <c r="AL172" i="1"/>
  <c r="AM172" i="1"/>
  <c r="AK172" i="1"/>
  <c r="AJ166" i="1"/>
  <c r="AL166" i="1"/>
  <c r="AM166" i="1"/>
  <c r="AK166" i="1"/>
  <c r="AI161" i="1"/>
  <c r="AL161" i="1"/>
  <c r="AM161" i="1"/>
  <c r="AK161" i="1"/>
  <c r="AI147" i="1"/>
  <c r="AL147" i="1"/>
  <c r="AM147" i="1"/>
  <c r="AK147" i="1"/>
  <c r="AL139" i="1"/>
  <c r="AM139" i="1"/>
  <c r="AK139" i="1"/>
  <c r="AL131" i="1"/>
  <c r="AM131" i="1"/>
  <c r="AK131" i="1"/>
  <c r="AI121" i="1"/>
  <c r="AL121" i="1"/>
  <c r="AM121" i="1"/>
  <c r="AK121" i="1"/>
  <c r="AJ116" i="1"/>
  <c r="AL116" i="1"/>
  <c r="AM116" i="1"/>
  <c r="AK116" i="1"/>
  <c r="AH111" i="1"/>
  <c r="AL111" i="1"/>
  <c r="AM111" i="1"/>
  <c r="AK111" i="1"/>
  <c r="AL105" i="1"/>
  <c r="AM105" i="1"/>
  <c r="AK105" i="1"/>
  <c r="AL73" i="1"/>
  <c r="AM73" i="1"/>
  <c r="AK73" i="1"/>
  <c r="AL70" i="1"/>
  <c r="AM70" i="1"/>
  <c r="AK70" i="1"/>
  <c r="AL66" i="1"/>
  <c r="AM66" i="1"/>
  <c r="AK66" i="1"/>
  <c r="AL61" i="1"/>
  <c r="AM61" i="1"/>
  <c r="AK61" i="1"/>
  <c r="AL53" i="1"/>
  <c r="AM53" i="1"/>
  <c r="AK53" i="1"/>
  <c r="AL47" i="1"/>
  <c r="AM47" i="1"/>
  <c r="AK47" i="1"/>
  <c r="AL35" i="1"/>
  <c r="AM35" i="1"/>
  <c r="AK35" i="1"/>
  <c r="AL30" i="1"/>
  <c r="AM30" i="1"/>
  <c r="AK30" i="1"/>
  <c r="AJ21" i="1"/>
  <c r="AL21" i="1"/>
  <c r="AM21" i="1"/>
  <c r="AK21" i="1"/>
  <c r="AI15" i="1"/>
  <c r="AL15" i="1"/>
  <c r="AM15" i="1"/>
  <c r="AK15" i="1"/>
  <c r="AL11" i="1"/>
  <c r="AM11" i="1"/>
  <c r="AK11" i="1"/>
  <c r="AL6" i="1"/>
  <c r="AM6" i="1"/>
  <c r="AK6" i="1"/>
  <c r="AL95" i="1"/>
  <c r="AM95" i="1"/>
  <c r="AK95" i="1"/>
  <c r="AL103" i="1"/>
  <c r="AM103" i="1"/>
  <c r="AK103" i="1"/>
  <c r="AL101" i="1"/>
  <c r="AM101" i="1"/>
  <c r="AK101" i="1"/>
  <c r="AG102" i="1"/>
  <c r="AL102" i="1"/>
  <c r="AM102" i="1"/>
  <c r="AK102" i="1"/>
  <c r="AL440" i="1"/>
  <c r="AM440" i="1"/>
  <c r="AK440" i="1"/>
  <c r="AL439" i="1"/>
  <c r="AM439" i="1"/>
  <c r="AK439" i="1"/>
  <c r="AL435" i="1"/>
  <c r="AM435" i="1"/>
  <c r="AK435" i="1"/>
  <c r="AL551" i="1"/>
  <c r="AM551" i="1"/>
  <c r="AK551" i="1"/>
  <c r="AL802" i="1"/>
  <c r="AM802" i="1"/>
  <c r="AK802" i="1"/>
  <c r="AL4" i="1"/>
  <c r="AM4" i="1"/>
  <c r="AK4" i="1"/>
  <c r="AL873" i="1"/>
  <c r="AM873" i="1"/>
  <c r="AK873" i="1"/>
  <c r="AL24" i="1"/>
  <c r="AM24" i="1"/>
  <c r="AK24" i="1"/>
  <c r="AL825" i="1"/>
  <c r="AM825" i="1"/>
  <c r="AK825" i="1"/>
  <c r="AL829" i="1"/>
  <c r="AM829" i="1"/>
  <c r="AK829" i="1"/>
  <c r="AL81" i="1"/>
  <c r="AM81" i="1"/>
  <c r="AK81" i="1"/>
  <c r="AJ82" i="1"/>
  <c r="AL82" i="1"/>
  <c r="AM82" i="1"/>
  <c r="AK82" i="1"/>
  <c r="AL475" i="1"/>
  <c r="AM475" i="1"/>
  <c r="AK475" i="1"/>
  <c r="AL477" i="1"/>
  <c r="AM477" i="1"/>
  <c r="AK477" i="1"/>
  <c r="AL265" i="1"/>
  <c r="AM265" i="1"/>
  <c r="AK265" i="1"/>
  <c r="AL706" i="1"/>
  <c r="AM706" i="1"/>
  <c r="AK706" i="1"/>
  <c r="AI606" i="1"/>
  <c r="AL606" i="1"/>
  <c r="AM606" i="1"/>
  <c r="AK606" i="1"/>
  <c r="AL1145" i="1"/>
  <c r="AM1145" i="1"/>
  <c r="AK1145" i="1"/>
  <c r="AL160" i="1"/>
  <c r="AM160" i="1"/>
  <c r="AK160" i="1"/>
  <c r="AG156" i="1"/>
  <c r="AL156" i="1"/>
  <c r="AM156" i="1"/>
  <c r="AK156" i="1"/>
  <c r="AI647" i="1"/>
  <c r="AL647" i="1"/>
  <c r="AM647" i="1"/>
  <c r="AK647" i="1"/>
  <c r="AJ854" i="1"/>
  <c r="AL854" i="1"/>
  <c r="AM854" i="1"/>
  <c r="AK854" i="1"/>
  <c r="AG649" i="1"/>
  <c r="AL649" i="1"/>
  <c r="AM649" i="1"/>
  <c r="AK649" i="1"/>
  <c r="AL123" i="1"/>
  <c r="AM123" i="1"/>
  <c r="AK123" i="1"/>
  <c r="AG957" i="1"/>
  <c r="AL957" i="1"/>
  <c r="AM957" i="1"/>
  <c r="AK957" i="1"/>
  <c r="AG728" i="1"/>
  <c r="AL728" i="1"/>
  <c r="AM728" i="1"/>
  <c r="AK728" i="1"/>
  <c r="AL729" i="1"/>
  <c r="AM729" i="1"/>
  <c r="AK729" i="1"/>
  <c r="AL915" i="1"/>
  <c r="AM915" i="1"/>
  <c r="AK915" i="1"/>
  <c r="AL909" i="1"/>
  <c r="AM909" i="1"/>
  <c r="AK909" i="1"/>
  <c r="AL921" i="1"/>
  <c r="AM921" i="1"/>
  <c r="AK921" i="1"/>
  <c r="AL616" i="1"/>
  <c r="AM616" i="1"/>
  <c r="AK616" i="1"/>
  <c r="AL972" i="1"/>
  <c r="AM972" i="1"/>
  <c r="AK972" i="1"/>
  <c r="AI1070" i="1"/>
  <c r="AL1070" i="1"/>
  <c r="AM1070" i="1"/>
  <c r="AK1070" i="1"/>
  <c r="AL87" i="1"/>
  <c r="AM87" i="1"/>
  <c r="AK87" i="1"/>
  <c r="AL509" i="1"/>
  <c r="AM509" i="1"/>
  <c r="AK509" i="1"/>
  <c r="AL506" i="1"/>
  <c r="AM506" i="1"/>
  <c r="AK506" i="1"/>
  <c r="AL126" i="1"/>
  <c r="AM126" i="1"/>
  <c r="AK126" i="1"/>
  <c r="AL935" i="1"/>
  <c r="AM935" i="1"/>
  <c r="AK935" i="1"/>
  <c r="AL807" i="1"/>
  <c r="AM807" i="1"/>
  <c r="AK807" i="1"/>
  <c r="AL140" i="1"/>
  <c r="AM140" i="1"/>
  <c r="AK140" i="1"/>
  <c r="AG832" i="1"/>
  <c r="AL832" i="1"/>
  <c r="AM832" i="1"/>
  <c r="AK832" i="1"/>
  <c r="AG347" i="1"/>
  <c r="AL347" i="1"/>
  <c r="AM347" i="1"/>
  <c r="AK347" i="1"/>
  <c r="AG600" i="1"/>
  <c r="AL600" i="1"/>
  <c r="AM600" i="1"/>
  <c r="AK600" i="1"/>
  <c r="AG1125" i="1"/>
  <c r="AL1125" i="1"/>
  <c r="AM1125" i="1"/>
  <c r="AK1125" i="1"/>
  <c r="AL357" i="1"/>
  <c r="AM357" i="1"/>
  <c r="AK357" i="1"/>
  <c r="AG620" i="1"/>
  <c r="AL620" i="1"/>
  <c r="AM620" i="1"/>
  <c r="AK620" i="1"/>
  <c r="AG449" i="1"/>
  <c r="AL449" i="1"/>
  <c r="AM449" i="1"/>
  <c r="AK449" i="1"/>
  <c r="AL18" i="1"/>
  <c r="AM18" i="1"/>
  <c r="AK18" i="1"/>
  <c r="AL334" i="1"/>
  <c r="AM334" i="1"/>
  <c r="AK334" i="1"/>
  <c r="AG716" i="1"/>
  <c r="AL716" i="1"/>
  <c r="AM716" i="1"/>
  <c r="AK716" i="1"/>
  <c r="AG717" i="1"/>
  <c r="AL717" i="1"/>
  <c r="AM717" i="1"/>
  <c r="AK717" i="1"/>
  <c r="AG521" i="1"/>
  <c r="AL521" i="1"/>
  <c r="AM521" i="1"/>
  <c r="AK521" i="1"/>
  <c r="AG64" i="1"/>
  <c r="AL64" i="1"/>
  <c r="AM64" i="1"/>
  <c r="AK64" i="1"/>
  <c r="AL870" i="1"/>
  <c r="AM870" i="1"/>
  <c r="AK870" i="1"/>
  <c r="AG867" i="1"/>
  <c r="AL867" i="1"/>
  <c r="AM867" i="1"/>
  <c r="AK867" i="1"/>
  <c r="AG1063" i="1"/>
  <c r="AL1063" i="1"/>
  <c r="AM1063" i="1"/>
  <c r="AK1063" i="1"/>
  <c r="AG389" i="1"/>
  <c r="AL389" i="1"/>
  <c r="AM389" i="1"/>
  <c r="AK389" i="1"/>
  <c r="AJ484" i="1"/>
  <c r="AL484" i="1"/>
  <c r="AM484" i="1"/>
  <c r="AK484" i="1"/>
  <c r="AI516" i="1"/>
  <c r="AL516" i="1"/>
  <c r="AM516" i="1"/>
  <c r="AK516" i="1"/>
  <c r="AJ571" i="1"/>
  <c r="AL571" i="1"/>
  <c r="AM571" i="1"/>
  <c r="AK571" i="1"/>
  <c r="AG442" i="1"/>
  <c r="AL442" i="1"/>
  <c r="AM442" i="1"/>
  <c r="AK442" i="1"/>
  <c r="AL653" i="1"/>
  <c r="AM653" i="1"/>
  <c r="AK653" i="1"/>
  <c r="AJ301" i="1"/>
  <c r="AL301" i="1"/>
  <c r="AM301" i="1"/>
  <c r="AK301" i="1"/>
  <c r="AL679" i="1"/>
  <c r="AM679" i="1"/>
  <c r="AK679" i="1"/>
  <c r="AI497" i="1"/>
  <c r="AL497" i="1"/>
  <c r="AM497" i="1"/>
  <c r="AK497" i="1"/>
  <c r="AG1006" i="1"/>
  <c r="AL1006" i="1"/>
  <c r="AM1006" i="1"/>
  <c r="AK1006" i="1"/>
  <c r="AL498" i="1"/>
  <c r="AM498" i="1"/>
  <c r="AK498" i="1"/>
  <c r="AI1003" i="1"/>
  <c r="AL1003" i="1"/>
  <c r="AM1003" i="1"/>
  <c r="AK1003" i="1"/>
  <c r="AH617" i="1"/>
  <c r="AL617" i="1"/>
  <c r="AM617" i="1"/>
  <c r="AK617" i="1"/>
  <c r="AG118" i="1"/>
  <c r="AL118" i="1"/>
  <c r="AM118" i="1"/>
  <c r="AK118" i="1"/>
  <c r="AL674" i="1"/>
  <c r="AM674" i="1"/>
  <c r="AK674" i="1"/>
  <c r="AL988" i="1"/>
  <c r="AM988" i="1"/>
  <c r="AK988" i="1"/>
  <c r="AH598" i="1"/>
  <c r="AL598" i="1"/>
  <c r="AM598" i="1"/>
  <c r="AK598" i="1"/>
  <c r="AH58" i="1"/>
  <c r="AL58" i="1"/>
  <c r="AM58" i="1"/>
  <c r="AK58" i="1"/>
  <c r="AJ770" i="1"/>
  <c r="AL770" i="1"/>
  <c r="AM770" i="1"/>
  <c r="AK770" i="1"/>
  <c r="AL1160" i="1"/>
  <c r="AM1160" i="1"/>
  <c r="AK1160" i="1"/>
  <c r="AJ754" i="1"/>
  <c r="AL754" i="1"/>
  <c r="AM754" i="1"/>
  <c r="AK754" i="1"/>
  <c r="AI114" i="1"/>
  <c r="AL114" i="1"/>
  <c r="AM114" i="1"/>
  <c r="AK114" i="1"/>
  <c r="AJ1045" i="1"/>
  <c r="AL1045" i="1"/>
  <c r="AM1045" i="1"/>
  <c r="AK1045" i="1"/>
  <c r="AJ1040" i="1"/>
  <c r="AL1040" i="1"/>
  <c r="AM1040" i="1"/>
  <c r="AK1040" i="1"/>
  <c r="AG1058" i="1"/>
  <c r="AL1058" i="1"/>
  <c r="AM1058" i="1"/>
  <c r="AK1058" i="1"/>
  <c r="AH130" i="1"/>
  <c r="AL130" i="1"/>
  <c r="AM130" i="1"/>
  <c r="AK130" i="1"/>
  <c r="AG745" i="1"/>
  <c r="AL745" i="1"/>
  <c r="AM745" i="1"/>
  <c r="AK745" i="1"/>
  <c r="AG785" i="1"/>
  <c r="AL785" i="1"/>
  <c r="AM785" i="1"/>
  <c r="AK785" i="1"/>
  <c r="AI1002" i="1"/>
  <c r="AL1002" i="1"/>
  <c r="AM1002" i="1"/>
  <c r="AK1002" i="1"/>
  <c r="AI233" i="1"/>
  <c r="AL233" i="1"/>
  <c r="AM233" i="1"/>
  <c r="AK233" i="1"/>
  <c r="O898" i="1"/>
  <c r="AL898" i="1"/>
  <c r="AM898" i="1"/>
  <c r="AK898" i="1"/>
  <c r="AJ1164" i="1"/>
  <c r="AL1164" i="1"/>
  <c r="AM1164" i="1"/>
  <c r="AK1164" i="1"/>
  <c r="AH1133" i="1"/>
  <c r="AL1133" i="1"/>
  <c r="AM1133" i="1"/>
  <c r="AK1133" i="1"/>
  <c r="AI1105" i="1"/>
  <c r="AL1105" i="1"/>
  <c r="AM1105" i="1"/>
  <c r="AK1105" i="1"/>
  <c r="AJ1052" i="1"/>
  <c r="AL1052" i="1"/>
  <c r="AM1052" i="1"/>
  <c r="AK1052" i="1"/>
  <c r="AH1007" i="1"/>
  <c r="AL1007" i="1"/>
  <c r="AM1007" i="1"/>
  <c r="AK1007" i="1"/>
  <c r="AJ968" i="1"/>
  <c r="AL968" i="1"/>
  <c r="AM968" i="1"/>
  <c r="AK968" i="1"/>
  <c r="AJ980" i="1"/>
  <c r="AL980" i="1"/>
  <c r="AM980" i="1"/>
  <c r="AK980" i="1"/>
  <c r="O899" i="1"/>
  <c r="AL899" i="1"/>
  <c r="AM899" i="1"/>
  <c r="AK899" i="1"/>
  <c r="AG847" i="1"/>
  <c r="AL847" i="1"/>
  <c r="AM847" i="1"/>
  <c r="AK847" i="1"/>
  <c r="AG820" i="1"/>
  <c r="AL820" i="1"/>
  <c r="AM820" i="1"/>
  <c r="AK820" i="1"/>
  <c r="AL799" i="1"/>
  <c r="AM799" i="1"/>
  <c r="AK799" i="1"/>
  <c r="AL701" i="1"/>
  <c r="AM701" i="1"/>
  <c r="AK701" i="1"/>
  <c r="AH642" i="1"/>
  <c r="AL642" i="1"/>
  <c r="AM642" i="1"/>
  <c r="AK642" i="1"/>
  <c r="AJ597" i="1"/>
  <c r="AL597" i="1"/>
  <c r="AM597" i="1"/>
  <c r="AK597" i="1"/>
  <c r="AL563" i="1"/>
  <c r="AM563" i="1"/>
  <c r="AK563" i="1"/>
  <c r="AH514" i="1"/>
  <c r="AL514" i="1"/>
  <c r="AM514" i="1"/>
  <c r="AK514" i="1"/>
  <c r="AJ456" i="1"/>
  <c r="AL456" i="1"/>
  <c r="AM456" i="1"/>
  <c r="AK456" i="1"/>
  <c r="AJ420" i="1"/>
  <c r="AL420" i="1"/>
  <c r="AM420" i="1"/>
  <c r="AK420" i="1"/>
  <c r="AG384" i="1"/>
  <c r="AL384" i="1"/>
  <c r="AM384" i="1"/>
  <c r="AK384" i="1"/>
  <c r="AG352" i="1"/>
  <c r="AL352" i="1"/>
  <c r="AM352" i="1"/>
  <c r="AK352" i="1"/>
  <c r="AH295" i="1"/>
  <c r="AL295" i="1"/>
  <c r="AM295" i="1"/>
  <c r="AK295" i="1"/>
  <c r="AH246" i="1"/>
  <c r="AL246" i="1"/>
  <c r="AM246" i="1"/>
  <c r="AK246" i="1"/>
  <c r="AJ186" i="1"/>
  <c r="AL186" i="1"/>
  <c r="AM186" i="1"/>
  <c r="AK186" i="1"/>
  <c r="AJ153" i="1"/>
  <c r="AL153" i="1"/>
  <c r="AM153" i="1"/>
  <c r="AK153" i="1"/>
  <c r="AJ122" i="1"/>
  <c r="AL122" i="1"/>
  <c r="AM122" i="1"/>
  <c r="AK122" i="1"/>
  <c r="AJ38" i="1"/>
  <c r="AL38" i="1"/>
  <c r="AM38" i="1"/>
  <c r="AK38" i="1"/>
  <c r="AI34" i="1"/>
  <c r="AL34" i="1"/>
  <c r="AM34" i="1"/>
  <c r="AK34" i="1"/>
  <c r="AL1172" i="1"/>
  <c r="AM1172" i="1"/>
  <c r="AK1172" i="1"/>
  <c r="AH1166" i="1"/>
  <c r="AL1166" i="1"/>
  <c r="AM1166" i="1"/>
  <c r="AK1166" i="1"/>
  <c r="AH1161" i="1"/>
  <c r="AL1161" i="1"/>
  <c r="AM1161" i="1"/>
  <c r="AK1161" i="1"/>
  <c r="AH1150" i="1"/>
  <c r="AL1150" i="1"/>
  <c r="AM1150" i="1"/>
  <c r="AK1150" i="1"/>
  <c r="AL1148" i="1"/>
  <c r="AM1148" i="1"/>
  <c r="AK1148" i="1"/>
  <c r="AL1140" i="1"/>
  <c r="AM1140" i="1"/>
  <c r="AK1140" i="1"/>
  <c r="AJ1136" i="1"/>
  <c r="AL1136" i="1"/>
  <c r="AM1136" i="1"/>
  <c r="AK1136" i="1"/>
  <c r="AJ1130" i="1"/>
  <c r="AL1130" i="1"/>
  <c r="AM1130" i="1"/>
  <c r="AK1130" i="1"/>
  <c r="AG1117" i="1"/>
  <c r="AL1117" i="1"/>
  <c r="AM1117" i="1"/>
  <c r="AK1117" i="1"/>
  <c r="AL1122" i="1"/>
  <c r="AM1122" i="1"/>
  <c r="AK1122" i="1"/>
  <c r="AL1109" i="1"/>
  <c r="AM1109" i="1"/>
  <c r="AK1109" i="1"/>
  <c r="AG1104" i="1"/>
  <c r="AL1104" i="1"/>
  <c r="AM1104" i="1"/>
  <c r="AK1104" i="1"/>
  <c r="AJ1098" i="1"/>
  <c r="AL1098" i="1"/>
  <c r="AM1098" i="1"/>
  <c r="AK1098" i="1"/>
  <c r="AH1092" i="1"/>
  <c r="AL1092" i="1"/>
  <c r="AM1092" i="1"/>
  <c r="AK1092" i="1"/>
  <c r="AJ1088" i="1"/>
  <c r="AL1088" i="1"/>
  <c r="AM1088" i="1"/>
  <c r="AK1088" i="1"/>
  <c r="O1083" i="1"/>
  <c r="AL1083" i="1"/>
  <c r="AM1083" i="1"/>
  <c r="AK1083" i="1"/>
  <c r="AJ1080" i="1"/>
  <c r="AL1080" i="1"/>
  <c r="AM1080" i="1"/>
  <c r="AK1080" i="1"/>
  <c r="AL1073" i="1"/>
  <c r="AM1073" i="1"/>
  <c r="AK1073" i="1"/>
  <c r="AG1067" i="1"/>
  <c r="AL1067" i="1"/>
  <c r="AM1067" i="1"/>
  <c r="AK1067" i="1"/>
  <c r="AJ1062" i="1"/>
  <c r="AL1062" i="1"/>
  <c r="AM1062" i="1"/>
  <c r="AK1062" i="1"/>
  <c r="AH1056" i="1"/>
  <c r="AL1056" i="1"/>
  <c r="AM1056" i="1"/>
  <c r="AK1056" i="1"/>
  <c r="AG1050" i="1"/>
  <c r="AL1050" i="1"/>
  <c r="AM1050" i="1"/>
  <c r="AK1050" i="1"/>
  <c r="AJ1043" i="1"/>
  <c r="AL1043" i="1"/>
  <c r="AM1043" i="1"/>
  <c r="AK1043" i="1"/>
  <c r="AL1038" i="1"/>
  <c r="AM1038" i="1"/>
  <c r="AK1038" i="1"/>
  <c r="AJ1030" i="1"/>
  <c r="AL1030" i="1"/>
  <c r="AM1030" i="1"/>
  <c r="AK1030" i="1"/>
  <c r="AH1029" i="1"/>
  <c r="AL1029" i="1"/>
  <c r="AM1029" i="1"/>
  <c r="AK1029" i="1"/>
  <c r="AL1025" i="1"/>
  <c r="AM1025" i="1"/>
  <c r="AK1025" i="1"/>
  <c r="AJ1015" i="1"/>
  <c r="AL1015" i="1"/>
  <c r="AM1015" i="1"/>
  <c r="AK1015" i="1"/>
  <c r="AI1000" i="1"/>
  <c r="AL1000" i="1"/>
  <c r="AM1000" i="1"/>
  <c r="AK1000" i="1"/>
  <c r="AH991" i="1"/>
  <c r="AL991" i="1"/>
  <c r="AM991" i="1"/>
  <c r="AK991" i="1"/>
  <c r="AL985" i="1"/>
  <c r="AM985" i="1"/>
  <c r="AK985" i="1"/>
  <c r="AG978" i="1"/>
  <c r="AL978" i="1"/>
  <c r="AM978" i="1"/>
  <c r="AK978" i="1"/>
  <c r="AL966" i="1"/>
  <c r="AM966" i="1"/>
  <c r="AK966" i="1"/>
  <c r="AG962" i="1"/>
  <c r="AL962" i="1"/>
  <c r="AM962" i="1"/>
  <c r="AK962" i="1"/>
  <c r="AL952" i="1"/>
  <c r="AM952" i="1"/>
  <c r="AK952" i="1"/>
  <c r="AJ948" i="1"/>
  <c r="AL948" i="1"/>
  <c r="AM948" i="1"/>
  <c r="AK948" i="1"/>
  <c r="AI1010" i="1"/>
  <c r="AL1010" i="1"/>
  <c r="AM1010" i="1"/>
  <c r="AK1010" i="1"/>
  <c r="AH944" i="1"/>
  <c r="AL944" i="1"/>
  <c r="AM944" i="1"/>
  <c r="AK944" i="1"/>
  <c r="AL938" i="1"/>
  <c r="AM938" i="1"/>
  <c r="AK938" i="1"/>
  <c r="AI929" i="1"/>
  <c r="AL929" i="1"/>
  <c r="AM929" i="1"/>
  <c r="AK929" i="1"/>
  <c r="AJ923" i="1"/>
  <c r="AL923" i="1"/>
  <c r="AM923" i="1"/>
  <c r="AK923" i="1"/>
  <c r="AG908" i="1"/>
  <c r="AL908" i="1"/>
  <c r="AM908" i="1"/>
  <c r="AK908" i="1"/>
  <c r="AL904" i="1"/>
  <c r="AM904" i="1"/>
  <c r="AK904" i="1"/>
  <c r="AH895" i="1"/>
  <c r="AL895" i="1"/>
  <c r="AM895" i="1"/>
  <c r="AK895" i="1"/>
  <c r="AI890" i="1"/>
  <c r="AL890" i="1"/>
  <c r="AM890" i="1"/>
  <c r="AK890" i="1"/>
  <c r="AJ886" i="1"/>
  <c r="AL886" i="1"/>
  <c r="AM886" i="1"/>
  <c r="AK886" i="1"/>
  <c r="AL881" i="1"/>
  <c r="AM881" i="1"/>
  <c r="AK881" i="1"/>
  <c r="AI877" i="1"/>
  <c r="AL877" i="1"/>
  <c r="AM877" i="1"/>
  <c r="AK877" i="1"/>
  <c r="AL863" i="1"/>
  <c r="AM863" i="1"/>
  <c r="AK863" i="1"/>
  <c r="AL859" i="1"/>
  <c r="AM859" i="1"/>
  <c r="AK859" i="1"/>
  <c r="AL853" i="1"/>
  <c r="AM853" i="1"/>
  <c r="AK853" i="1"/>
  <c r="AJ849" i="1"/>
  <c r="AL849" i="1"/>
  <c r="AM849" i="1"/>
  <c r="AK849" i="1"/>
  <c r="AJ841" i="1"/>
  <c r="AL841" i="1"/>
  <c r="AM841" i="1"/>
  <c r="AK841" i="1"/>
  <c r="AL835" i="1"/>
  <c r="AM835" i="1"/>
  <c r="AK835" i="1"/>
  <c r="AL823" i="1"/>
  <c r="AM823" i="1"/>
  <c r="AK823" i="1"/>
  <c r="AL817" i="1"/>
  <c r="AM817" i="1"/>
  <c r="AK817" i="1"/>
  <c r="AL808" i="1"/>
  <c r="AM808" i="1"/>
  <c r="AK808" i="1"/>
  <c r="AH803" i="1"/>
  <c r="AL803" i="1"/>
  <c r="AM803" i="1"/>
  <c r="AK803" i="1"/>
  <c r="AL797" i="1"/>
  <c r="AM797" i="1"/>
  <c r="AK797" i="1"/>
  <c r="AI789" i="1"/>
  <c r="AL789" i="1"/>
  <c r="AM789" i="1"/>
  <c r="AK789" i="1"/>
  <c r="AL784" i="1"/>
  <c r="AM784" i="1"/>
  <c r="AK784" i="1"/>
  <c r="AI780" i="1"/>
  <c r="AL780" i="1"/>
  <c r="AM780" i="1"/>
  <c r="AK780" i="1"/>
  <c r="AL768" i="1"/>
  <c r="AM768" i="1"/>
  <c r="AK768" i="1"/>
  <c r="P759" i="1"/>
  <c r="AL759" i="1"/>
  <c r="AM759" i="1"/>
  <c r="AK759" i="1"/>
  <c r="AJ753" i="1"/>
  <c r="AL753" i="1"/>
  <c r="AM753" i="1"/>
  <c r="AK753" i="1"/>
  <c r="AL748" i="1"/>
  <c r="AM748" i="1"/>
  <c r="AK748" i="1"/>
  <c r="AH742" i="1"/>
  <c r="AL742" i="1"/>
  <c r="AM742" i="1"/>
  <c r="AK742" i="1"/>
  <c r="AJ738" i="1"/>
  <c r="AL738" i="1"/>
  <c r="AM738" i="1"/>
  <c r="AK738" i="1"/>
  <c r="AI724" i="1"/>
  <c r="AL724" i="1"/>
  <c r="AM724" i="1"/>
  <c r="AK724" i="1"/>
  <c r="AL715" i="1"/>
  <c r="AM715" i="1"/>
  <c r="AK715" i="1"/>
  <c r="AL711" i="1"/>
  <c r="AM711" i="1"/>
  <c r="AK711" i="1"/>
  <c r="AL702" i="1"/>
  <c r="AM702" i="1"/>
  <c r="AK702" i="1"/>
  <c r="AL696" i="1"/>
  <c r="AM696" i="1"/>
  <c r="AK696" i="1"/>
  <c r="AL692" i="1"/>
  <c r="AM692" i="1"/>
  <c r="AK692" i="1"/>
  <c r="AH686" i="1"/>
  <c r="AL686" i="1"/>
  <c r="AM686" i="1"/>
  <c r="AK686" i="1"/>
  <c r="AL681" i="1"/>
  <c r="AM681" i="1"/>
  <c r="AK681" i="1"/>
  <c r="AH675" i="1"/>
  <c r="AL675" i="1"/>
  <c r="AM675" i="1"/>
  <c r="AK675" i="1"/>
  <c r="AL669" i="1"/>
  <c r="AM669" i="1"/>
  <c r="AK669" i="1"/>
  <c r="AL665" i="1"/>
  <c r="AM665" i="1"/>
  <c r="AK665" i="1"/>
  <c r="AH660" i="1"/>
  <c r="AL660" i="1"/>
  <c r="AM660" i="1"/>
  <c r="AK660" i="1"/>
  <c r="AL655" i="1"/>
  <c r="AM655" i="1"/>
  <c r="AK655" i="1"/>
  <c r="AI639" i="1"/>
  <c r="AL639" i="1"/>
  <c r="AM639" i="1"/>
  <c r="AK639" i="1"/>
  <c r="AH634" i="1"/>
  <c r="AL634" i="1"/>
  <c r="AM634" i="1"/>
  <c r="AK634" i="1"/>
  <c r="AL630" i="1"/>
  <c r="AM630" i="1"/>
  <c r="AK630" i="1"/>
  <c r="AJ621" i="1"/>
  <c r="AL621" i="1"/>
  <c r="AM621" i="1"/>
  <c r="AK621" i="1"/>
  <c r="AG611" i="1"/>
  <c r="AL611" i="1"/>
  <c r="AM611" i="1"/>
  <c r="AK611" i="1"/>
  <c r="AL601" i="1"/>
  <c r="AM601" i="1"/>
  <c r="AK601" i="1"/>
  <c r="AL594" i="1"/>
  <c r="AM594" i="1"/>
  <c r="AK594" i="1"/>
  <c r="AL588" i="1"/>
  <c r="AM588" i="1"/>
  <c r="AK588" i="1"/>
  <c r="AL582" i="1"/>
  <c r="AM582" i="1"/>
  <c r="AK582" i="1"/>
  <c r="AG573" i="1"/>
  <c r="AM573" i="1"/>
  <c r="AL573" i="1"/>
  <c r="AK573" i="1"/>
  <c r="AJ568" i="1"/>
  <c r="AM568" i="1"/>
  <c r="AL568" i="1"/>
  <c r="AK568" i="1"/>
  <c r="AI564" i="1"/>
  <c r="AM564" i="1"/>
  <c r="AL564" i="1"/>
  <c r="AK564" i="1"/>
  <c r="AM555" i="1"/>
  <c r="AL555" i="1"/>
  <c r="AK555" i="1"/>
  <c r="AJ552" i="1"/>
  <c r="AM552" i="1"/>
  <c r="AL552" i="1"/>
  <c r="AK552" i="1"/>
  <c r="AM546" i="1"/>
  <c r="AL546" i="1"/>
  <c r="AK546" i="1"/>
  <c r="AH540" i="1"/>
  <c r="AM540" i="1"/>
  <c r="AL540" i="1"/>
  <c r="AK540" i="1"/>
  <c r="AJ533" i="1"/>
  <c r="AM533" i="1"/>
  <c r="AL533" i="1"/>
  <c r="AK533" i="1"/>
  <c r="AM528" i="1"/>
  <c r="AL528" i="1"/>
  <c r="AK528" i="1"/>
  <c r="AI525" i="1"/>
  <c r="AL525" i="1"/>
  <c r="AM525" i="1"/>
  <c r="AK525" i="1"/>
  <c r="AL520" i="1"/>
  <c r="AM520" i="1"/>
  <c r="AK520" i="1"/>
  <c r="AJ512" i="1"/>
  <c r="AL512" i="1"/>
  <c r="AM512" i="1"/>
  <c r="AK512" i="1"/>
  <c r="AG501" i="1"/>
  <c r="AL501" i="1"/>
  <c r="AM501" i="1"/>
  <c r="AK501" i="1"/>
  <c r="AL493" i="1"/>
  <c r="AM493" i="1"/>
  <c r="AK493" i="1"/>
  <c r="AH489" i="1"/>
  <c r="AL489" i="1"/>
  <c r="AM489" i="1"/>
  <c r="AK489" i="1"/>
  <c r="P482" i="1"/>
  <c r="AL482" i="1"/>
  <c r="AM482" i="1"/>
  <c r="AK482" i="1"/>
  <c r="AJ473" i="1"/>
  <c r="AL473" i="1"/>
  <c r="AM473" i="1"/>
  <c r="AK473" i="1"/>
  <c r="AL462" i="1"/>
  <c r="AM462" i="1"/>
  <c r="AK462" i="1"/>
  <c r="AI460" i="1"/>
  <c r="AL460" i="1"/>
  <c r="AM460" i="1"/>
  <c r="AK460" i="1"/>
  <c r="AJ453" i="1"/>
  <c r="AL453" i="1"/>
  <c r="AM453" i="1"/>
  <c r="AK453" i="1"/>
  <c r="AJ434" i="1"/>
  <c r="AL434" i="1"/>
  <c r="AM434" i="1"/>
  <c r="AK434" i="1"/>
  <c r="AG328" i="1"/>
  <c r="AL328" i="1"/>
  <c r="AM328" i="1"/>
  <c r="AK328" i="1"/>
  <c r="AG428" i="1"/>
  <c r="AL428" i="1"/>
  <c r="AM428" i="1"/>
  <c r="AK428" i="1"/>
  <c r="AG423" i="1"/>
  <c r="AL423" i="1"/>
  <c r="AM423" i="1"/>
  <c r="AK423" i="1"/>
  <c r="AG417" i="1"/>
  <c r="AL417" i="1"/>
  <c r="AM417" i="1"/>
  <c r="AK417" i="1"/>
  <c r="AG412" i="1"/>
  <c r="AL412" i="1"/>
  <c r="AM412" i="1"/>
  <c r="AK412" i="1"/>
  <c r="AG408" i="1"/>
  <c r="AL408" i="1"/>
  <c r="AM408" i="1"/>
  <c r="AK408" i="1"/>
  <c r="AG393" i="1"/>
  <c r="AL393" i="1"/>
  <c r="AM393" i="1"/>
  <c r="AK393" i="1"/>
  <c r="AG406" i="1"/>
  <c r="AL406" i="1"/>
  <c r="AM406" i="1"/>
  <c r="AK406" i="1"/>
  <c r="AG390" i="1"/>
  <c r="AL390" i="1"/>
  <c r="AM390" i="1"/>
  <c r="AK390" i="1"/>
  <c r="AG404" i="1"/>
  <c r="AL404" i="1"/>
  <c r="AM404" i="1"/>
  <c r="AK404" i="1"/>
  <c r="AG376" i="1"/>
  <c r="AL376" i="1"/>
  <c r="AM376" i="1"/>
  <c r="AK376" i="1"/>
  <c r="AG366" i="1"/>
  <c r="AL366" i="1"/>
  <c r="AM366" i="1"/>
  <c r="AK366" i="1"/>
  <c r="AL361" i="1"/>
  <c r="AM361" i="1"/>
  <c r="AK361" i="1"/>
  <c r="AL353" i="1"/>
  <c r="AM353" i="1"/>
  <c r="AK353" i="1"/>
  <c r="AG345" i="1"/>
  <c r="AL345" i="1"/>
  <c r="AM345" i="1"/>
  <c r="AK345" i="1"/>
  <c r="AL338" i="1"/>
  <c r="AM338" i="1"/>
  <c r="AK338" i="1"/>
  <c r="AG331" i="1"/>
  <c r="AL331" i="1"/>
  <c r="AM331" i="1"/>
  <c r="AK331" i="1"/>
  <c r="AL326" i="1"/>
  <c r="AM326" i="1"/>
  <c r="AK326" i="1"/>
  <c r="AJ316" i="1"/>
  <c r="AL316" i="1"/>
  <c r="AM316" i="1"/>
  <c r="AK316" i="1"/>
  <c r="AI314" i="1"/>
  <c r="AL314" i="1"/>
  <c r="AM314" i="1"/>
  <c r="AK314" i="1"/>
  <c r="AL309" i="1"/>
  <c r="AM309" i="1"/>
  <c r="AK309" i="1"/>
  <c r="AH302" i="1"/>
  <c r="AL302" i="1"/>
  <c r="AM302" i="1"/>
  <c r="AK302" i="1"/>
  <c r="AJ293" i="1"/>
  <c r="AL293" i="1"/>
  <c r="AM293" i="1"/>
  <c r="AK293" i="1"/>
  <c r="AI288" i="1"/>
  <c r="AL288" i="1"/>
  <c r="AM288" i="1"/>
  <c r="AK288" i="1"/>
  <c r="AJ282" i="1"/>
  <c r="AL282" i="1"/>
  <c r="AM282" i="1"/>
  <c r="AK282" i="1"/>
  <c r="AL264" i="1"/>
  <c r="AM264" i="1"/>
  <c r="AK264" i="1"/>
  <c r="AL256" i="1"/>
  <c r="AM256" i="1"/>
  <c r="AK256" i="1"/>
  <c r="AL252" i="1"/>
  <c r="AM252" i="1"/>
  <c r="AK252" i="1"/>
  <c r="AL248" i="1"/>
  <c r="AM248" i="1"/>
  <c r="AK248" i="1"/>
  <c r="AL237" i="1"/>
  <c r="AM237" i="1"/>
  <c r="AK237" i="1"/>
  <c r="AJ231" i="1"/>
  <c r="AL231" i="1"/>
  <c r="AM231" i="1"/>
  <c r="AK231" i="1"/>
  <c r="AJ224" i="1"/>
  <c r="AL224" i="1"/>
  <c r="AM224" i="1"/>
  <c r="AK224" i="1"/>
  <c r="AL219" i="1"/>
  <c r="AM219" i="1"/>
  <c r="AK219" i="1"/>
  <c r="AL214" i="1"/>
  <c r="AM214" i="1"/>
  <c r="AK214" i="1"/>
  <c r="AL210" i="1"/>
  <c r="AM210" i="1"/>
  <c r="AK210" i="1"/>
  <c r="AG205" i="1"/>
  <c r="AL205" i="1"/>
  <c r="AM205" i="1"/>
  <c r="AK205" i="1"/>
  <c r="AI198" i="1"/>
  <c r="AL198" i="1"/>
  <c r="AM198" i="1"/>
  <c r="AK198" i="1"/>
  <c r="AL194" i="1"/>
  <c r="AM194" i="1"/>
  <c r="AK194" i="1"/>
  <c r="AG190" i="1"/>
  <c r="AL190" i="1"/>
  <c r="AM190" i="1"/>
  <c r="AK190" i="1"/>
  <c r="AJ182" i="1"/>
  <c r="AL182" i="1"/>
  <c r="AM182" i="1"/>
  <c r="AK182" i="1"/>
  <c r="AJ178" i="1"/>
  <c r="AL178" i="1"/>
  <c r="AM178" i="1"/>
  <c r="AK178" i="1"/>
  <c r="AL171" i="1"/>
  <c r="AM171" i="1"/>
  <c r="AK171" i="1"/>
  <c r="AL165" i="1"/>
  <c r="AM165" i="1"/>
  <c r="AK165" i="1"/>
  <c r="AI154" i="1"/>
  <c r="AL154" i="1"/>
  <c r="AM154" i="1"/>
  <c r="AK154" i="1"/>
  <c r="AL145" i="1"/>
  <c r="AM145" i="1"/>
  <c r="AK145" i="1"/>
  <c r="AL134" i="1"/>
  <c r="AM134" i="1"/>
  <c r="AK134" i="1"/>
  <c r="AJ129" i="1"/>
  <c r="AL129" i="1"/>
  <c r="AM129" i="1"/>
  <c r="AK129" i="1"/>
  <c r="AL120" i="1"/>
  <c r="AM120" i="1"/>
  <c r="AK120" i="1"/>
  <c r="AL112" i="1"/>
  <c r="AM112" i="1"/>
  <c r="AK112" i="1"/>
  <c r="AH108" i="1"/>
  <c r="AL108" i="1"/>
  <c r="AM108" i="1"/>
  <c r="AK108" i="1"/>
  <c r="AL85" i="1"/>
  <c r="AM85" i="1"/>
  <c r="AK85" i="1"/>
  <c r="AL71" i="1"/>
  <c r="AM71" i="1"/>
  <c r="AK71" i="1"/>
  <c r="AL69" i="1"/>
  <c r="AM69" i="1"/>
  <c r="AK69" i="1"/>
  <c r="AH1106" i="1"/>
  <c r="AL1106" i="1"/>
  <c r="AM1106" i="1"/>
  <c r="AK1106" i="1"/>
  <c r="AJ59" i="1"/>
  <c r="AL59" i="1"/>
  <c r="AM59" i="1"/>
  <c r="AK59" i="1"/>
  <c r="AL52" i="1"/>
  <c r="AM52" i="1"/>
  <c r="AK52" i="1"/>
  <c r="AL42" i="1"/>
  <c r="AM42" i="1"/>
  <c r="AK42" i="1"/>
  <c r="AL33" i="1"/>
  <c r="AM33" i="1"/>
  <c r="AK33" i="1"/>
  <c r="AL28" i="1"/>
  <c r="AM28" i="1"/>
  <c r="AK28" i="1"/>
  <c r="AL19" i="1"/>
  <c r="AM19" i="1"/>
  <c r="AK19" i="1"/>
  <c r="AL14" i="1"/>
  <c r="AM14" i="1"/>
  <c r="AK14" i="1"/>
  <c r="AL10" i="1"/>
  <c r="AM10" i="1"/>
  <c r="AK10" i="1"/>
  <c r="AL3" i="1"/>
  <c r="AM3" i="1"/>
  <c r="AK3" i="1"/>
  <c r="AI608" i="1"/>
  <c r="AL608" i="1"/>
  <c r="AM608" i="1"/>
  <c r="AK608" i="1"/>
  <c r="AG96" i="1"/>
  <c r="AL96" i="1"/>
  <c r="AM96" i="1"/>
  <c r="AK96" i="1"/>
  <c r="AG91" i="1"/>
  <c r="AM91" i="1"/>
  <c r="AL91" i="1"/>
  <c r="AK91" i="1"/>
  <c r="AM93" i="1"/>
  <c r="AL93" i="1"/>
  <c r="AK93" i="1"/>
  <c r="AG436" i="1"/>
  <c r="AM436" i="1"/>
  <c r="AL436" i="1"/>
  <c r="AK436" i="1"/>
  <c r="AM762" i="1"/>
  <c r="AL762" i="1"/>
  <c r="AK762" i="1"/>
  <c r="AM396" i="1"/>
  <c r="AL396" i="1"/>
  <c r="AK396" i="1"/>
  <c r="AM322" i="1"/>
  <c r="AL322" i="1"/>
  <c r="AK322" i="1"/>
  <c r="AM243" i="1"/>
  <c r="AL243" i="1"/>
  <c r="AK243" i="1"/>
  <c r="AM800" i="1"/>
  <c r="AL800" i="1"/>
  <c r="AK800" i="1"/>
  <c r="AM1051" i="1"/>
  <c r="AL1051" i="1"/>
  <c r="AK1051" i="1"/>
  <c r="AM828" i="1"/>
  <c r="AL828" i="1"/>
  <c r="AK828" i="1"/>
  <c r="AM827" i="1"/>
  <c r="AL827" i="1"/>
  <c r="AK827" i="1"/>
  <c r="AM709" i="1"/>
  <c r="AL709" i="1"/>
  <c r="AK709" i="1"/>
  <c r="AG874" i="1"/>
  <c r="AM874" i="1"/>
  <c r="AL874" i="1"/>
  <c r="AK874" i="1"/>
  <c r="AM79" i="1"/>
  <c r="AL79" i="1"/>
  <c r="AK79" i="1"/>
  <c r="AM259" i="1"/>
  <c r="AL259" i="1"/>
  <c r="AK259" i="1"/>
  <c r="AM844" i="1"/>
  <c r="AL844" i="1"/>
  <c r="AK844" i="1"/>
  <c r="AM979" i="1"/>
  <c r="AL979" i="1"/>
  <c r="AK979" i="1"/>
  <c r="AM605" i="1"/>
  <c r="AL605" i="1"/>
  <c r="AK605" i="1"/>
  <c r="AI235" i="1"/>
  <c r="AM235" i="1"/>
  <c r="AL235" i="1"/>
  <c r="AK235" i="1"/>
  <c r="AI1094" i="1"/>
  <c r="AM1094" i="1"/>
  <c r="AL1094" i="1"/>
  <c r="AK1094" i="1"/>
  <c r="AH155" i="1"/>
  <c r="AM155" i="1"/>
  <c r="AL155" i="1"/>
  <c r="AK155" i="1"/>
  <c r="AG27" i="1"/>
  <c r="AM27" i="1"/>
  <c r="AL27" i="1"/>
  <c r="AK27" i="1"/>
  <c r="AM341" i="1"/>
  <c r="AL341" i="1"/>
  <c r="AK341" i="1"/>
  <c r="AH652" i="1"/>
  <c r="AM652" i="1"/>
  <c r="AL652" i="1"/>
  <c r="AK652" i="1"/>
  <c r="AM650" i="1"/>
  <c r="AL650" i="1"/>
  <c r="AK650" i="1"/>
  <c r="AM732" i="1"/>
  <c r="AL732" i="1"/>
  <c r="AK732" i="1"/>
  <c r="AM730" i="1"/>
  <c r="AL730" i="1"/>
  <c r="AK730" i="1"/>
  <c r="AM727" i="1"/>
  <c r="AL727" i="1"/>
  <c r="AK727" i="1"/>
  <c r="AG223" i="1"/>
  <c r="AM223" i="1"/>
  <c r="AL223" i="1"/>
  <c r="AK223" i="1"/>
  <c r="AG910" i="1"/>
  <c r="AM910" i="1"/>
  <c r="AL910" i="1"/>
  <c r="AK910" i="1"/>
  <c r="AI613" i="1"/>
  <c r="AM613" i="1"/>
  <c r="AL613" i="1"/>
  <c r="AK613" i="1"/>
  <c r="AI919" i="1"/>
  <c r="AM919" i="1"/>
  <c r="AL919" i="1"/>
  <c r="AK919" i="1"/>
  <c r="AG917" i="1"/>
  <c r="AM917" i="1"/>
  <c r="AL917" i="1"/>
  <c r="AK917" i="1"/>
  <c r="AM973" i="1"/>
  <c r="AL973" i="1"/>
  <c r="AK973" i="1"/>
  <c r="AJ350" i="1"/>
  <c r="AM350" i="1"/>
  <c r="AL350" i="1"/>
  <c r="AK350" i="1"/>
  <c r="AG23" i="1"/>
  <c r="AM23" i="1"/>
  <c r="AL23" i="1"/>
  <c r="AK23" i="1"/>
  <c r="AG510" i="1"/>
  <c r="AM510" i="1"/>
  <c r="AL510" i="1"/>
  <c r="AK510" i="1"/>
  <c r="AJ507" i="1"/>
  <c r="AM507" i="1"/>
  <c r="AL507" i="1"/>
  <c r="AK507" i="1"/>
  <c r="AM925" i="1"/>
  <c r="AL925" i="1"/>
  <c r="AK925" i="1"/>
  <c r="AH932" i="1"/>
  <c r="AM932" i="1"/>
  <c r="AL932" i="1"/>
  <c r="AK932" i="1"/>
  <c r="AM269" i="1"/>
  <c r="AL269" i="1"/>
  <c r="AK269" i="1"/>
  <c r="AM138" i="1"/>
  <c r="AL138" i="1"/>
  <c r="AK138" i="1"/>
  <c r="AM43" i="1"/>
  <c r="AL43" i="1"/>
  <c r="AK43" i="1"/>
  <c r="AM575" i="1"/>
  <c r="AL575" i="1"/>
  <c r="AK575" i="1"/>
  <c r="AH578" i="1"/>
  <c r="AM578" i="1"/>
  <c r="AL578" i="1"/>
  <c r="AK578" i="1"/>
  <c r="AG358" i="1"/>
  <c r="AM358" i="1"/>
  <c r="AL358" i="1"/>
  <c r="AK358" i="1"/>
  <c r="AM577" i="1"/>
  <c r="AL577" i="1"/>
  <c r="AK577" i="1"/>
  <c r="AM450" i="1"/>
  <c r="AL450" i="1"/>
  <c r="AK450" i="1"/>
  <c r="AM447" i="1"/>
  <c r="AL447" i="1"/>
  <c r="AK447" i="1"/>
  <c r="AM479" i="1"/>
  <c r="AL479" i="1"/>
  <c r="AK479" i="1"/>
  <c r="AJ884" i="1"/>
  <c r="AL884" i="1"/>
  <c r="AM884" i="1"/>
  <c r="AK884" i="1"/>
  <c r="AH559" i="1"/>
  <c r="AL559" i="1"/>
  <c r="AM559" i="1"/>
  <c r="AK559" i="1"/>
  <c r="AJ719" i="1"/>
  <c r="AL719" i="1"/>
  <c r="AM719" i="1"/>
  <c r="AK719" i="1"/>
  <c r="AJ74" i="1"/>
  <c r="AL74" i="1"/>
  <c r="AM74" i="1"/>
  <c r="AK74" i="1"/>
  <c r="AI467" i="1"/>
  <c r="AL467" i="1"/>
  <c r="AM467" i="1"/>
  <c r="AK467" i="1"/>
  <c r="AJ866" i="1"/>
  <c r="AL866" i="1"/>
  <c r="AM866" i="1"/>
  <c r="AK866" i="1"/>
  <c r="AG869" i="1"/>
  <c r="AL869" i="1"/>
  <c r="AM869" i="1"/>
  <c r="AK869" i="1"/>
  <c r="AL297" i="1"/>
  <c r="AM297" i="1"/>
  <c r="AK297" i="1"/>
  <c r="AJ483" i="1"/>
  <c r="AL483" i="1"/>
  <c r="AM483" i="1"/>
  <c r="AK483" i="1"/>
  <c r="AI485" i="1"/>
  <c r="AL485" i="1"/>
  <c r="AM485" i="1"/>
  <c r="AK485" i="1"/>
  <c r="AG46" i="1"/>
  <c r="AH298" i="1"/>
  <c r="AJ498" i="1"/>
  <c r="AJ9" i="1"/>
  <c r="AG735" i="1"/>
  <c r="AG631" i="1"/>
  <c r="AH457" i="1"/>
  <c r="AI1131" i="1"/>
  <c r="AG1101" i="1"/>
  <c r="AG1081" i="1"/>
  <c r="O978" i="1"/>
  <c r="AM104" i="1"/>
  <c r="AL104" i="1"/>
  <c r="AK104" i="1"/>
  <c r="AJ539" i="1"/>
  <c r="AM539" i="1"/>
  <c r="AL539" i="1"/>
  <c r="AK539" i="1"/>
  <c r="AH771" i="1"/>
  <c r="AM771" i="1"/>
  <c r="AL771" i="1"/>
  <c r="AK771" i="1"/>
  <c r="AI480" i="1"/>
  <c r="AM480" i="1"/>
  <c r="AL480" i="1"/>
  <c r="AK480" i="1"/>
  <c r="AI184" i="1"/>
  <c r="AM184" i="1"/>
  <c r="AL184" i="1"/>
  <c r="AK184" i="1"/>
  <c r="AI51" i="1"/>
  <c r="AM51" i="1"/>
  <c r="AL51" i="1"/>
  <c r="AK51" i="1"/>
  <c r="AJ244" i="1"/>
  <c r="AM244" i="1"/>
  <c r="AL244" i="1"/>
  <c r="AK244" i="1"/>
  <c r="AJ1024" i="1"/>
  <c r="AM1024" i="1"/>
  <c r="AL1024" i="1"/>
  <c r="AK1024" i="1"/>
  <c r="AM777" i="1"/>
  <c r="AL777" i="1"/>
  <c r="AK777" i="1"/>
  <c r="AJ339" i="1"/>
  <c r="AM339" i="1"/>
  <c r="AL339" i="1"/>
  <c r="AK339" i="1"/>
  <c r="AM303" i="1"/>
  <c r="AL303" i="1"/>
  <c r="AK303" i="1"/>
  <c r="AJ769" i="1"/>
  <c r="AM769" i="1"/>
  <c r="AL769" i="1"/>
  <c r="AK769" i="1"/>
  <c r="AJ257" i="1"/>
  <c r="AM257" i="1"/>
  <c r="AL257" i="1"/>
  <c r="AK257" i="1"/>
  <c r="AM319" i="1"/>
  <c r="AL319" i="1"/>
  <c r="AK319" i="1"/>
  <c r="AM678" i="1"/>
  <c r="AL678" i="1"/>
  <c r="AK678" i="1"/>
  <c r="AJ602" i="1"/>
  <c r="AM602" i="1"/>
  <c r="AL602" i="1"/>
  <c r="AK602" i="1"/>
  <c r="AJ662" i="1"/>
  <c r="AM662" i="1"/>
  <c r="AL662" i="1"/>
  <c r="AK662" i="1"/>
  <c r="AM813" i="1"/>
  <c r="AL813" i="1"/>
  <c r="AK813" i="1"/>
  <c r="AM819" i="1"/>
  <c r="AL819" i="1"/>
  <c r="AK819" i="1"/>
  <c r="AM937" i="1"/>
  <c r="AL937" i="1"/>
  <c r="AK937" i="1"/>
  <c r="AH273" i="1"/>
  <c r="AM273" i="1"/>
  <c r="AL273" i="1"/>
  <c r="AK273" i="1"/>
  <c r="AJ114" i="1"/>
  <c r="AI301" i="1"/>
  <c r="AJ1006" i="1"/>
  <c r="AI419" i="1"/>
  <c r="AH1077" i="1"/>
  <c r="AH118" i="1"/>
  <c r="AI598" i="1"/>
  <c r="AI9" i="1"/>
  <c r="AG263" i="1"/>
  <c r="AI456" i="1"/>
  <c r="AI394" i="1"/>
  <c r="AH1130" i="1"/>
  <c r="AI1113" i="1"/>
  <c r="AG1092" i="1"/>
  <c r="AH1074" i="1"/>
  <c r="AI1050" i="1"/>
  <c r="AI1027" i="1"/>
  <c r="AH890" i="1"/>
  <c r="AH789" i="1"/>
  <c r="P564" i="1"/>
  <c r="AI274" i="1"/>
  <c r="AJ896" i="1"/>
  <c r="AH1040" i="1"/>
  <c r="AJ632" i="1"/>
  <c r="AH1057" i="1"/>
  <c r="AG968" i="1"/>
  <c r="AG514" i="1"/>
  <c r="AI281" i="1"/>
  <c r="AH1173" i="1"/>
  <c r="AG1162" i="1"/>
  <c r="AH1154" i="1"/>
  <c r="AI1121" i="1"/>
  <c r="AH1098" i="1"/>
  <c r="AH1087" i="1"/>
  <c r="AI1081" i="1"/>
  <c r="AH1059" i="1"/>
  <c r="AG1047" i="1"/>
  <c r="AI1039" i="1"/>
  <c r="AH923" i="1"/>
  <c r="AG895" i="1"/>
  <c r="AG634" i="1"/>
  <c r="AJ563" i="1"/>
  <c r="AI563" i="1"/>
  <c r="AG34" i="1"/>
  <c r="AH34" i="1"/>
  <c r="AH1172" i="1"/>
  <c r="AJ1172" i="1"/>
  <c r="AJ1140" i="1"/>
  <c r="AI1140" i="1"/>
  <c r="AG1122" i="1"/>
  <c r="AJ1122" i="1"/>
  <c r="AH1025" i="1"/>
  <c r="AG1025" i="1"/>
  <c r="AI904" i="1"/>
  <c r="AJ904" i="1"/>
  <c r="AJ881" i="1"/>
  <c r="AG881" i="1"/>
  <c r="AH863" i="1"/>
  <c r="AJ863" i="1"/>
  <c r="AH853" i="1"/>
  <c r="AI853" i="1"/>
  <c r="AH823" i="1"/>
  <c r="AI823" i="1"/>
  <c r="AG808" i="1"/>
  <c r="AJ808" i="1"/>
  <c r="AH797" i="1"/>
  <c r="AI797" i="1"/>
  <c r="AJ702" i="1"/>
  <c r="AI702" i="1"/>
  <c r="AG669" i="1"/>
  <c r="AH669" i="1"/>
  <c r="AI669" i="1"/>
  <c r="AI634" i="1"/>
  <c r="AJ634" i="1"/>
  <c r="AG601" i="1"/>
  <c r="AJ601" i="1"/>
  <c r="AI582" i="1"/>
  <c r="AG582" i="1"/>
  <c r="AJ582" i="1"/>
  <c r="AG617" i="1"/>
  <c r="AJ118" i="1"/>
  <c r="AG598" i="1"/>
  <c r="AI58" i="1"/>
  <c r="AI770" i="1"/>
  <c r="AI1045" i="1"/>
  <c r="AG130" i="1"/>
  <c r="AG898" i="1"/>
  <c r="AH1164" i="1"/>
  <c r="AJ1105" i="1"/>
  <c r="AH1052" i="1"/>
  <c r="AG1007" i="1"/>
  <c r="AH968" i="1"/>
  <c r="AJ899" i="1"/>
  <c r="AI899" i="1"/>
  <c r="AJ820" i="1"/>
  <c r="AI820" i="1"/>
  <c r="AH420" i="1"/>
  <c r="AG246" i="1"/>
  <c r="AJ34" i="1"/>
  <c r="AG1140" i="1"/>
  <c r="AH1088" i="1"/>
  <c r="AH1083" i="1"/>
  <c r="AH1062" i="1"/>
  <c r="AI991" i="1"/>
  <c r="AH1010" i="1"/>
  <c r="AI841" i="1"/>
  <c r="AJ797" i="1"/>
  <c r="AG702" i="1"/>
  <c r="AJ669" i="1"/>
  <c r="AH812" i="1"/>
  <c r="AI812" i="1"/>
  <c r="AH735" i="1"/>
  <c r="AI735" i="1"/>
  <c r="AH636" i="1"/>
  <c r="AG636" i="1"/>
  <c r="AI631" i="1"/>
  <c r="AH631" i="1"/>
  <c r="AG432" i="1"/>
  <c r="AI432" i="1"/>
  <c r="AI642" i="1"/>
  <c r="AG642" i="1"/>
  <c r="AI514" i="1"/>
  <c r="AJ514" i="1"/>
  <c r="O384" i="1"/>
  <c r="AH384" i="1"/>
  <c r="AJ384" i="1"/>
  <c r="AG186" i="1"/>
  <c r="AH186" i="1"/>
  <c r="AG1148" i="1"/>
  <c r="AH1148" i="1"/>
  <c r="AG1109" i="1"/>
  <c r="AH1109" i="1"/>
  <c r="AJ1104" i="1"/>
  <c r="AI1104" i="1"/>
  <c r="AJ1092" i="1"/>
  <c r="AI1092" i="1"/>
  <c r="AG1030" i="1"/>
  <c r="AH1030" i="1"/>
  <c r="AG985" i="1"/>
  <c r="AH985" i="1"/>
  <c r="O966" i="1"/>
  <c r="AI966" i="1"/>
  <c r="AJ966" i="1"/>
  <c r="AG952" i="1"/>
  <c r="AH952" i="1"/>
  <c r="AG938" i="1"/>
  <c r="AI938" i="1"/>
  <c r="AI895" i="1"/>
  <c r="AJ895" i="1"/>
  <c r="AH886" i="1"/>
  <c r="AI886" i="1"/>
  <c r="O859" i="1"/>
  <c r="AI859" i="1"/>
  <c r="AG849" i="1"/>
  <c r="AI849" i="1"/>
  <c r="AG817" i="1"/>
  <c r="AH817" i="1"/>
  <c r="AG803" i="1"/>
  <c r="AI803" i="1"/>
  <c r="AJ803" i="1"/>
  <c r="AG789" i="1"/>
  <c r="AJ789" i="1"/>
  <c r="AH780" i="1"/>
  <c r="AG780" i="1"/>
  <c r="AJ742" i="1"/>
  <c r="AG742" i="1"/>
  <c r="AG715" i="1"/>
  <c r="AH715" i="1"/>
  <c r="AI715" i="1"/>
  <c r="AH1006" i="1"/>
  <c r="AJ617" i="1"/>
  <c r="AI617" i="1"/>
  <c r="AJ598" i="1"/>
  <c r="AJ58" i="1"/>
  <c r="AH114" i="1"/>
  <c r="AJ785" i="1"/>
  <c r="AJ1002" i="1"/>
  <c r="AJ898" i="1"/>
  <c r="AG1105" i="1"/>
  <c r="AJ1007" i="1"/>
  <c r="AI968" i="1"/>
  <c r="AG899" i="1"/>
  <c r="AH847" i="1"/>
  <c r="AH563" i="1"/>
  <c r="AG1166" i="1"/>
  <c r="AJ1161" i="1"/>
  <c r="AJ1025" i="1"/>
  <c r="AH966" i="1"/>
  <c r="AJ952" i="1"/>
  <c r="AI944" i="1"/>
  <c r="AJ938" i="1"/>
  <c r="AH908" i="1"/>
  <c r="AH904" i="1"/>
  <c r="AG886" i="1"/>
  <c r="AI881" i="1"/>
  <c r="AG863" i="1"/>
  <c r="AG859" i="1"/>
  <c r="AH849" i="1"/>
  <c r="AG823" i="1"/>
  <c r="AJ817" i="1"/>
  <c r="AG797" i="1"/>
  <c r="AH759" i="1"/>
  <c r="AJ660" i="1"/>
  <c r="AG660" i="1"/>
  <c r="AJ639" i="1"/>
  <c r="O799" i="1"/>
  <c r="AH799" i="1"/>
  <c r="AG456" i="1"/>
  <c r="AH456" i="1"/>
  <c r="AH352" i="1"/>
  <c r="AI352" i="1"/>
  <c r="AJ352" i="1"/>
  <c r="AH1050" i="1"/>
  <c r="AJ1050" i="1"/>
  <c r="AJ711" i="1"/>
  <c r="AG711" i="1"/>
  <c r="AH711" i="1"/>
  <c r="AJ681" i="1"/>
  <c r="AH681" i="1"/>
  <c r="AG681" i="1"/>
  <c r="AI665" i="1"/>
  <c r="AH665" i="1"/>
  <c r="AG665" i="1"/>
  <c r="AJ665" i="1"/>
  <c r="AG621" i="1"/>
  <c r="AH621" i="1"/>
  <c r="AI621" i="1"/>
  <c r="AI588" i="1"/>
  <c r="AH588" i="1"/>
  <c r="AJ588" i="1"/>
  <c r="AH898" i="1"/>
  <c r="AJ799" i="1"/>
  <c r="AJ642" i="1"/>
  <c r="AH597" i="1"/>
  <c r="AG563" i="1"/>
  <c r="AJ1148" i="1"/>
  <c r="AH1140" i="1"/>
  <c r="AJ1109" i="1"/>
  <c r="AH1104" i="1"/>
  <c r="AI1025" i="1"/>
  <c r="AI985" i="1"/>
  <c r="AG966" i="1"/>
  <c r="AI952" i="1"/>
  <c r="AH938" i="1"/>
  <c r="AG929" i="1"/>
  <c r="AG904" i="1"/>
  <c r="AH881" i="1"/>
  <c r="AI863" i="1"/>
  <c r="AI817" i="1"/>
  <c r="AJ780" i="1"/>
  <c r="AI742" i="1"/>
  <c r="AI711" i="1"/>
  <c r="AI681" i="1"/>
  <c r="AI660" i="1"/>
  <c r="AG639" i="1"/>
  <c r="AH639" i="1"/>
  <c r="AI601" i="1"/>
  <c r="AH69" i="1"/>
  <c r="AJ69" i="1"/>
  <c r="AJ650" i="1"/>
  <c r="AH650" i="1"/>
  <c r="AJ269" i="1"/>
  <c r="AG269" i="1"/>
  <c r="AI573" i="1"/>
  <c r="AJ564" i="1"/>
  <c r="AI552" i="1"/>
  <c r="AJ489" i="1"/>
  <c r="AH460" i="1"/>
  <c r="AG434" i="1"/>
  <c r="AJ328" i="1"/>
  <c r="AI231" i="1"/>
  <c r="AJ205" i="1"/>
  <c r="P512" i="1"/>
  <c r="AH564" i="1"/>
  <c r="AG564" i="1"/>
  <c r="AH552" i="1"/>
  <c r="AJ540" i="1"/>
  <c r="AI489" i="1"/>
  <c r="AG473" i="1"/>
  <c r="AH434" i="1"/>
  <c r="X304" i="1"/>
  <c r="X59" i="1"/>
  <c r="AJ869" i="1"/>
  <c r="O842" i="1"/>
  <c r="N275" i="1"/>
  <c r="M275" i="1"/>
  <c r="T275" i="1" s="1"/>
  <c r="M1156" i="1"/>
  <c r="M496" i="1"/>
  <c r="M1036" i="1"/>
  <c r="T1036" i="1" s="1"/>
  <c r="M469" i="1"/>
  <c r="U469" i="1" s="1"/>
  <c r="M177" i="1"/>
  <c r="M480" i="1"/>
  <c r="M1024" i="1"/>
  <c r="M769" i="1"/>
  <c r="M602" i="1"/>
  <c r="M937" i="1"/>
  <c r="N846" i="1"/>
  <c r="M846" i="1"/>
  <c r="N1116" i="1"/>
  <c r="AH1116" i="1" s="1"/>
  <c r="M1116" i="1"/>
  <c r="N640" i="1"/>
  <c r="AI640" i="1" s="1"/>
  <c r="M640" i="1"/>
  <c r="S640" i="1" s="1"/>
  <c r="N1118" i="1"/>
  <c r="AH1118" i="1" s="1"/>
  <c r="M1118" i="1"/>
  <c r="N1132" i="1"/>
  <c r="M1132" i="1"/>
  <c r="V1132" i="1" s="1"/>
  <c r="N1072" i="1"/>
  <c r="AI1072" i="1" s="1"/>
  <c r="M1072" i="1"/>
  <c r="N1044" i="1"/>
  <c r="M1044" i="1"/>
  <c r="Y1044" i="1" s="1"/>
  <c r="N1021" i="1"/>
  <c r="AI1021" i="1" s="1"/>
  <c r="M1021" i="1"/>
  <c r="N999" i="1"/>
  <c r="M999" i="1"/>
  <c r="N961" i="1"/>
  <c r="M961" i="1"/>
  <c r="N871" i="1"/>
  <c r="M871" i="1"/>
  <c r="N845" i="1"/>
  <c r="AH845" i="1"/>
  <c r="M845" i="1"/>
  <c r="N815" i="1"/>
  <c r="AJ815" i="1" s="1"/>
  <c r="M815" i="1"/>
  <c r="N790" i="1"/>
  <c r="AJ790" i="1" s="1"/>
  <c r="M790" i="1"/>
  <c r="T790" i="1" s="1"/>
  <c r="N685" i="1"/>
  <c r="AI685" i="1" s="1"/>
  <c r="M685" i="1"/>
  <c r="W685" i="1" s="1"/>
  <c r="N644" i="1"/>
  <c r="AH644" i="1" s="1"/>
  <c r="M644" i="1"/>
  <c r="Y644" i="1" s="1"/>
  <c r="N586" i="1"/>
  <c r="AH586" i="1" s="1"/>
  <c r="M586" i="1"/>
  <c r="U586" i="1" s="1"/>
  <c r="N545" i="1"/>
  <c r="M545" i="1"/>
  <c r="N505" i="1"/>
  <c r="AI505" i="1" s="1"/>
  <c r="M505" i="1"/>
  <c r="N444" i="1"/>
  <c r="M444" i="1"/>
  <c r="N409" i="1"/>
  <c r="M409" i="1"/>
  <c r="N387" i="1"/>
  <c r="M387" i="1"/>
  <c r="N344" i="1"/>
  <c r="M344" i="1"/>
  <c r="N291" i="1"/>
  <c r="M291" i="1"/>
  <c r="N203" i="1"/>
  <c r="AH203" i="1" s="1"/>
  <c r="M203" i="1"/>
  <c r="N75" i="1"/>
  <c r="AJ75" i="1"/>
  <c r="M75" i="1"/>
  <c r="N150" i="1"/>
  <c r="AJ150" i="1" s="1"/>
  <c r="M150" i="1"/>
  <c r="N77" i="1"/>
  <c r="AH77" i="1" s="1"/>
  <c r="M77" i="1"/>
  <c r="V77" i="1" s="1"/>
  <c r="N57" i="1"/>
  <c r="AI57" i="1" s="1"/>
  <c r="M57" i="1"/>
  <c r="S57" i="1" s="1"/>
  <c r="N25" i="1"/>
  <c r="M25" i="1"/>
  <c r="N1171" i="1"/>
  <c r="AI1171" i="1" s="1"/>
  <c r="M1171" i="1"/>
  <c r="N1165" i="1"/>
  <c r="AH1165" i="1" s="1"/>
  <c r="M1165" i="1"/>
  <c r="U1165" i="1" s="1"/>
  <c r="N1159" i="1"/>
  <c r="AI1159" i="1" s="1"/>
  <c r="M1159" i="1"/>
  <c r="N1151" i="1"/>
  <c r="M1151" i="1"/>
  <c r="N1147" i="1"/>
  <c r="AJ1147" i="1"/>
  <c r="M1147" i="1"/>
  <c r="W1147" i="1"/>
  <c r="N1141" i="1"/>
  <c r="M1141" i="1"/>
  <c r="U1141" i="1" s="1"/>
  <c r="N1135" i="1"/>
  <c r="AH1135" i="1" s="1"/>
  <c r="M1135" i="1"/>
  <c r="N1129" i="1"/>
  <c r="M1129" i="1"/>
  <c r="N1120" i="1"/>
  <c r="M1120" i="1"/>
  <c r="V1120" i="1" s="1"/>
  <c r="N1110" i="1"/>
  <c r="M1110" i="1"/>
  <c r="W1110" i="1" s="1"/>
  <c r="N1107" i="1"/>
  <c r="AJ1107" i="1" s="1"/>
  <c r="M1107" i="1"/>
  <c r="N1103" i="1"/>
  <c r="AJ1103" i="1" s="1"/>
  <c r="M1103" i="1"/>
  <c r="N1099" i="1"/>
  <c r="AH1099" i="1"/>
  <c r="M1099" i="1"/>
  <c r="W1099" i="1"/>
  <c r="N1091" i="1"/>
  <c r="AH1091" i="1"/>
  <c r="M1091" i="1"/>
  <c r="W1091" i="1"/>
  <c r="N1086" i="1"/>
  <c r="AI1086" i="1"/>
  <c r="M1086" i="1"/>
  <c r="N1167" i="1"/>
  <c r="M1167" i="1"/>
  <c r="N1079" i="1"/>
  <c r="M1079" i="1"/>
  <c r="N1071" i="1"/>
  <c r="AH1071" i="1" s="1"/>
  <c r="M1071" i="1"/>
  <c r="N1066" i="1"/>
  <c r="M1066" i="1"/>
  <c r="X1066" i="1" s="1"/>
  <c r="N1060" i="1"/>
  <c r="M1060" i="1"/>
  <c r="T1060" i="1"/>
  <c r="N1055" i="1"/>
  <c r="AI1055" i="1"/>
  <c r="M1055" i="1"/>
  <c r="N1049" i="1"/>
  <c r="M1049" i="1"/>
  <c r="W1049" i="1"/>
  <c r="N1042" i="1"/>
  <c r="M1042" i="1"/>
  <c r="N1037" i="1"/>
  <c r="M1037" i="1"/>
  <c r="N1034" i="1"/>
  <c r="M1034" i="1"/>
  <c r="N1026" i="1"/>
  <c r="M1026" i="1"/>
  <c r="N1023" i="1"/>
  <c r="AJ1023" i="1"/>
  <c r="M1023" i="1"/>
  <c r="M1014" i="1"/>
  <c r="S1014" i="1" s="1"/>
  <c r="N1014" i="1"/>
  <c r="AI1014" i="1" s="1"/>
  <c r="M995" i="1"/>
  <c r="N995" i="1"/>
  <c r="AH995" i="1"/>
  <c r="M990" i="1"/>
  <c r="S990" i="1"/>
  <c r="N990" i="1"/>
  <c r="N984" i="1"/>
  <c r="AH984" i="1" s="1"/>
  <c r="M984" i="1"/>
  <c r="X984" i="1" s="1"/>
  <c r="M977" i="1"/>
  <c r="N977" i="1"/>
  <c r="M965" i="1"/>
  <c r="N965" i="1"/>
  <c r="AH965" i="1"/>
  <c r="M960" i="1"/>
  <c r="N960" i="1"/>
  <c r="M951" i="1"/>
  <c r="N951" i="1"/>
  <c r="AH951" i="1" s="1"/>
  <c r="N947" i="1"/>
  <c r="AG947" i="1" s="1"/>
  <c r="M947" i="1"/>
  <c r="M1009" i="1"/>
  <c r="N1009" i="1"/>
  <c r="AI1009" i="1" s="1"/>
  <c r="M943" i="1"/>
  <c r="N943" i="1"/>
  <c r="N933" i="1"/>
  <c r="AG933" i="1" s="1"/>
  <c r="M933" i="1"/>
  <c r="S933" i="1" s="1"/>
  <c r="N928" i="1"/>
  <c r="M928" i="1"/>
  <c r="N924" i="1"/>
  <c r="AI924" i="1" s="1"/>
  <c r="M924" i="1"/>
  <c r="S924" i="1" s="1"/>
  <c r="N907" i="1"/>
  <c r="M907" i="1"/>
  <c r="U907" i="1" s="1"/>
  <c r="N901" i="1"/>
  <c r="AH901" i="1" s="1"/>
  <c r="M901" i="1"/>
  <c r="T901" i="1" s="1"/>
  <c r="N894" i="1"/>
  <c r="M894" i="1"/>
  <c r="N889" i="1"/>
  <c r="AI889" i="1" s="1"/>
  <c r="M889" i="1"/>
  <c r="N885" i="1"/>
  <c r="M885" i="1"/>
  <c r="U885" i="1" s="1"/>
  <c r="N880" i="1"/>
  <c r="AH880" i="1" s="1"/>
  <c r="M880" i="1"/>
  <c r="V880" i="1" s="1"/>
  <c r="N876" i="1"/>
  <c r="M876" i="1"/>
  <c r="N862" i="1"/>
  <c r="M862" i="1"/>
  <c r="N858" i="1"/>
  <c r="AH858" i="1" s="1"/>
  <c r="M858" i="1"/>
  <c r="U858" i="1" s="1"/>
  <c r="N851" i="1"/>
  <c r="AH851" i="1" s="1"/>
  <c r="M851" i="1"/>
  <c r="V851" i="1" s="1"/>
  <c r="M848" i="1"/>
  <c r="T848" i="1" s="1"/>
  <c r="N848" i="1"/>
  <c r="AI848" i="1" s="1"/>
  <c r="M840" i="1"/>
  <c r="S840" i="1" s="1"/>
  <c r="N840" i="1"/>
  <c r="AH840" i="1" s="1"/>
  <c r="M834" i="1"/>
  <c r="X834" i="1" s="1"/>
  <c r="N834" i="1"/>
  <c r="M822" i="1"/>
  <c r="S822" i="1" s="1"/>
  <c r="N822" i="1"/>
  <c r="M816" i="1"/>
  <c r="N816" i="1"/>
  <c r="AH816" i="1" s="1"/>
  <c r="M806" i="1"/>
  <c r="N806" i="1"/>
  <c r="M801" i="1"/>
  <c r="N801" i="1"/>
  <c r="AH801" i="1" s="1"/>
  <c r="M794" i="1"/>
  <c r="S794" i="1" s="1"/>
  <c r="N794" i="1"/>
  <c r="M788" i="1"/>
  <c r="N788" i="1"/>
  <c r="M783" i="1"/>
  <c r="N783" i="1"/>
  <c r="M776" i="1"/>
  <c r="S776" i="1" s="1"/>
  <c r="N776" i="1"/>
  <c r="M767" i="1"/>
  <c r="S767" i="1"/>
  <c r="N767" i="1"/>
  <c r="M758" i="1"/>
  <c r="N758" i="1"/>
  <c r="AJ758" i="1"/>
  <c r="M750" i="1"/>
  <c r="N750" i="1"/>
  <c r="M747" i="1"/>
  <c r="N747" i="1"/>
  <c r="M741" i="1"/>
  <c r="S741" i="1"/>
  <c r="N741" i="1"/>
  <c r="M737" i="1"/>
  <c r="N737" i="1"/>
  <c r="M723" i="1"/>
  <c r="S723" i="1" s="1"/>
  <c r="N723" i="1"/>
  <c r="M714" i="1"/>
  <c r="S714" i="1" s="1"/>
  <c r="N714" i="1"/>
  <c r="M710" i="1"/>
  <c r="S710" i="1" s="1"/>
  <c r="N710" i="1"/>
  <c r="M700" i="1"/>
  <c r="W700" i="1"/>
  <c r="N700" i="1"/>
  <c r="M695" i="1"/>
  <c r="N695" i="1"/>
  <c r="M690" i="1"/>
  <c r="N690" i="1"/>
  <c r="M684" i="1"/>
  <c r="S684" i="1" s="1"/>
  <c r="N684" i="1"/>
  <c r="AH684" i="1" s="1"/>
  <c r="M680" i="1"/>
  <c r="U680" i="1" s="1"/>
  <c r="N680" i="1"/>
  <c r="AG680" i="1" s="1"/>
  <c r="M673" i="1"/>
  <c r="S673" i="1" s="1"/>
  <c r="N673" i="1"/>
  <c r="M668" i="1"/>
  <c r="V668" i="1" s="1"/>
  <c r="N668" i="1"/>
  <c r="M663" i="1"/>
  <c r="N663" i="1"/>
  <c r="M659" i="1"/>
  <c r="N659" i="1"/>
  <c r="M654" i="1"/>
  <c r="S654" i="1" s="1"/>
  <c r="N654" i="1"/>
  <c r="M638" i="1"/>
  <c r="N638" i="1"/>
  <c r="M633" i="1"/>
  <c r="T633" i="1"/>
  <c r="N633" i="1"/>
  <c r="M629" i="1"/>
  <c r="T629" i="1" s="1"/>
  <c r="N629" i="1"/>
  <c r="AH629" i="1" s="1"/>
  <c r="M619" i="1"/>
  <c r="S619" i="1" s="1"/>
  <c r="N619" i="1"/>
  <c r="M610" i="1"/>
  <c r="S610" i="1" s="1"/>
  <c r="N610" i="1"/>
  <c r="M599" i="1"/>
  <c r="U599" i="1" s="1"/>
  <c r="N599" i="1"/>
  <c r="M593" i="1"/>
  <c r="N593" i="1"/>
  <c r="M587" i="1"/>
  <c r="N587" i="1"/>
  <c r="M574" i="1"/>
  <c r="N574" i="1"/>
  <c r="M572" i="1"/>
  <c r="S572" i="1"/>
  <c r="N572" i="1"/>
  <c r="M567" i="1"/>
  <c r="N567" i="1"/>
  <c r="M562" i="1"/>
  <c r="N562" i="1"/>
  <c r="M554" i="1"/>
  <c r="S554" i="1" s="1"/>
  <c r="N554" i="1"/>
  <c r="M550" i="1"/>
  <c r="X550" i="1" s="1"/>
  <c r="N550" i="1"/>
  <c r="M544" i="1"/>
  <c r="N544" i="1"/>
  <c r="M538" i="1"/>
  <c r="S538" i="1" s="1"/>
  <c r="N538" i="1"/>
  <c r="AI538" i="1" s="1"/>
  <c r="M532" i="1"/>
  <c r="T532" i="1" s="1"/>
  <c r="N532" i="1"/>
  <c r="M530" i="1"/>
  <c r="U530" i="1"/>
  <c r="N530" i="1"/>
  <c r="AG530" i="1"/>
  <c r="M524" i="1"/>
  <c r="N524" i="1"/>
  <c r="M519" i="1"/>
  <c r="Y519" i="1"/>
  <c r="N519" i="1"/>
  <c r="M504" i="1"/>
  <c r="T504" i="1" s="1"/>
  <c r="N504" i="1"/>
  <c r="M500" i="1"/>
  <c r="S500" i="1" s="1"/>
  <c r="N500" i="1"/>
  <c r="AG500" i="1" s="1"/>
  <c r="M494" i="1"/>
  <c r="N494" i="1"/>
  <c r="M488" i="1"/>
  <c r="N488" i="1"/>
  <c r="M481" i="1"/>
  <c r="N481" i="1"/>
  <c r="N472" i="1"/>
  <c r="AG472" i="1" s="1"/>
  <c r="M472" i="1"/>
  <c r="W472" i="1" s="1"/>
  <c r="M463" i="1"/>
  <c r="N463" i="1"/>
  <c r="AG463" i="1" s="1"/>
  <c r="M459" i="1"/>
  <c r="W459" i="1" s="1"/>
  <c r="N459" i="1"/>
  <c r="AI459" i="1" s="1"/>
  <c r="M452" i="1"/>
  <c r="S452" i="1" s="1"/>
  <c r="N452" i="1"/>
  <c r="N441" i="1"/>
  <c r="AG441" i="1" s="1"/>
  <c r="M441" i="1"/>
  <c r="T441" i="1" s="1"/>
  <c r="M431" i="1"/>
  <c r="N431" i="1"/>
  <c r="AH431" i="1" s="1"/>
  <c r="M427" i="1"/>
  <c r="V427" i="1" s="1"/>
  <c r="N427" i="1"/>
  <c r="AG427" i="1" s="1"/>
  <c r="M422" i="1"/>
  <c r="N422" i="1"/>
  <c r="AI422" i="1"/>
  <c r="M416" i="1"/>
  <c r="N416" i="1"/>
  <c r="AJ416" i="1" s="1"/>
  <c r="M413" i="1"/>
  <c r="N413" i="1"/>
  <c r="AI413" i="1" s="1"/>
  <c r="M400" i="1"/>
  <c r="Y400" i="1" s="1"/>
  <c r="N400" i="1"/>
  <c r="AJ400" i="1" s="1"/>
  <c r="M392" i="1"/>
  <c r="N392" i="1"/>
  <c r="AG392" i="1" s="1"/>
  <c r="M405" i="1"/>
  <c r="N405" i="1"/>
  <c r="M386" i="1"/>
  <c r="N386" i="1"/>
  <c r="AG386" i="1"/>
  <c r="M403" i="1"/>
  <c r="N403" i="1"/>
  <c r="AH403" i="1" s="1"/>
  <c r="M372" i="1"/>
  <c r="N372" i="1"/>
  <c r="AI372" i="1" s="1"/>
  <c r="M364" i="1"/>
  <c r="N364" i="1"/>
  <c r="M360" i="1"/>
  <c r="N360" i="1"/>
  <c r="M349" i="1"/>
  <c r="N349" i="1"/>
  <c r="AI349" i="1" s="1"/>
  <c r="M343" i="1"/>
  <c r="U343" i="1" s="1"/>
  <c r="N343" i="1"/>
  <c r="AH343" i="1" s="1"/>
  <c r="M336" i="1"/>
  <c r="N336" i="1"/>
  <c r="AJ336" i="1"/>
  <c r="M330" i="1"/>
  <c r="N330" i="1"/>
  <c r="M325" i="1"/>
  <c r="N325" i="1"/>
  <c r="AI325" i="1" s="1"/>
  <c r="M318" i="1"/>
  <c r="N318" i="1"/>
  <c r="M312" i="1"/>
  <c r="N312" i="1"/>
  <c r="M306" i="1"/>
  <c r="N306" i="1"/>
  <c r="AG306" i="1" s="1"/>
  <c r="M300" i="1"/>
  <c r="N300" i="1"/>
  <c r="AJ300" i="1" s="1"/>
  <c r="M292" i="1"/>
  <c r="W292" i="1" s="1"/>
  <c r="N292" i="1"/>
  <c r="AJ292" i="1" s="1"/>
  <c r="M287" i="1"/>
  <c r="N287" i="1"/>
  <c r="AG287" i="1"/>
  <c r="M280" i="1"/>
  <c r="N280" i="1"/>
  <c r="M272" i="1"/>
  <c r="N272" i="1"/>
  <c r="AI272" i="1" s="1"/>
  <c r="M262" i="1"/>
  <c r="N262" i="1"/>
  <c r="AH262" i="1" s="1"/>
  <c r="M255" i="1"/>
  <c r="S255" i="1" s="1"/>
  <c r="N255" i="1"/>
  <c r="M250" i="1"/>
  <c r="N250" i="1"/>
  <c r="M247" i="1"/>
  <c r="N247" i="1"/>
  <c r="AH247" i="1" s="1"/>
  <c r="M234" i="1"/>
  <c r="N234" i="1"/>
  <c r="AH234" i="1" s="1"/>
  <c r="M228" i="1"/>
  <c r="N228" i="1"/>
  <c r="AJ228" i="1"/>
  <c r="M222" i="1"/>
  <c r="N222" i="1"/>
  <c r="M216" i="1"/>
  <c r="N216" i="1"/>
  <c r="AJ216" i="1" s="1"/>
  <c r="M213" i="1"/>
  <c r="X213" i="1" s="1"/>
  <c r="N213" i="1"/>
  <c r="AJ213" i="1" s="1"/>
  <c r="M208" i="1"/>
  <c r="Y208" i="1" s="1"/>
  <c r="N208" i="1"/>
  <c r="AJ208" i="1" s="1"/>
  <c r="M202" i="1"/>
  <c r="N202" i="1"/>
  <c r="AH202" i="1" s="1"/>
  <c r="M200" i="1"/>
  <c r="N200" i="1"/>
  <c r="AJ200" i="1" s="1"/>
  <c r="M193" i="1"/>
  <c r="N193" i="1"/>
  <c r="M189" i="1"/>
  <c r="N189" i="1"/>
  <c r="AH189" i="1"/>
  <c r="M181" i="1"/>
  <c r="N181" i="1"/>
  <c r="M176" i="1"/>
  <c r="N176" i="1"/>
  <c r="AH176" i="1" s="1"/>
  <c r="M170" i="1"/>
  <c r="W170" i="1" s="1"/>
  <c r="N170" i="1"/>
  <c r="M164" i="1"/>
  <c r="Y164" i="1"/>
  <c r="N164" i="1"/>
  <c r="AH164" i="1"/>
  <c r="N151" i="1"/>
  <c r="M151" i="1"/>
  <c r="M146" i="1"/>
  <c r="N146" i="1"/>
  <c r="AH146" i="1" s="1"/>
  <c r="M142" i="1"/>
  <c r="N142" i="1"/>
  <c r="AH142" i="1" s="1"/>
  <c r="M128" i="1"/>
  <c r="N128" i="1"/>
  <c r="AJ128" i="1" s="1"/>
  <c r="M119" i="1"/>
  <c r="N119" i="1"/>
  <c r="AH119" i="1"/>
  <c r="M110" i="1"/>
  <c r="N110" i="1"/>
  <c r="AJ110" i="1" s="1"/>
  <c r="M107" i="1"/>
  <c r="U107" i="1" s="1"/>
  <c r="N107" i="1"/>
  <c r="M78" i="1"/>
  <c r="T78" i="1"/>
  <c r="N78" i="1"/>
  <c r="M72" i="1"/>
  <c r="V72" i="1" s="1"/>
  <c r="N72" i="1"/>
  <c r="M68" i="1"/>
  <c r="N68" i="1"/>
  <c r="AJ68" i="1" s="1"/>
  <c r="M63" i="1"/>
  <c r="N63" i="1"/>
  <c r="AG63" i="1"/>
  <c r="M56" i="1"/>
  <c r="Y56" i="1"/>
  <c r="N56" i="1"/>
  <c r="M50" i="1"/>
  <c r="T50" i="1" s="1"/>
  <c r="N50" i="1"/>
  <c r="M41" i="1"/>
  <c r="N41" i="1"/>
  <c r="AI41" i="1" s="1"/>
  <c r="M32" i="1"/>
  <c r="T32" i="1" s="1"/>
  <c r="N32" i="1"/>
  <c r="M26" i="1"/>
  <c r="T26" i="1" s="1"/>
  <c r="N26" i="1"/>
  <c r="AG26" i="1" s="1"/>
  <c r="M17" i="1"/>
  <c r="N17" i="1"/>
  <c r="M13" i="1"/>
  <c r="N13" i="1"/>
  <c r="AH13" i="1" s="1"/>
  <c r="M8" i="1"/>
  <c r="Y8" i="1" s="1"/>
  <c r="N8" i="1"/>
  <c r="AI8" i="1" s="1"/>
  <c r="M94" i="1"/>
  <c r="N94" i="1"/>
  <c r="M969" i="1"/>
  <c r="N969" i="1"/>
  <c r="M98" i="1"/>
  <c r="N98" i="1"/>
  <c r="AJ98" i="1"/>
  <c r="M99" i="1"/>
  <c r="N99" i="1"/>
  <c r="M92" i="1"/>
  <c r="N92" i="1"/>
  <c r="AH92" i="1" s="1"/>
  <c r="M397" i="1"/>
  <c r="U397" i="1" s="1"/>
  <c r="N397" i="1"/>
  <c r="AI397" i="1" s="1"/>
  <c r="M764" i="1"/>
  <c r="U764" i="1" s="1"/>
  <c r="N764" i="1"/>
  <c r="AG764" i="1" s="1"/>
  <c r="M380" i="1"/>
  <c r="N380" i="1"/>
  <c r="AI380" i="1" s="1"/>
  <c r="M320" i="1"/>
  <c r="N320" i="1"/>
  <c r="M241" i="1"/>
  <c r="N241" i="1"/>
  <c r="M5" i="1"/>
  <c r="X5" i="1" s="1"/>
  <c r="N5" i="1"/>
  <c r="M779" i="1"/>
  <c r="N779" i="1"/>
  <c r="AI779" i="1" s="1"/>
  <c r="M826" i="1"/>
  <c r="N826" i="1"/>
  <c r="M793" i="1"/>
  <c r="N793" i="1"/>
  <c r="AG793" i="1" s="1"/>
  <c r="M708" i="1"/>
  <c r="W708" i="1" s="1"/>
  <c r="N708" i="1"/>
  <c r="AH708" i="1" s="1"/>
  <c r="N84" i="1"/>
  <c r="AH84" i="1" s="1"/>
  <c r="M84" i="1"/>
  <c r="U84" i="1" s="1"/>
  <c r="M1090" i="1"/>
  <c r="X1090" i="1" s="1"/>
  <c r="N1090" i="1"/>
  <c r="M476" i="1"/>
  <c r="N476" i="1"/>
  <c r="M162" i="1"/>
  <c r="N162" i="1"/>
  <c r="AJ162" i="1" s="1"/>
  <c r="N953" i="1"/>
  <c r="AI953" i="1" s="1"/>
  <c r="M953" i="1"/>
  <c r="N379" i="1"/>
  <c r="M379" i="1"/>
  <c r="V379" i="1" s="1"/>
  <c r="N795" i="1"/>
  <c r="AG795" i="1" s="1"/>
  <c r="M795" i="1"/>
  <c r="S795" i="1" s="1"/>
  <c r="N159" i="1"/>
  <c r="AI159" i="1" s="1"/>
  <c r="M159" i="1"/>
  <c r="T159" i="1" s="1"/>
  <c r="N29" i="1"/>
  <c r="AH29" i="1" s="1"/>
  <c r="M29" i="1"/>
  <c r="V29" i="1" s="1"/>
  <c r="N1095" i="1"/>
  <c r="AH1095" i="1" s="1"/>
  <c r="M1095" i="1"/>
  <c r="N651" i="1"/>
  <c r="AG651" i="1" s="1"/>
  <c r="M651" i="1"/>
  <c r="X651" i="1" s="1"/>
  <c r="N1139" i="1"/>
  <c r="M1139" i="1"/>
  <c r="T1139" i="1" s="1"/>
  <c r="N939" i="1"/>
  <c r="M939" i="1"/>
  <c r="U939" i="1"/>
  <c r="N958" i="1"/>
  <c r="AJ958" i="1"/>
  <c r="M958" i="1"/>
  <c r="N725" i="1"/>
  <c r="AH725" i="1" s="1"/>
  <c r="M725" i="1"/>
  <c r="N355" i="1"/>
  <c r="AJ355" i="1" s="1"/>
  <c r="M355" i="1"/>
  <c r="N356" i="1"/>
  <c r="AH356" i="1" s="1"/>
  <c r="M356" i="1"/>
  <c r="N918" i="1"/>
  <c r="AJ918" i="1"/>
  <c r="M918" i="1"/>
  <c r="N704" i="1"/>
  <c r="M704" i="1"/>
  <c r="N916" i="1"/>
  <c r="M916" i="1"/>
  <c r="U916" i="1"/>
  <c r="N911" i="1"/>
  <c r="M911" i="1"/>
  <c r="N207" i="1"/>
  <c r="AJ207" i="1"/>
  <c r="M207" i="1"/>
  <c r="X207" i="1"/>
  <c r="N902" i="1"/>
  <c r="M902" i="1"/>
  <c r="N204" i="1"/>
  <c r="M204" i="1"/>
  <c r="Y204" i="1" s="1"/>
  <c r="N513" i="1"/>
  <c r="AG513" i="1" s="1"/>
  <c r="M513" i="1"/>
  <c r="N743" i="1"/>
  <c r="M743" i="1"/>
  <c r="S743" i="1" s="1"/>
  <c r="N615" i="1"/>
  <c r="M615" i="1"/>
  <c r="U615" i="1" s="1"/>
  <c r="N614" i="1"/>
  <c r="M614" i="1"/>
  <c r="T614" i="1" s="1"/>
  <c r="N168" i="1"/>
  <c r="M168" i="1"/>
  <c r="N137" i="1"/>
  <c r="M137" i="1"/>
  <c r="T137" i="1"/>
  <c r="N45" i="1"/>
  <c r="M45" i="1"/>
  <c r="Y45" i="1" s="1"/>
  <c r="N238" i="1"/>
  <c r="M238" i="1"/>
  <c r="S238" i="1" s="1"/>
  <c r="N576" i="1"/>
  <c r="M576" i="1"/>
  <c r="S576" i="1" s="1"/>
  <c r="N236" i="1"/>
  <c r="M236" i="1"/>
  <c r="X236" i="1"/>
  <c r="N1143" i="1"/>
  <c r="M1143" i="1"/>
  <c r="N448" i="1"/>
  <c r="M448" i="1"/>
  <c r="N955" i="1"/>
  <c r="AJ955" i="1"/>
  <c r="M955" i="1"/>
  <c r="N333" i="1"/>
  <c r="M333" i="1"/>
  <c r="N560" i="1"/>
  <c r="M560" i="1"/>
  <c r="N558" i="1"/>
  <c r="M558" i="1"/>
  <c r="N424" i="1"/>
  <c r="AG424" i="1" s="1"/>
  <c r="M424" i="1"/>
  <c r="N466" i="1"/>
  <c r="AJ466" i="1" s="1"/>
  <c r="M466" i="1"/>
  <c r="T466" i="1" s="1"/>
  <c r="N468" i="1"/>
  <c r="AJ468" i="1" s="1"/>
  <c r="M468" i="1"/>
  <c r="U468" i="1" s="1"/>
  <c r="M868" i="1"/>
  <c r="N868" i="1"/>
  <c r="AJ868" i="1" s="1"/>
  <c r="M864" i="1"/>
  <c r="N864" i="1"/>
  <c r="M299" i="1"/>
  <c r="N299" i="1"/>
  <c r="M657" i="1"/>
  <c r="X657" i="1" s="1"/>
  <c r="N657" i="1"/>
  <c r="AG657" i="1" s="1"/>
  <c r="N1155" i="1"/>
  <c r="N1158" i="1"/>
  <c r="N1126" i="1"/>
  <c r="AI1126" i="1" s="1"/>
  <c r="N515" i="1"/>
  <c r="AH515" i="1" s="1"/>
  <c r="N270" i="1"/>
  <c r="N268" i="1"/>
  <c r="M771" i="1"/>
  <c r="Y771" i="1" s="1"/>
  <c r="M244" i="1"/>
  <c r="M303" i="1"/>
  <c r="M678" i="1"/>
  <c r="X678" i="1"/>
  <c r="M819" i="1"/>
  <c r="M623" i="1"/>
  <c r="T623" i="1" s="1"/>
  <c r="N623" i="1"/>
  <c r="M48" i="1"/>
  <c r="V48" i="1" s="1"/>
  <c r="N48" i="1"/>
  <c r="M1075" i="1"/>
  <c r="N1075" i="1"/>
  <c r="M1013" i="1"/>
  <c r="T1013" i="1" s="1"/>
  <c r="N1013" i="1"/>
  <c r="AJ1013" i="1" s="1"/>
  <c r="M942" i="1"/>
  <c r="N942" i="1"/>
  <c r="M1100" i="1"/>
  <c r="T1100" i="1" s="1"/>
  <c r="N1100" i="1"/>
  <c r="M760" i="1"/>
  <c r="N760" i="1"/>
  <c r="M113" i="1"/>
  <c r="T113" i="1"/>
  <c r="N113" i="1"/>
  <c r="AJ113" i="1"/>
  <c r="M687" i="1"/>
  <c r="N687" i="1"/>
  <c r="M371" i="1"/>
  <c r="N371" i="1"/>
  <c r="M756" i="1"/>
  <c r="X756" i="1"/>
  <c r="N756" i="1"/>
  <c r="M399" i="1"/>
  <c r="V399" i="1" s="1"/>
  <c r="N399" i="1"/>
  <c r="M258" i="1"/>
  <c r="U258" i="1" s="1"/>
  <c r="N258" i="1"/>
  <c r="M975" i="1"/>
  <c r="V975" i="1" s="1"/>
  <c r="N975" i="1"/>
  <c r="M1115" i="1"/>
  <c r="W1115" i="1"/>
  <c r="N1115" i="1"/>
  <c r="M323" i="1"/>
  <c r="T323" i="1" s="1"/>
  <c r="N323" i="1"/>
  <c r="M671" i="1"/>
  <c r="N671" i="1"/>
  <c r="M127" i="1"/>
  <c r="N127" i="1"/>
  <c r="M976" i="1"/>
  <c r="S976" i="1" s="1"/>
  <c r="N976" i="1"/>
  <c r="M778" i="1"/>
  <c r="N778" i="1"/>
  <c r="AJ778" i="1" s="1"/>
  <c r="M278" i="1"/>
  <c r="N278" i="1"/>
  <c r="M175" i="1"/>
  <c r="N175" i="1"/>
  <c r="M365" i="1"/>
  <c r="N365" i="1"/>
  <c r="M1175" i="1"/>
  <c r="U1175" i="1" s="1"/>
  <c r="N1175" i="1"/>
  <c r="M1153" i="1"/>
  <c r="N1153" i="1"/>
  <c r="M1127" i="1"/>
  <c r="N1127" i="1"/>
  <c r="M1046" i="1"/>
  <c r="U1046" i="1" s="1"/>
  <c r="N1046" i="1"/>
  <c r="M1020" i="1"/>
  <c r="U1020" i="1"/>
  <c r="N1020" i="1"/>
  <c r="M1019" i="1"/>
  <c r="U1019" i="1" s="1"/>
  <c r="N1019" i="1"/>
  <c r="M992" i="1"/>
  <c r="N992" i="1"/>
  <c r="M959" i="1"/>
  <c r="N959" i="1"/>
  <c r="M857" i="1"/>
  <c r="W857" i="1" s="1"/>
  <c r="N857" i="1"/>
  <c r="M837" i="1"/>
  <c r="U837" i="1" s="1"/>
  <c r="N837" i="1"/>
  <c r="M809" i="1"/>
  <c r="X809" i="1"/>
  <c r="N809" i="1"/>
  <c r="M772" i="1"/>
  <c r="N772" i="1"/>
  <c r="M643" i="1"/>
  <c r="S643" i="1" s="1"/>
  <c r="N643" i="1"/>
  <c r="M641" i="1"/>
  <c r="U641" i="1" s="1"/>
  <c r="N641" i="1"/>
  <c r="M585" i="1"/>
  <c r="N585" i="1"/>
  <c r="M542" i="1"/>
  <c r="N542" i="1"/>
  <c r="M490" i="1"/>
  <c r="U490" i="1" s="1"/>
  <c r="N490" i="1"/>
  <c r="M433" i="1"/>
  <c r="U433" i="1"/>
  <c r="N433" i="1"/>
  <c r="M398" i="1"/>
  <c r="N398" i="1"/>
  <c r="M369" i="1"/>
  <c r="W369" i="1" s="1"/>
  <c r="N369" i="1"/>
  <c r="M310" i="1"/>
  <c r="X310" i="1" s="1"/>
  <c r="N310" i="1"/>
  <c r="M286" i="1"/>
  <c r="N286" i="1"/>
  <c r="M183" i="1"/>
  <c r="V183" i="1" s="1"/>
  <c r="N183" i="1"/>
  <c r="M148" i="1"/>
  <c r="Y148" i="1"/>
  <c r="N148" i="1"/>
  <c r="M144" i="1"/>
  <c r="U144" i="1" s="1"/>
  <c r="N144" i="1"/>
  <c r="M89" i="1"/>
  <c r="N89" i="1"/>
  <c r="M39" i="1"/>
  <c r="S39" i="1" s="1"/>
  <c r="N39" i="1"/>
  <c r="M20" i="1"/>
  <c r="S20" i="1" s="1"/>
  <c r="N20" i="1"/>
  <c r="M1170" i="1"/>
  <c r="X1170" i="1"/>
  <c r="N1170" i="1"/>
  <c r="M1163" i="1"/>
  <c r="N1163" i="1"/>
  <c r="M1157" i="1"/>
  <c r="S1157" i="1" s="1"/>
  <c r="N1157" i="1"/>
  <c r="M1149" i="1"/>
  <c r="N1149" i="1"/>
  <c r="M1146" i="1"/>
  <c r="X1146" i="1" s="1"/>
  <c r="N1146" i="1"/>
  <c r="M1138" i="1"/>
  <c r="U1138" i="1" s="1"/>
  <c r="N1138" i="1"/>
  <c r="M1134" i="1"/>
  <c r="N1134" i="1"/>
  <c r="M1128" i="1"/>
  <c r="W1128" i="1"/>
  <c r="N1128" i="1"/>
  <c r="M1119" i="1"/>
  <c r="S1119" i="1" s="1"/>
  <c r="N1119" i="1"/>
  <c r="M1111" i="1"/>
  <c r="N1111" i="1"/>
  <c r="M1114" i="1"/>
  <c r="S1114" i="1" s="1"/>
  <c r="N1114" i="1"/>
  <c r="M1102" i="1"/>
  <c r="Y1102" i="1" s="1"/>
  <c r="N1102" i="1"/>
  <c r="M1097" i="1"/>
  <c r="Y1097" i="1"/>
  <c r="N1097" i="1"/>
  <c r="AI1097" i="1"/>
  <c r="M1089" i="1"/>
  <c r="S1089" i="1"/>
  <c r="N1089" i="1"/>
  <c r="AH1089" i="1"/>
  <c r="M1085" i="1"/>
  <c r="U1085" i="1"/>
  <c r="N1085" i="1"/>
  <c r="M1082" i="1"/>
  <c r="V1082" i="1" s="1"/>
  <c r="N1082" i="1"/>
  <c r="M1076" i="1"/>
  <c r="U1076" i="1" s="1"/>
  <c r="N1076" i="1"/>
  <c r="M1069" i="1"/>
  <c r="N1069" i="1"/>
  <c r="M1065" i="1"/>
  <c r="N1065" i="1"/>
  <c r="M1061" i="1"/>
  <c r="N1061" i="1"/>
  <c r="M1054" i="1"/>
  <c r="U1054" i="1" s="1"/>
  <c r="N1054" i="1"/>
  <c r="M1048" i="1"/>
  <c r="S1048" i="1"/>
  <c r="N1048" i="1"/>
  <c r="M1041" i="1"/>
  <c r="N1041" i="1"/>
  <c r="M1035" i="1"/>
  <c r="N1035" i="1"/>
  <c r="M1033" i="1"/>
  <c r="U1033" i="1" s="1"/>
  <c r="N1033" i="1"/>
  <c r="M1028" i="1"/>
  <c r="S1028" i="1" s="1"/>
  <c r="N1028" i="1"/>
  <c r="M1017" i="1"/>
  <c r="X1017" i="1" s="1"/>
  <c r="N1017" i="1"/>
  <c r="AH1017" i="1" s="1"/>
  <c r="M1012" i="1"/>
  <c r="N1012" i="1"/>
  <c r="M994" i="1"/>
  <c r="T994" i="1" s="1"/>
  <c r="N994" i="1"/>
  <c r="AJ994" i="1" s="1"/>
  <c r="M987" i="1"/>
  <c r="N987" i="1"/>
  <c r="AH987" i="1" s="1"/>
  <c r="M982" i="1"/>
  <c r="N982" i="1"/>
  <c r="AH982" i="1" s="1"/>
  <c r="M974" i="1"/>
  <c r="V974" i="1" s="1"/>
  <c r="N974" i="1"/>
  <c r="M967" i="1"/>
  <c r="V967" i="1" s="1"/>
  <c r="N967" i="1"/>
  <c r="AH967" i="1" s="1"/>
  <c r="M956" i="1"/>
  <c r="S956" i="1" s="1"/>
  <c r="N956" i="1"/>
  <c r="AG956" i="1" s="1"/>
  <c r="N950" i="1"/>
  <c r="AJ950" i="1" s="1"/>
  <c r="M950" i="1"/>
  <c r="N946" i="1"/>
  <c r="M946" i="1"/>
  <c r="V946" i="1" s="1"/>
  <c r="N1008" i="1"/>
  <c r="AJ1008" i="1" s="1"/>
  <c r="M1008" i="1"/>
  <c r="N941" i="1"/>
  <c r="M941" i="1"/>
  <c r="N931" i="1"/>
  <c r="AI931" i="1" s="1"/>
  <c r="M931" i="1"/>
  <c r="V931" i="1" s="1"/>
  <c r="N927" i="1"/>
  <c r="M927" i="1"/>
  <c r="N922" i="1"/>
  <c r="AI922" i="1" s="1"/>
  <c r="M922" i="1"/>
  <c r="S922" i="1" s="1"/>
  <c r="N906" i="1"/>
  <c r="M906" i="1"/>
  <c r="V906" i="1" s="1"/>
  <c r="N900" i="1"/>
  <c r="AH900" i="1" s="1"/>
  <c r="M900" i="1"/>
  <c r="V900" i="1" s="1"/>
  <c r="N892" i="1"/>
  <c r="AG892" i="1" s="1"/>
  <c r="M892" i="1"/>
  <c r="N888" i="1"/>
  <c r="AJ888" i="1" s="1"/>
  <c r="M888" i="1"/>
  <c r="V888" i="1" s="1"/>
  <c r="N883" i="1"/>
  <c r="AH883" i="1" s="1"/>
  <c r="M883" i="1"/>
  <c r="W883" i="1" s="1"/>
  <c r="N879" i="1"/>
  <c r="AI879" i="1" s="1"/>
  <c r="M879" i="1"/>
  <c r="N875" i="1"/>
  <c r="AG875" i="1"/>
  <c r="M875" i="1"/>
  <c r="N861" i="1"/>
  <c r="AI861" i="1" s="1"/>
  <c r="M861" i="1"/>
  <c r="N856" i="1"/>
  <c r="M856" i="1"/>
  <c r="V856" i="1" s="1"/>
  <c r="N852" i="1"/>
  <c r="M852" i="1"/>
  <c r="N843" i="1"/>
  <c r="AI843" i="1" s="1"/>
  <c r="M843" i="1"/>
  <c r="N838" i="1"/>
  <c r="AH838" i="1" s="1"/>
  <c r="M838" i="1"/>
  <c r="N831" i="1"/>
  <c r="AJ831" i="1" s="1"/>
  <c r="M831" i="1"/>
  <c r="U831" i="1" s="1"/>
  <c r="N821" i="1"/>
  <c r="AH821" i="1" s="1"/>
  <c r="M821" i="1"/>
  <c r="S821" i="1" s="1"/>
  <c r="N811" i="1"/>
  <c r="M811" i="1"/>
  <c r="N805" i="1"/>
  <c r="M805" i="1"/>
  <c r="N798" i="1"/>
  <c r="AH798" i="1" s="1"/>
  <c r="M798" i="1"/>
  <c r="N792" i="1"/>
  <c r="AH792" i="1"/>
  <c r="M792" i="1"/>
  <c r="U792" i="1"/>
  <c r="N787" i="1"/>
  <c r="M787" i="1"/>
  <c r="N782" i="1"/>
  <c r="AH782" i="1"/>
  <c r="M782" i="1"/>
  <c r="N775" i="1"/>
  <c r="M775" i="1"/>
  <c r="T775" i="1"/>
  <c r="N765" i="1"/>
  <c r="AH765" i="1"/>
  <c r="M765" i="1"/>
  <c r="U765" i="1"/>
  <c r="N757" i="1"/>
  <c r="AG757" i="1"/>
  <c r="M757" i="1"/>
  <c r="N749" i="1"/>
  <c r="AH749" i="1" s="1"/>
  <c r="M749" i="1"/>
  <c r="U749" i="1" s="1"/>
  <c r="N746" i="1"/>
  <c r="AH746" i="1" s="1"/>
  <c r="M746" i="1"/>
  <c r="U746" i="1" s="1"/>
  <c r="N740" i="1"/>
  <c r="M740" i="1"/>
  <c r="N734" i="1"/>
  <c r="AH734" i="1" s="1"/>
  <c r="M734" i="1"/>
  <c r="V734" i="1" s="1"/>
  <c r="N722" i="1"/>
  <c r="AH722" i="1" s="1"/>
  <c r="M722" i="1"/>
  <c r="S722" i="1" s="1"/>
  <c r="N713" i="1"/>
  <c r="AH713" i="1" s="1"/>
  <c r="M713" i="1"/>
  <c r="N707" i="1"/>
  <c r="AJ707" i="1" s="1"/>
  <c r="M707" i="1"/>
  <c r="N699" i="1"/>
  <c r="AH699" i="1" s="1"/>
  <c r="M699" i="1"/>
  <c r="S699" i="1" s="1"/>
  <c r="N694" i="1"/>
  <c r="AI694" i="1" s="1"/>
  <c r="M694" i="1"/>
  <c r="U694" i="1" s="1"/>
  <c r="N689" i="1"/>
  <c r="AH689" i="1" s="1"/>
  <c r="M689" i="1"/>
  <c r="T689" i="1" s="1"/>
  <c r="N682" i="1"/>
  <c r="M682" i="1"/>
  <c r="N676" i="1"/>
  <c r="AJ676" i="1" s="1"/>
  <c r="M676" i="1"/>
  <c r="U676" i="1" s="1"/>
  <c r="N672" i="1"/>
  <c r="AH672" i="1" s="1"/>
  <c r="M672" i="1"/>
  <c r="N667" i="1"/>
  <c r="AH667" i="1"/>
  <c r="M667" i="1"/>
  <c r="U667" i="1"/>
  <c r="N664" i="1"/>
  <c r="AH664" i="1"/>
  <c r="M664" i="1"/>
  <c r="T664" i="1"/>
  <c r="N658" i="1"/>
  <c r="M658" i="1"/>
  <c r="U658" i="1" s="1"/>
  <c r="N648" i="1"/>
  <c r="AH648" i="1" s="1"/>
  <c r="M648" i="1"/>
  <c r="U648" i="1" s="1"/>
  <c r="N637" i="1"/>
  <c r="M637" i="1"/>
  <c r="U637" i="1" s="1"/>
  <c r="N628" i="1"/>
  <c r="AH628" i="1" s="1"/>
  <c r="M628" i="1"/>
  <c r="U628" i="1" s="1"/>
  <c r="N625" i="1"/>
  <c r="M625" i="1"/>
  <c r="U625" i="1" s="1"/>
  <c r="N618" i="1"/>
  <c r="AH618" i="1" s="1"/>
  <c r="M618" i="1"/>
  <c r="S618" i="1" s="1"/>
  <c r="N604" i="1"/>
  <c r="M604" i="1"/>
  <c r="S604" i="1"/>
  <c r="N596" i="1"/>
  <c r="AH596" i="1"/>
  <c r="M596" i="1"/>
  <c r="N591" i="1"/>
  <c r="M591" i="1"/>
  <c r="N584" i="1"/>
  <c r="AH584" i="1" s="1"/>
  <c r="M584" i="1"/>
  <c r="N579" i="1"/>
  <c r="AH579" i="1" s="1"/>
  <c r="M579" i="1"/>
  <c r="N570" i="1"/>
  <c r="AH570" i="1" s="1"/>
  <c r="M570" i="1"/>
  <c r="T570" i="1" s="1"/>
  <c r="N566" i="1"/>
  <c r="AH566" i="1" s="1"/>
  <c r="M566" i="1"/>
  <c r="T566" i="1" s="1"/>
  <c r="N561" i="1"/>
  <c r="AH561" i="1" s="1"/>
  <c r="M561" i="1"/>
  <c r="S561" i="1" s="1"/>
  <c r="N556" i="1"/>
  <c r="AH556" i="1" s="1"/>
  <c r="M556" i="1"/>
  <c r="U556" i="1" s="1"/>
  <c r="N548" i="1"/>
  <c r="AH548" i="1" s="1"/>
  <c r="M548" i="1"/>
  <c r="S548" i="1" s="1"/>
  <c r="N543" i="1"/>
  <c r="M543" i="1"/>
  <c r="N536" i="1"/>
  <c r="AG536" i="1" s="1"/>
  <c r="M536" i="1"/>
  <c r="U536" i="1" s="1"/>
  <c r="N531" i="1"/>
  <c r="AG531" i="1" s="1"/>
  <c r="M531" i="1"/>
  <c r="N527" i="1"/>
  <c r="M527" i="1"/>
  <c r="N523" i="1"/>
  <c r="M523" i="1"/>
  <c r="N518" i="1"/>
  <c r="AG518" i="1"/>
  <c r="M518" i="1"/>
  <c r="X518" i="1"/>
  <c r="N503" i="1"/>
  <c r="M503" i="1"/>
  <c r="N499" i="1"/>
  <c r="M499" i="1"/>
  <c r="N492" i="1"/>
  <c r="M492" i="1"/>
  <c r="M487" i="1"/>
  <c r="N487" i="1"/>
  <c r="AG487" i="1" s="1"/>
  <c r="M478" i="1"/>
  <c r="N478" i="1"/>
  <c r="AH478" i="1" s="1"/>
  <c r="M470" i="1"/>
  <c r="X470" i="1" s="1"/>
  <c r="N470" i="1"/>
  <c r="M461" i="1"/>
  <c r="N461" i="1"/>
  <c r="N455" i="1"/>
  <c r="M455" i="1"/>
  <c r="N446" i="1"/>
  <c r="M446" i="1"/>
  <c r="N443" i="1"/>
  <c r="M443" i="1"/>
  <c r="N430" i="1"/>
  <c r="M430" i="1"/>
  <c r="N425" i="1"/>
  <c r="M425" i="1"/>
  <c r="N421" i="1"/>
  <c r="M421" i="1"/>
  <c r="N415" i="1"/>
  <c r="AJ415" i="1" s="1"/>
  <c r="M415" i="1"/>
  <c r="N411" i="1"/>
  <c r="M411" i="1"/>
  <c r="N402" i="1"/>
  <c r="M402" i="1"/>
  <c r="N382" i="1"/>
  <c r="M382" i="1"/>
  <c r="X382" i="1" s="1"/>
  <c r="N388" i="1"/>
  <c r="M388" i="1"/>
  <c r="N385" i="1"/>
  <c r="M385" i="1"/>
  <c r="N381" i="1"/>
  <c r="AH381" i="1" s="1"/>
  <c r="M381" i="1"/>
  <c r="V381" i="1" s="1"/>
  <c r="N370" i="1"/>
  <c r="M370" i="1"/>
  <c r="N363" i="1"/>
  <c r="M363" i="1"/>
  <c r="N359" i="1"/>
  <c r="AJ359" i="1" s="1"/>
  <c r="M359" i="1"/>
  <c r="N348" i="1"/>
  <c r="AG348" i="1"/>
  <c r="M348" i="1"/>
  <c r="N342" i="1"/>
  <c r="M342" i="1"/>
  <c r="V342" i="1"/>
  <c r="N337" i="1"/>
  <c r="M337" i="1"/>
  <c r="N329" i="1"/>
  <c r="AH329" i="1"/>
  <c r="M329" i="1"/>
  <c r="N324" i="1"/>
  <c r="AI324" i="1" s="1"/>
  <c r="M324" i="1"/>
  <c r="N317" i="1"/>
  <c r="AI317" i="1" s="1"/>
  <c r="M317" i="1"/>
  <c r="N313" i="1"/>
  <c r="M313" i="1"/>
  <c r="N305" i="1"/>
  <c r="M305" i="1"/>
  <c r="N296" i="1"/>
  <c r="AH296" i="1" s="1"/>
  <c r="M296" i="1"/>
  <c r="N290" i="1"/>
  <c r="AG290" i="1"/>
  <c r="M290" i="1"/>
  <c r="V290" i="1"/>
  <c r="N285" i="1"/>
  <c r="M285" i="1"/>
  <c r="N279" i="1"/>
  <c r="M279" i="1"/>
  <c r="N266" i="1"/>
  <c r="M266" i="1"/>
  <c r="U266" i="1" s="1"/>
  <c r="N261" i="1"/>
  <c r="AI261" i="1" s="1"/>
  <c r="M261" i="1"/>
  <c r="V261" i="1" s="1"/>
  <c r="N254" i="1"/>
  <c r="M254" i="1"/>
  <c r="N251" i="1"/>
  <c r="M251" i="1"/>
  <c r="N245" i="1"/>
  <c r="M245" i="1"/>
  <c r="N232" i="1"/>
  <c r="M232" i="1"/>
  <c r="N227" i="1"/>
  <c r="M227" i="1"/>
  <c r="N221" i="1"/>
  <c r="M221" i="1"/>
  <c r="N217" i="1"/>
  <c r="M217" i="1"/>
  <c r="S217" i="1" s="1"/>
  <c r="N212" i="1"/>
  <c r="M212" i="1"/>
  <c r="N209" i="1"/>
  <c r="M209" i="1"/>
  <c r="N201" i="1"/>
  <c r="M201" i="1"/>
  <c r="V201" i="1" s="1"/>
  <c r="N197" i="1"/>
  <c r="AI197" i="1" s="1"/>
  <c r="M197" i="1"/>
  <c r="N192" i="1"/>
  <c r="M192" i="1"/>
  <c r="X192" i="1" s="1"/>
  <c r="N187" i="1"/>
  <c r="M187" i="1"/>
  <c r="N180" i="1"/>
  <c r="M180" i="1"/>
  <c r="M174" i="1"/>
  <c r="S174" i="1" s="1"/>
  <c r="N174" i="1"/>
  <c r="M167" i="1"/>
  <c r="X167" i="1" s="1"/>
  <c r="N167" i="1"/>
  <c r="N163" i="1"/>
  <c r="AH163" i="1" s="1"/>
  <c r="M163" i="1"/>
  <c r="N149" i="1"/>
  <c r="AH149" i="1"/>
  <c r="M149" i="1"/>
  <c r="N136" i="1"/>
  <c r="M136" i="1"/>
  <c r="N132" i="1"/>
  <c r="M132" i="1"/>
  <c r="N125" i="1"/>
  <c r="AH125" i="1" s="1"/>
  <c r="M125" i="1"/>
  <c r="S125" i="1" s="1"/>
  <c r="N117" i="1"/>
  <c r="AH117" i="1" s="1"/>
  <c r="M117" i="1"/>
  <c r="N109" i="1"/>
  <c r="M109" i="1"/>
  <c r="N106" i="1"/>
  <c r="AI106" i="1" s="1"/>
  <c r="M106" i="1"/>
  <c r="X106" i="1" s="1"/>
  <c r="N76" i="1"/>
  <c r="AG76" i="1" s="1"/>
  <c r="M76" i="1"/>
  <c r="N86" i="1"/>
  <c r="M86" i="1"/>
  <c r="N67" i="1"/>
  <c r="M67" i="1"/>
  <c r="S67" i="1" s="1"/>
  <c r="N62" i="1"/>
  <c r="AG62" i="1" s="1"/>
  <c r="M62" i="1"/>
  <c r="N54" i="1"/>
  <c r="AH54" i="1" s="1"/>
  <c r="M54" i="1"/>
  <c r="N49" i="1"/>
  <c r="M49" i="1"/>
  <c r="N36" i="1"/>
  <c r="M36" i="1"/>
  <c r="W36" i="1" s="1"/>
  <c r="N31" i="1"/>
  <c r="AG31" i="1" s="1"/>
  <c r="M31" i="1"/>
  <c r="N22" i="1"/>
  <c r="AI22" i="1"/>
  <c r="M22" i="1"/>
  <c r="N16" i="1"/>
  <c r="M16" i="1"/>
  <c r="N12" i="1"/>
  <c r="M12" i="1"/>
  <c r="X12" i="1"/>
  <c r="N7" i="1"/>
  <c r="AG7" i="1"/>
  <c r="M7" i="1"/>
  <c r="Y7" i="1"/>
  <c r="N609" i="1"/>
  <c r="AG609" i="1"/>
  <c r="M609" i="1"/>
  <c r="N97" i="1"/>
  <c r="AI97" i="1" s="1"/>
  <c r="M97" i="1"/>
  <c r="N100" i="1"/>
  <c r="AJ100" i="1" s="1"/>
  <c r="M100" i="1"/>
  <c r="N90" i="1"/>
  <c r="M90" i="1"/>
  <c r="V90" i="1" s="1"/>
  <c r="N1078" i="1"/>
  <c r="M1078" i="1"/>
  <c r="Y1078" i="1" s="1"/>
  <c r="N763" i="1"/>
  <c r="AJ763" i="1" s="1"/>
  <c r="M763" i="1"/>
  <c r="N437" i="1"/>
  <c r="M437" i="1"/>
  <c r="X437" i="1" s="1"/>
  <c r="N549" i="1"/>
  <c r="M549" i="1"/>
  <c r="N964" i="1"/>
  <c r="M964" i="1"/>
  <c r="N240" i="1"/>
  <c r="M240" i="1"/>
  <c r="N242" i="1"/>
  <c r="M242" i="1"/>
  <c r="N627" i="1"/>
  <c r="AG627" i="1" s="1"/>
  <c r="M627" i="1"/>
  <c r="T627" i="1" s="1"/>
  <c r="N537" i="1"/>
  <c r="M537" i="1"/>
  <c r="M830" i="1"/>
  <c r="N830" i="1"/>
  <c r="M80" i="1"/>
  <c r="X80" i="1" s="1"/>
  <c r="N80" i="1"/>
  <c r="M83" i="1"/>
  <c r="X83" i="1" s="1"/>
  <c r="N83" i="1"/>
  <c r="AH83" i="1" s="1"/>
  <c r="M1018" i="1"/>
  <c r="N1018" i="1"/>
  <c r="M374" i="1"/>
  <c r="X374" i="1" s="1"/>
  <c r="N374" i="1"/>
  <c r="M401" i="1"/>
  <c r="N401" i="1"/>
  <c r="M705" i="1"/>
  <c r="N705" i="1"/>
  <c r="M378" i="1"/>
  <c r="N378" i="1"/>
  <c r="AH378" i="1" s="1"/>
  <c r="M284" i="1"/>
  <c r="N284" i="1"/>
  <c r="M157" i="1"/>
  <c r="V157" i="1" s="1"/>
  <c r="N157" i="1"/>
  <c r="AH157" i="1" s="1"/>
  <c r="M133" i="1"/>
  <c r="V133" i="1" s="1"/>
  <c r="N133" i="1"/>
  <c r="AG133" i="1" s="1"/>
  <c r="M158" i="1"/>
  <c r="X158" i="1" s="1"/>
  <c r="N158" i="1"/>
  <c r="M697" i="1"/>
  <c r="X697" i="1" s="1"/>
  <c r="N697" i="1"/>
  <c r="AH697" i="1" s="1"/>
  <c r="M646" i="1"/>
  <c r="Y646" i="1" s="1"/>
  <c r="N646" i="1"/>
  <c r="AI646" i="1" s="1"/>
  <c r="M1174" i="1"/>
  <c r="V1174" i="1" s="1"/>
  <c r="N1174" i="1"/>
  <c r="M471" i="1"/>
  <c r="U471" i="1"/>
  <c r="N471" i="1"/>
  <c r="M731" i="1"/>
  <c r="S731" i="1" s="1"/>
  <c r="N731" i="1"/>
  <c r="M733" i="1"/>
  <c r="T733" i="1" s="1"/>
  <c r="N733" i="1"/>
  <c r="M914" i="1"/>
  <c r="S914" i="1" s="1"/>
  <c r="N914" i="1"/>
  <c r="M913" i="1"/>
  <c r="Y913" i="1"/>
  <c r="N913" i="1"/>
  <c r="M920" i="1"/>
  <c r="T920" i="1" s="1"/>
  <c r="N920" i="1"/>
  <c r="M592" i="1"/>
  <c r="W592" i="1" s="1"/>
  <c r="N592" i="1"/>
  <c r="M971" i="1"/>
  <c r="S971" i="1" s="1"/>
  <c r="N971" i="1"/>
  <c r="M351" i="1"/>
  <c r="Y351" i="1"/>
  <c r="N351" i="1"/>
  <c r="M903" i="1"/>
  <c r="W903" i="1" s="1"/>
  <c r="N903" i="1"/>
  <c r="AG903" i="1" s="1"/>
  <c r="M839" i="1"/>
  <c r="T839" i="1" s="1"/>
  <c r="N839" i="1"/>
  <c r="AH839" i="1" s="1"/>
  <c r="M511" i="1"/>
  <c r="N511" i="1"/>
  <c r="AI511" i="1"/>
  <c r="M218" i="1"/>
  <c r="U218" i="1"/>
  <c r="N218" i="1"/>
  <c r="M934" i="1"/>
  <c r="T934" i="1" s="1"/>
  <c r="N934" i="1"/>
  <c r="M307" i="1"/>
  <c r="Y307" i="1" s="1"/>
  <c r="N307" i="1"/>
  <c r="AH307" i="1" s="1"/>
  <c r="M135" i="1"/>
  <c r="W135" i="1" s="1"/>
  <c r="N135" i="1"/>
  <c r="AI135" i="1" s="1"/>
  <c r="M230" i="1"/>
  <c r="Y230" i="1" s="1"/>
  <c r="N230" i="1"/>
  <c r="M44" i="1"/>
  <c r="N44" i="1"/>
  <c r="AH44" i="1" s="1"/>
  <c r="M88" i="1"/>
  <c r="T88" i="1" s="1"/>
  <c r="N88" i="1"/>
  <c r="AH88" i="1" s="1"/>
  <c r="M688" i="1"/>
  <c r="W688" i="1" s="1"/>
  <c r="N688" i="1"/>
  <c r="M1124" i="1"/>
  <c r="Y1124" i="1" s="1"/>
  <c r="N1124" i="1"/>
  <c r="M173" i="1"/>
  <c r="S173" i="1"/>
  <c r="N173" i="1"/>
  <c r="M451" i="1"/>
  <c r="S451" i="1" s="1"/>
  <c r="N451" i="1"/>
  <c r="M373" i="1"/>
  <c r="N373" i="1"/>
  <c r="M335" i="1"/>
  <c r="W335" i="1" s="1"/>
  <c r="N335" i="1"/>
  <c r="AG335" i="1" s="1"/>
  <c r="M589" i="1"/>
  <c r="U589" i="1" s="1"/>
  <c r="N589" i="1"/>
  <c r="M718" i="1"/>
  <c r="W718" i="1" s="1"/>
  <c r="N718" i="1"/>
  <c r="M375" i="1"/>
  <c r="V375" i="1"/>
  <c r="N375" i="1"/>
  <c r="AI375" i="1"/>
  <c r="M766" i="1"/>
  <c r="V766" i="1"/>
  <c r="N766" i="1"/>
  <c r="M152" i="1"/>
  <c r="N152" i="1"/>
  <c r="M865" i="1"/>
  <c r="S865" i="1" s="1"/>
  <c r="N865" i="1"/>
  <c r="M893" i="1"/>
  <c r="N893" i="1"/>
  <c r="M534" i="1"/>
  <c r="W534" i="1" s="1"/>
  <c r="N534" i="1"/>
  <c r="M607" i="1"/>
  <c r="S607" i="1" s="1"/>
  <c r="N607" i="1"/>
  <c r="P46" i="1"/>
  <c r="M539" i="1"/>
  <c r="M51" i="1"/>
  <c r="M339" i="1"/>
  <c r="M319" i="1"/>
  <c r="M813" i="1"/>
  <c r="N720" i="1"/>
  <c r="P720" i="1"/>
  <c r="M104" i="1"/>
  <c r="M184" i="1"/>
  <c r="V184" i="1" s="1"/>
  <c r="M777" i="1"/>
  <c r="M257" i="1"/>
  <c r="M662" i="1"/>
  <c r="M273" i="1"/>
  <c r="P273" i="1" s="1"/>
  <c r="Q273" i="1" s="1"/>
  <c r="AB273" i="1" s="1"/>
  <c r="O432" i="1"/>
  <c r="O1162" i="1"/>
  <c r="P1131" i="1"/>
  <c r="P1123" i="1"/>
  <c r="P1027" i="1"/>
  <c r="O580" i="1"/>
  <c r="O870" i="1"/>
  <c r="P632" i="1"/>
  <c r="X632" i="1"/>
  <c r="P1022" i="1"/>
  <c r="X1022" i="1"/>
  <c r="Y997" i="1"/>
  <c r="X997" i="1"/>
  <c r="Y169" i="1"/>
  <c r="X169" i="1"/>
  <c r="Y1168" i="1"/>
  <c r="X1168" i="1"/>
  <c r="X993" i="1"/>
  <c r="Y993" i="1"/>
  <c r="T796" i="1"/>
  <c r="S796" i="1"/>
  <c r="X791" i="1"/>
  <c r="T791" i="1"/>
  <c r="S791" i="1"/>
  <c r="X761" i="1"/>
  <c r="U761" i="1"/>
  <c r="T761" i="1"/>
  <c r="Y712" i="1"/>
  <c r="T712" i="1"/>
  <c r="V703" i="1"/>
  <c r="X703" i="1"/>
  <c r="U691" i="1"/>
  <c r="T691" i="1"/>
  <c r="V661" i="1"/>
  <c r="U661" i="1"/>
  <c r="X622" i="1"/>
  <c r="S622" i="1"/>
  <c r="Y622" i="1"/>
  <c r="O622" i="1"/>
  <c r="V622" i="1"/>
  <c r="Y535" i="1"/>
  <c r="X535" i="1"/>
  <c r="X491" i="1"/>
  <c r="Y491" i="1"/>
  <c r="V491" i="1"/>
  <c r="Y458" i="1"/>
  <c r="X458" i="1"/>
  <c r="U458" i="1"/>
  <c r="O458" i="1"/>
  <c r="X395" i="1"/>
  <c r="Y395" i="1"/>
  <c r="V239" i="1"/>
  <c r="U239" i="1"/>
  <c r="S239" i="1"/>
  <c r="Y220" i="1"/>
  <c r="U220" i="1"/>
  <c r="X220" i="1"/>
  <c r="X206" i="1"/>
  <c r="V206" i="1"/>
  <c r="U206" i="1"/>
  <c r="Y199" i="1"/>
  <c r="X199" i="1"/>
  <c r="V199" i="1"/>
  <c r="U199" i="1"/>
  <c r="X139" i="1"/>
  <c r="Y139" i="1"/>
  <c r="V139" i="1"/>
  <c r="Y111" i="1"/>
  <c r="U111" i="1"/>
  <c r="X111" i="1"/>
  <c r="V6" i="1"/>
  <c r="Y6" i="1"/>
  <c r="X103" i="1"/>
  <c r="O103" i="1"/>
  <c r="Y82" i="1"/>
  <c r="V82" i="1"/>
  <c r="T606" i="1"/>
  <c r="S606" i="1"/>
  <c r="U606" i="1"/>
  <c r="S1145" i="1"/>
  <c r="V1145" i="1"/>
  <c r="U1145" i="1"/>
  <c r="T1145" i="1"/>
  <c r="U647" i="1"/>
  <c r="T647" i="1"/>
  <c r="W647" i="1"/>
  <c r="V909" i="1"/>
  <c r="U909" i="1"/>
  <c r="T909" i="1"/>
  <c r="O921" i="1"/>
  <c r="W921" i="1"/>
  <c r="T87" i="1"/>
  <c r="S87" i="1"/>
  <c r="U87" i="1"/>
  <c r="T509" i="1"/>
  <c r="W509" i="1"/>
  <c r="S509" i="1"/>
  <c r="V509" i="1"/>
  <c r="U126" i="1"/>
  <c r="T126" i="1"/>
  <c r="O935" i="1"/>
  <c r="V935" i="1"/>
  <c r="U600" i="1"/>
  <c r="S600" i="1"/>
  <c r="V600" i="1"/>
  <c r="S716" i="1"/>
  <c r="Y716" i="1"/>
  <c r="V716" i="1"/>
  <c r="U716" i="1"/>
  <c r="T717" i="1"/>
  <c r="W717" i="1"/>
  <c r="S717" i="1"/>
  <c r="V717" i="1"/>
  <c r="U717" i="1"/>
  <c r="AI541" i="1"/>
  <c r="AH541" i="1"/>
  <c r="AH535" i="1"/>
  <c r="AJ535" i="1"/>
  <c r="AI535" i="1"/>
  <c r="AI529" i="1"/>
  <c r="AH529" i="1"/>
  <c r="AG526" i="1"/>
  <c r="AJ526" i="1"/>
  <c r="AJ465" i="1"/>
  <c r="AI465" i="1"/>
  <c r="AG454" i="1"/>
  <c r="AJ454" i="1"/>
  <c r="AI454" i="1"/>
  <c r="AG445" i="1"/>
  <c r="AJ445" i="1"/>
  <c r="AH438" i="1"/>
  <c r="AG438" i="1"/>
  <c r="AG429" i="1"/>
  <c r="AJ429" i="1"/>
  <c r="AG426" i="1"/>
  <c r="AH426" i="1"/>
  <c r="AI418" i="1"/>
  <c r="AG418" i="1"/>
  <c r="AI414" i="1"/>
  <c r="AH414" i="1"/>
  <c r="AG395" i="1"/>
  <c r="AI395" i="1"/>
  <c r="AI407" i="1"/>
  <c r="AH407" i="1"/>
  <c r="AH383" i="1"/>
  <c r="AJ383" i="1"/>
  <c r="AJ377" i="1"/>
  <c r="AH377" i="1"/>
  <c r="AI367" i="1"/>
  <c r="AG367" i="1"/>
  <c r="AI354" i="1"/>
  <c r="AH354" i="1"/>
  <c r="AJ47" i="1"/>
  <c r="AI47" i="1"/>
  <c r="AG47" i="1"/>
  <c r="AJ35" i="1"/>
  <c r="AI35" i="1"/>
  <c r="AG30" i="1"/>
  <c r="AJ30" i="1"/>
  <c r="AI30" i="1"/>
  <c r="AH30" i="1"/>
  <c r="AI103" i="1"/>
  <c r="AJ103" i="1"/>
  <c r="AH103" i="1"/>
  <c r="AG103" i="1"/>
  <c r="AG802" i="1"/>
  <c r="AJ802" i="1"/>
  <c r="AI802" i="1"/>
  <c r="AH802" i="1"/>
  <c r="AH4" i="1"/>
  <c r="AG4" i="1"/>
  <c r="AI4" i="1"/>
  <c r="AG825" i="1"/>
  <c r="AJ825" i="1"/>
  <c r="AJ829" i="1"/>
  <c r="AI829" i="1"/>
  <c r="AH829" i="1"/>
  <c r="AG81" i="1"/>
  <c r="AJ81" i="1"/>
  <c r="AH81" i="1"/>
  <c r="AG265" i="1"/>
  <c r="AJ265" i="1"/>
  <c r="AG706" i="1"/>
  <c r="AI706" i="1"/>
  <c r="AG160" i="1"/>
  <c r="AJ160" i="1"/>
  <c r="AI123" i="1"/>
  <c r="AG123" i="1"/>
  <c r="AI729" i="1"/>
  <c r="AG729" i="1"/>
  <c r="AG921" i="1"/>
  <c r="AI921" i="1"/>
  <c r="AG972" i="1"/>
  <c r="AI972" i="1"/>
  <c r="U1126" i="1"/>
  <c r="V736" i="1"/>
  <c r="S115" i="1"/>
  <c r="U37" i="1"/>
  <c r="U1022" i="1"/>
  <c r="S1011" i="1"/>
  <c r="V998" i="1"/>
  <c r="V581" i="1"/>
  <c r="S457" i="1"/>
  <c r="S432" i="1"/>
  <c r="S394" i="1"/>
  <c r="V124" i="1"/>
  <c r="S1142" i="1"/>
  <c r="U1131" i="1"/>
  <c r="V1123" i="1"/>
  <c r="U1112" i="1"/>
  <c r="S1074" i="1"/>
  <c r="T1027" i="1"/>
  <c r="S993" i="1"/>
  <c r="Y970" i="1"/>
  <c r="V963" i="1"/>
  <c r="T954" i="1"/>
  <c r="S930" i="1"/>
  <c r="U926" i="1"/>
  <c r="U891" i="1"/>
  <c r="U882" i="1"/>
  <c r="U842" i="1"/>
  <c r="U773" i="1"/>
  <c r="S661" i="1"/>
  <c r="S626" i="1"/>
  <c r="U622" i="1"/>
  <c r="T595" i="1"/>
  <c r="V541" i="1"/>
  <c r="U131" i="1"/>
  <c r="V116" i="1"/>
  <c r="V70" i="1"/>
  <c r="S126" i="1"/>
  <c r="X735" i="1"/>
  <c r="Y963" i="1"/>
  <c r="Y191" i="1"/>
  <c r="S1155" i="1"/>
  <c r="V515" i="1"/>
  <c r="AI308" i="1"/>
  <c r="S268" i="1"/>
  <c r="S298" i="1"/>
  <c r="AG1077" i="1"/>
  <c r="AH480" i="1"/>
  <c r="AH184" i="1"/>
  <c r="AJ184" i="1"/>
  <c r="AJ276" i="1"/>
  <c r="AI244" i="1"/>
  <c r="AI339" i="1"/>
  <c r="AG55" i="1"/>
  <c r="AH896" i="1"/>
  <c r="U1096" i="1"/>
  <c r="AI60" i="1"/>
  <c r="S225" i="1"/>
  <c r="AG632" i="1"/>
  <c r="S983" i="1"/>
  <c r="AI263" i="1"/>
  <c r="AG1169" i="1"/>
  <c r="V1108" i="1"/>
  <c r="S1057" i="1"/>
  <c r="U1011" i="1"/>
  <c r="S989" i="1"/>
  <c r="AG997" i="1"/>
  <c r="AH997" i="1"/>
  <c r="AI636" i="1"/>
  <c r="U432" i="1"/>
  <c r="U394" i="1"/>
  <c r="S271" i="1"/>
  <c r="S188" i="1"/>
  <c r="AG65" i="1"/>
  <c r="AH65" i="1"/>
  <c r="AG1173" i="1"/>
  <c r="U1168" i="1"/>
  <c r="S1162" i="1"/>
  <c r="V1131" i="1"/>
  <c r="V1112" i="1"/>
  <c r="AH1113" i="1"/>
  <c r="S1101" i="1"/>
  <c r="AG1087" i="1"/>
  <c r="AI1084" i="1"/>
  <c r="AG1074" i="1"/>
  <c r="AG1068" i="1"/>
  <c r="AG1064" i="1"/>
  <c r="AH1064" i="1"/>
  <c r="V1059" i="1"/>
  <c r="AI1047" i="1"/>
  <c r="S1031" i="1"/>
  <c r="U1027" i="1"/>
  <c r="T993" i="1"/>
  <c r="U986" i="1"/>
  <c r="S963" i="1"/>
  <c r="U954" i="1"/>
  <c r="AH949" i="1"/>
  <c r="S945" i="1"/>
  <c r="AI940" i="1"/>
  <c r="T930" i="1"/>
  <c r="V926" i="1"/>
  <c r="S905" i="1"/>
  <c r="V897" i="1"/>
  <c r="P897" i="1"/>
  <c r="T872" i="1"/>
  <c r="V860" i="1"/>
  <c r="U855" i="1"/>
  <c r="AH842" i="1"/>
  <c r="V796" i="1"/>
  <c r="V791" i="1"/>
  <c r="U712" i="1"/>
  <c r="S691" i="1"/>
  <c r="T661" i="1"/>
  <c r="AG541" i="1"/>
  <c r="V535" i="1"/>
  <c r="AG495" i="1"/>
  <c r="AG491" i="1"/>
  <c r="AI445" i="1"/>
  <c r="AJ418" i="1"/>
  <c r="AJ407" i="1"/>
  <c r="AG377" i="1"/>
  <c r="AJ321" i="1"/>
  <c r="U166" i="1"/>
  <c r="U139" i="1"/>
  <c r="AJ4" i="1"/>
  <c r="AH825" i="1"/>
  <c r="V647" i="1"/>
  <c r="AI854" i="1"/>
  <c r="U509" i="1"/>
  <c r="Y600" i="1"/>
  <c r="Y1011" i="1"/>
  <c r="X517" i="1"/>
  <c r="X1064" i="1"/>
  <c r="X661" i="1"/>
  <c r="X196" i="1"/>
  <c r="Y1145" i="1"/>
  <c r="W716" i="1"/>
  <c r="O298" i="1"/>
  <c r="Y624" i="1"/>
  <c r="X624" i="1"/>
  <c r="X636" i="1"/>
  <c r="P636" i="1"/>
  <c r="Y457" i="1"/>
  <c r="X457" i="1"/>
  <c r="X1001" i="1"/>
  <c r="P1001" i="1"/>
  <c r="Y1001" i="1"/>
  <c r="X926" i="1"/>
  <c r="Y926" i="1"/>
  <c r="O887" i="1"/>
  <c r="X887" i="1"/>
  <c r="Y887" i="1"/>
  <c r="Y842" i="1"/>
  <c r="X842" i="1"/>
  <c r="X818" i="1"/>
  <c r="V818" i="1"/>
  <c r="U818" i="1"/>
  <c r="X804" i="1"/>
  <c r="T804" i="1"/>
  <c r="Y804" i="1"/>
  <c r="S804" i="1"/>
  <c r="X726" i="1"/>
  <c r="O726" i="1"/>
  <c r="V726" i="1"/>
  <c r="U726" i="1"/>
  <c r="Y677" i="1"/>
  <c r="X677" i="1"/>
  <c r="S677" i="1"/>
  <c r="V677" i="1"/>
  <c r="T670" i="1"/>
  <c r="X670" i="1"/>
  <c r="U635" i="1"/>
  <c r="T635" i="1"/>
  <c r="S595" i="1"/>
  <c r="X595" i="1"/>
  <c r="O595" i="1"/>
  <c r="V595" i="1"/>
  <c r="V590" i="1"/>
  <c r="U590" i="1"/>
  <c r="V583" i="1"/>
  <c r="Y583" i="1"/>
  <c r="U583" i="1"/>
  <c r="Y580" i="1"/>
  <c r="U580" i="1"/>
  <c r="T580" i="1"/>
  <c r="O565" i="1"/>
  <c r="Y565" i="1"/>
  <c r="U565" i="1"/>
  <c r="T565" i="1"/>
  <c r="X541" i="1"/>
  <c r="U541" i="1"/>
  <c r="O526" i="1"/>
  <c r="U526" i="1"/>
  <c r="X429" i="1"/>
  <c r="Y429" i="1"/>
  <c r="Y377" i="1"/>
  <c r="X377" i="1"/>
  <c r="U249" i="1"/>
  <c r="S249" i="1"/>
  <c r="Y249" i="1"/>
  <c r="U185" i="1"/>
  <c r="X185" i="1"/>
  <c r="O179" i="1"/>
  <c r="V179" i="1"/>
  <c r="Y35" i="1"/>
  <c r="U35" i="1"/>
  <c r="O30" i="1"/>
  <c r="V30" i="1"/>
  <c r="V11" i="1"/>
  <c r="Y11" i="1"/>
  <c r="U11" i="1"/>
  <c r="X11" i="1"/>
  <c r="U649" i="1"/>
  <c r="S649" i="1"/>
  <c r="V649" i="1"/>
  <c r="U957" i="1"/>
  <c r="T957" i="1"/>
  <c r="V957" i="1"/>
  <c r="T729" i="1"/>
  <c r="U729" i="1"/>
  <c r="W616" i="1"/>
  <c r="U616" i="1"/>
  <c r="T616" i="1"/>
  <c r="Y616" i="1"/>
  <c r="V616" i="1"/>
  <c r="T1070" i="1"/>
  <c r="S1070" i="1"/>
  <c r="U1070" i="1"/>
  <c r="T506" i="1"/>
  <c r="V506" i="1"/>
  <c r="U1125" i="1"/>
  <c r="T1125" i="1"/>
  <c r="U357" i="1"/>
  <c r="T357" i="1"/>
  <c r="V357" i="1"/>
  <c r="Y620" i="1"/>
  <c r="V620" i="1"/>
  <c r="U620" i="1"/>
  <c r="W449" i="1"/>
  <c r="S449" i="1"/>
  <c r="U449" i="1"/>
  <c r="Y449" i="1"/>
  <c r="T449" i="1"/>
  <c r="U18" i="1"/>
  <c r="T18" i="1"/>
  <c r="U334" i="1"/>
  <c r="T334" i="1"/>
  <c r="W334" i="1"/>
  <c r="S521" i="1"/>
  <c r="U521" i="1"/>
  <c r="V870" i="1"/>
  <c r="U870" i="1"/>
  <c r="W870" i="1"/>
  <c r="T870" i="1"/>
  <c r="S870" i="1"/>
  <c r="V867" i="1"/>
  <c r="Y867" i="1"/>
  <c r="U389" i="1"/>
  <c r="T389" i="1"/>
  <c r="W389" i="1"/>
  <c r="V389" i="1"/>
  <c r="AJ486" i="1"/>
  <c r="AI486" i="1"/>
  <c r="AJ346" i="1"/>
  <c r="AI346" i="1"/>
  <c r="AJ340" i="1"/>
  <c r="AI340" i="1"/>
  <c r="AJ327" i="1"/>
  <c r="AI327" i="1"/>
  <c r="AG267" i="1"/>
  <c r="AH267" i="1"/>
  <c r="AJ267" i="1"/>
  <c r="AG260" i="1"/>
  <c r="AH260" i="1"/>
  <c r="AJ260" i="1"/>
  <c r="AI260" i="1"/>
  <c r="AH239" i="1"/>
  <c r="AG239" i="1"/>
  <c r="AI229" i="1"/>
  <c r="AG229" i="1"/>
  <c r="AG226" i="1"/>
  <c r="AH226" i="1"/>
  <c r="AJ226" i="1"/>
  <c r="AG215" i="1"/>
  <c r="AH215" i="1"/>
  <c r="AJ211" i="1"/>
  <c r="AI211" i="1"/>
  <c r="AH196" i="1"/>
  <c r="AJ196" i="1"/>
  <c r="AI196" i="1"/>
  <c r="AG179" i="1"/>
  <c r="AI179" i="1"/>
  <c r="AH179" i="1"/>
  <c r="AJ139" i="1"/>
  <c r="AI139" i="1"/>
  <c r="AJ70" i="1"/>
  <c r="AH70" i="1"/>
  <c r="AI70" i="1"/>
  <c r="AG70" i="1"/>
  <c r="AH66" i="1"/>
  <c r="AG66" i="1"/>
  <c r="AJ66" i="1"/>
  <c r="AJ61" i="1"/>
  <c r="AI61" i="1"/>
  <c r="AH61" i="1"/>
  <c r="AG61" i="1"/>
  <c r="AG15" i="1"/>
  <c r="AH15" i="1"/>
  <c r="AH11" i="1"/>
  <c r="AG11" i="1"/>
  <c r="AG440" i="1"/>
  <c r="AJ440" i="1"/>
  <c r="AI440" i="1"/>
  <c r="AH440" i="1"/>
  <c r="AG439" i="1"/>
  <c r="AJ439" i="1"/>
  <c r="AI439" i="1"/>
  <c r="AH439" i="1"/>
  <c r="AJ435" i="1"/>
  <c r="AI435" i="1"/>
  <c r="AG435" i="1"/>
  <c r="AJ873" i="1"/>
  <c r="AI873" i="1"/>
  <c r="AG873" i="1"/>
  <c r="AG506" i="1"/>
  <c r="AI506" i="1"/>
  <c r="AJ126" i="1"/>
  <c r="AH126" i="1"/>
  <c r="AI126" i="1"/>
  <c r="AG807" i="1"/>
  <c r="AI807" i="1"/>
  <c r="V276" i="1"/>
  <c r="V814" i="1"/>
  <c r="V1152" i="1"/>
  <c r="U1108" i="1"/>
  <c r="V997" i="1"/>
  <c r="V169" i="1"/>
  <c r="V65" i="1"/>
  <c r="S1168" i="1"/>
  <c r="V1081" i="1"/>
  <c r="V1064" i="1"/>
  <c r="U1001" i="1"/>
  <c r="P963" i="1"/>
  <c r="U940" i="1"/>
  <c r="P905" i="1"/>
  <c r="U897" i="1"/>
  <c r="T887" i="1"/>
  <c r="Y872" i="1"/>
  <c r="U860" i="1"/>
  <c r="T855" i="1"/>
  <c r="U804" i="1"/>
  <c r="U796" i="1"/>
  <c r="U791" i="1"/>
  <c r="V458" i="1"/>
  <c r="U304" i="1"/>
  <c r="S647" i="1"/>
  <c r="V921" i="1"/>
  <c r="T972" i="1"/>
  <c r="X565" i="1"/>
  <c r="Y506" i="1"/>
  <c r="AG602" i="1"/>
  <c r="U936" i="1"/>
  <c r="U983" i="1"/>
  <c r="V1011" i="1"/>
  <c r="U989" i="1"/>
  <c r="S997" i="1"/>
  <c r="S581" i="1"/>
  <c r="V457" i="1"/>
  <c r="V432" i="1"/>
  <c r="V394" i="1"/>
  <c r="S169" i="1"/>
  <c r="S65" i="1"/>
  <c r="V1168" i="1"/>
  <c r="U1162" i="1"/>
  <c r="AG1131" i="1"/>
  <c r="V1039" i="1"/>
  <c r="AH1027" i="1"/>
  <c r="S1001" i="1"/>
  <c r="U993" i="1"/>
  <c r="T963" i="1"/>
  <c r="V954" i="1"/>
  <c r="W954" i="1"/>
  <c r="U930" i="1"/>
  <c r="S926" i="1"/>
  <c r="U905" i="1"/>
  <c r="S897" i="1"/>
  <c r="AI891" i="1"/>
  <c r="V887" i="1"/>
  <c r="V855" i="1"/>
  <c r="S842" i="1"/>
  <c r="S761" i="1"/>
  <c r="S726" i="1"/>
  <c r="T721" i="1"/>
  <c r="V691" i="1"/>
  <c r="V683" i="1"/>
  <c r="U677" i="1"/>
  <c r="U670" i="1"/>
  <c r="S635" i="1"/>
  <c r="Y603" i="1"/>
  <c r="S583" i="1"/>
  <c r="S580" i="1"/>
  <c r="V565" i="1"/>
  <c r="T553" i="1"/>
  <c r="AJ541" i="1"/>
  <c r="AG535" i="1"/>
  <c r="T526" i="1"/>
  <c r="AG522" i="1"/>
  <c r="V508" i="1"/>
  <c r="AH495" i="1"/>
  <c r="U491" i="1"/>
  <c r="AH486" i="1"/>
  <c r="AI438" i="1"/>
  <c r="AI426" i="1"/>
  <c r="AH395" i="1"/>
  <c r="AI383" i="1"/>
  <c r="AJ239" i="1"/>
  <c r="AJ229" i="1"/>
  <c r="V211" i="1"/>
  <c r="V35" i="1"/>
  <c r="AI825" i="1"/>
  <c r="AI81" i="1"/>
  <c r="S123" i="1"/>
  <c r="AI957" i="1"/>
  <c r="AI728" i="1"/>
  <c r="S909" i="1"/>
  <c r="S616" i="1"/>
  <c r="V87" i="1"/>
  <c r="U506" i="1"/>
  <c r="S1125" i="1"/>
  <c r="Y796" i="1"/>
  <c r="O635" i="1"/>
  <c r="AG485" i="1"/>
  <c r="AJ485" i="1"/>
  <c r="S485" i="1"/>
  <c r="X485" i="1"/>
  <c r="U484" i="1"/>
  <c r="P484" i="1"/>
  <c r="X484" i="1"/>
  <c r="W484" i="1"/>
  <c r="Y1158" i="1"/>
  <c r="W1158" i="1"/>
  <c r="X1158" i="1"/>
  <c r="S1158" i="1"/>
  <c r="AI653" i="1"/>
  <c r="AJ653" i="1"/>
  <c r="U770" i="1"/>
  <c r="P770" i="1"/>
  <c r="X770" i="1"/>
  <c r="O770" i="1"/>
  <c r="W770" i="1"/>
  <c r="V770" i="1"/>
  <c r="U114" i="1"/>
  <c r="P114" i="1"/>
  <c r="O114" i="1"/>
  <c r="W114" i="1"/>
  <c r="Y114" i="1"/>
  <c r="AJ813" i="1"/>
  <c r="AI813" i="1"/>
  <c r="AH143" i="1"/>
  <c r="AG143" i="1"/>
  <c r="P1105" i="1"/>
  <c r="O1105" i="1"/>
  <c r="W1105" i="1"/>
  <c r="X1105" i="1"/>
  <c r="AH1011" i="1"/>
  <c r="P1011" i="1"/>
  <c r="AH998" i="1"/>
  <c r="AI998" i="1"/>
  <c r="AG998" i="1"/>
  <c r="AH581" i="1"/>
  <c r="AI581" i="1"/>
  <c r="AH124" i="1"/>
  <c r="AI124" i="1"/>
  <c r="T1173" i="1"/>
  <c r="W1173" i="1"/>
  <c r="O1173" i="1"/>
  <c r="P1173" i="1"/>
  <c r="Y1173" i="1"/>
  <c r="U1173" i="1"/>
  <c r="X1173" i="1"/>
  <c r="T1144" i="1"/>
  <c r="O1144" i="1"/>
  <c r="W1144" i="1"/>
  <c r="S1144" i="1"/>
  <c r="Y1144" i="1"/>
  <c r="U1144" i="1"/>
  <c r="AH1137" i="1"/>
  <c r="AI1137" i="1"/>
  <c r="T1121" i="1"/>
  <c r="W1121" i="1"/>
  <c r="U1121" i="1"/>
  <c r="O1121" i="1"/>
  <c r="X1121" i="1"/>
  <c r="P1121" i="1"/>
  <c r="Y1121" i="1"/>
  <c r="T1113" i="1"/>
  <c r="O1113" i="1"/>
  <c r="W1113" i="1"/>
  <c r="Y1113" i="1"/>
  <c r="U1113" i="1"/>
  <c r="X1113" i="1"/>
  <c r="P1113" i="1"/>
  <c r="AI1073" i="1"/>
  <c r="AG1073" i="1"/>
  <c r="AH1073" i="1"/>
  <c r="AH1053" i="1"/>
  <c r="AI1053" i="1"/>
  <c r="P1038" i="1"/>
  <c r="W1038" i="1"/>
  <c r="V1038" i="1"/>
  <c r="X1038" i="1"/>
  <c r="O1038" i="1"/>
  <c r="O1032" i="1"/>
  <c r="W1032" i="1"/>
  <c r="P1032" i="1"/>
  <c r="S1032" i="1"/>
  <c r="X1032" i="1"/>
  <c r="Y1032" i="1"/>
  <c r="S938" i="1"/>
  <c r="P938" i="1"/>
  <c r="T938" i="1"/>
  <c r="O938" i="1"/>
  <c r="X938" i="1"/>
  <c r="Y938" i="1"/>
  <c r="P850" i="1"/>
  <c r="W850" i="1"/>
  <c r="Y850" i="1"/>
  <c r="V850" i="1"/>
  <c r="O850" i="1"/>
  <c r="X850" i="1"/>
  <c r="S850" i="1"/>
  <c r="AJ835" i="1"/>
  <c r="AH835" i="1"/>
  <c r="P786" i="1"/>
  <c r="W786" i="1"/>
  <c r="O786" i="1"/>
  <c r="S786" i="1"/>
  <c r="X786" i="1"/>
  <c r="U786" i="1"/>
  <c r="Y786" i="1"/>
  <c r="T786" i="1"/>
  <c r="AH768" i="1"/>
  <c r="AI768" i="1"/>
  <c r="AG768" i="1"/>
  <c r="P751" i="1"/>
  <c r="O751" i="1"/>
  <c r="W751" i="1"/>
  <c r="V751" i="1"/>
  <c r="Y751" i="1"/>
  <c r="S751" i="1"/>
  <c r="S696" i="1"/>
  <c r="O696" i="1"/>
  <c r="X696" i="1"/>
  <c r="T696" i="1"/>
  <c r="P696" i="1"/>
  <c r="W696" i="1"/>
  <c r="U696" i="1"/>
  <c r="S692" i="1"/>
  <c r="O692" i="1"/>
  <c r="Y692" i="1"/>
  <c r="X692" i="1"/>
  <c r="U692" i="1"/>
  <c r="T692" i="1"/>
  <c r="P656" i="1"/>
  <c r="W656" i="1"/>
  <c r="S656" i="1"/>
  <c r="Y656" i="1"/>
  <c r="U656" i="1"/>
  <c r="X656" i="1"/>
  <c r="T656" i="1"/>
  <c r="AH630" i="1"/>
  <c r="AG630" i="1"/>
  <c r="AI546" i="1"/>
  <c r="AJ546" i="1"/>
  <c r="AH546" i="1"/>
  <c r="T493" i="1"/>
  <c r="O493" i="1"/>
  <c r="W493" i="1"/>
  <c r="P493" i="1"/>
  <c r="X493" i="1"/>
  <c r="V493" i="1"/>
  <c r="S465" i="1"/>
  <c r="P465" i="1"/>
  <c r="W465" i="1"/>
  <c r="O465" i="1"/>
  <c r="Y465" i="1"/>
  <c r="X465" i="1"/>
  <c r="T465" i="1"/>
  <c r="AI410" i="1"/>
  <c r="AG410" i="1"/>
  <c r="P332" i="1"/>
  <c r="O332" i="1"/>
  <c r="W332" i="1"/>
  <c r="Y332" i="1"/>
  <c r="X332" i="1"/>
  <c r="U293" i="1"/>
  <c r="O293" i="1"/>
  <c r="P293" i="1"/>
  <c r="Y293" i="1"/>
  <c r="X293" i="1"/>
  <c r="S293" i="1"/>
  <c r="T267" i="1"/>
  <c r="P267" i="1"/>
  <c r="O267" i="1"/>
  <c r="W267" i="1"/>
  <c r="X267" i="1"/>
  <c r="Y267" i="1"/>
  <c r="U267" i="1"/>
  <c r="S267" i="1"/>
  <c r="AI256" i="1"/>
  <c r="AJ256" i="1"/>
  <c r="P226" i="1"/>
  <c r="O226" i="1"/>
  <c r="W226" i="1"/>
  <c r="Y226" i="1"/>
  <c r="X226" i="1"/>
  <c r="V226" i="1"/>
  <c r="U226" i="1"/>
  <c r="O214" i="1"/>
  <c r="P214" i="1"/>
  <c r="Y214" i="1"/>
  <c r="W214" i="1"/>
  <c r="V214" i="1"/>
  <c r="X214" i="1"/>
  <c r="S214" i="1"/>
  <c r="O210" i="1"/>
  <c r="P210" i="1"/>
  <c r="V210" i="1"/>
  <c r="W210" i="1"/>
  <c r="X210" i="1"/>
  <c r="AH199" i="1"/>
  <c r="AG199" i="1"/>
  <c r="O199" i="1"/>
  <c r="AI194" i="1"/>
  <c r="AG194" i="1"/>
  <c r="O190" i="1"/>
  <c r="P190" i="1"/>
  <c r="Y190" i="1"/>
  <c r="V190" i="1"/>
  <c r="W190" i="1"/>
  <c r="X190" i="1"/>
  <c r="T172" i="1"/>
  <c r="P172" i="1"/>
  <c r="O172" i="1"/>
  <c r="W172" i="1"/>
  <c r="X172" i="1"/>
  <c r="V172" i="1"/>
  <c r="U172" i="1"/>
  <c r="O154" i="1"/>
  <c r="P154" i="1"/>
  <c r="W154" i="1"/>
  <c r="Y154" i="1"/>
  <c r="X154" i="1"/>
  <c r="AI145" i="1"/>
  <c r="AJ145" i="1"/>
  <c r="AG145" i="1"/>
  <c r="AH131" i="1"/>
  <c r="AI131" i="1"/>
  <c r="AG131" i="1"/>
  <c r="AH33" i="1"/>
  <c r="AI33" i="1"/>
  <c r="AJ33" i="1"/>
  <c r="AH14" i="1"/>
  <c r="AJ14" i="1"/>
  <c r="AG14" i="1"/>
  <c r="AH6" i="1"/>
  <c r="AG6" i="1"/>
  <c r="P95" i="1"/>
  <c r="O95" i="1"/>
  <c r="W95" i="1"/>
  <c r="Y95" i="1"/>
  <c r="X95" i="1"/>
  <c r="AJ551" i="1"/>
  <c r="AH551" i="1"/>
  <c r="AG551" i="1"/>
  <c r="P160" i="1"/>
  <c r="O160" i="1"/>
  <c r="X160" i="1"/>
  <c r="Y160" i="1"/>
  <c r="V160" i="1"/>
  <c r="W160" i="1"/>
  <c r="T160" i="1"/>
  <c r="S160" i="1"/>
  <c r="P156" i="1"/>
  <c r="X156" i="1"/>
  <c r="O156" i="1"/>
  <c r="W156" i="1"/>
  <c r="T156" i="1"/>
  <c r="Y156" i="1"/>
  <c r="S156" i="1"/>
  <c r="O507" i="1"/>
  <c r="P507" i="1"/>
  <c r="W507" i="1"/>
  <c r="Y507" i="1"/>
  <c r="X507" i="1"/>
  <c r="U507" i="1"/>
  <c r="S577" i="1"/>
  <c r="O577" i="1"/>
  <c r="P577" i="1"/>
  <c r="W577" i="1"/>
  <c r="T577" i="1"/>
  <c r="U577" i="1"/>
  <c r="X577" i="1"/>
  <c r="Y577" i="1"/>
  <c r="V577" i="1"/>
  <c r="S866" i="1"/>
  <c r="O866" i="1"/>
  <c r="P866" i="1"/>
  <c r="W866" i="1"/>
  <c r="X866" i="1"/>
  <c r="T866" i="1"/>
  <c r="U866" i="1"/>
  <c r="U442" i="1"/>
  <c r="P442" i="1"/>
  <c r="Y442" i="1"/>
  <c r="X442" i="1"/>
  <c r="O442" i="1"/>
  <c r="W442" i="1"/>
  <c r="U498" i="1"/>
  <c r="P498" i="1"/>
  <c r="W498" i="1"/>
  <c r="O498" i="1"/>
  <c r="Y498" i="1"/>
  <c r="X498" i="1"/>
  <c r="AI674" i="1"/>
  <c r="AH674" i="1"/>
  <c r="AJ777" i="1"/>
  <c r="AI777" i="1"/>
  <c r="U1045" i="1"/>
  <c r="P1045" i="1"/>
  <c r="X1045" i="1"/>
  <c r="Y1045" i="1"/>
  <c r="V1045" i="1"/>
  <c r="O1045" i="1"/>
  <c r="W1045" i="1"/>
  <c r="P130" i="1"/>
  <c r="W130" i="1"/>
  <c r="O130" i="1"/>
  <c r="Y130" i="1"/>
  <c r="V130" i="1"/>
  <c r="P968" i="1"/>
  <c r="O968" i="1"/>
  <c r="W968" i="1"/>
  <c r="X968" i="1"/>
  <c r="V968" i="1"/>
  <c r="T833" i="1"/>
  <c r="P833" i="1"/>
  <c r="W833" i="1"/>
  <c r="X833" i="1"/>
  <c r="Y833" i="1"/>
  <c r="O833" i="1"/>
  <c r="U833" i="1"/>
  <c r="AH368" i="1"/>
  <c r="AI368" i="1"/>
  <c r="T281" i="1"/>
  <c r="O281" i="1"/>
  <c r="W281" i="1"/>
  <c r="P281" i="1"/>
  <c r="X281" i="1"/>
  <c r="U281" i="1"/>
  <c r="AI153" i="1"/>
  <c r="AH153" i="1"/>
  <c r="P1140" i="1"/>
  <c r="Y1140" i="1"/>
  <c r="O1140" i="1"/>
  <c r="W1140" i="1"/>
  <c r="T1087" i="1"/>
  <c r="P1087" i="1"/>
  <c r="W1087" i="1"/>
  <c r="X1087" i="1"/>
  <c r="Y1087" i="1"/>
  <c r="O1087" i="1"/>
  <c r="U1087" i="1"/>
  <c r="P1083" i="1"/>
  <c r="W1083" i="1"/>
  <c r="Y1083" i="1"/>
  <c r="T1068" i="1"/>
  <c r="W1068" i="1"/>
  <c r="P1068" i="1"/>
  <c r="X1068" i="1"/>
  <c r="U1068" i="1"/>
  <c r="Y1068" i="1"/>
  <c r="V1068" i="1"/>
  <c r="O1068" i="1"/>
  <c r="P1050" i="1"/>
  <c r="Y1050" i="1"/>
  <c r="W1050" i="1"/>
  <c r="O1050" i="1"/>
  <c r="T1047" i="1"/>
  <c r="P1047" i="1"/>
  <c r="W1047" i="1"/>
  <c r="X1047" i="1"/>
  <c r="O1047" i="1"/>
  <c r="U1047" i="1"/>
  <c r="T1039" i="1"/>
  <c r="O1039" i="1"/>
  <c r="W1039" i="1"/>
  <c r="Y1039" i="1"/>
  <c r="U1039" i="1"/>
  <c r="AJ1038" i="1"/>
  <c r="AG1038" i="1"/>
  <c r="S1025" i="1"/>
  <c r="P1025" i="1"/>
  <c r="O1025" i="1"/>
  <c r="W1025" i="1"/>
  <c r="X1025" i="1"/>
  <c r="V1025" i="1"/>
  <c r="Y1025" i="1"/>
  <c r="O1016" i="1"/>
  <c r="W1016" i="1"/>
  <c r="Y1016" i="1"/>
  <c r="V1016" i="1"/>
  <c r="P1016" i="1"/>
  <c r="X1016" i="1"/>
  <c r="S1016" i="1"/>
  <c r="AH1015" i="1"/>
  <c r="AI1015" i="1"/>
  <c r="AH948" i="1"/>
  <c r="AG948" i="1"/>
  <c r="AJ912" i="1"/>
  <c r="AI912" i="1"/>
  <c r="P878" i="1"/>
  <c r="W878" i="1"/>
  <c r="O878" i="1"/>
  <c r="Y878" i="1"/>
  <c r="T878" i="1"/>
  <c r="X878" i="1"/>
  <c r="S878" i="1"/>
  <c r="S853" i="1"/>
  <c r="P853" i="1"/>
  <c r="O853" i="1"/>
  <c r="Y853" i="1"/>
  <c r="U853" i="1"/>
  <c r="X853" i="1"/>
  <c r="P836" i="1"/>
  <c r="W836" i="1"/>
  <c r="T836" i="1"/>
  <c r="O836" i="1"/>
  <c r="X836" i="1"/>
  <c r="Y836" i="1"/>
  <c r="S836" i="1"/>
  <c r="P781" i="1"/>
  <c r="O781" i="1"/>
  <c r="W781" i="1"/>
  <c r="V781" i="1"/>
  <c r="T781" i="1"/>
  <c r="S781" i="1"/>
  <c r="AH748" i="1"/>
  <c r="P748" i="1"/>
  <c r="AI748" i="1"/>
  <c r="AG748" i="1"/>
  <c r="AH696" i="1"/>
  <c r="AJ696" i="1"/>
  <c r="AI696" i="1"/>
  <c r="AJ692" i="1"/>
  <c r="AI692" i="1"/>
  <c r="AH692" i="1"/>
  <c r="S675" i="1"/>
  <c r="O675" i="1"/>
  <c r="P675" i="1"/>
  <c r="X675" i="1"/>
  <c r="Y675" i="1"/>
  <c r="U675" i="1"/>
  <c r="T675" i="1"/>
  <c r="S611" i="1"/>
  <c r="O611" i="1"/>
  <c r="Y611" i="1"/>
  <c r="W611" i="1"/>
  <c r="U611" i="1"/>
  <c r="P611" i="1"/>
  <c r="T611" i="1"/>
  <c r="S555" i="1"/>
  <c r="O555" i="1"/>
  <c r="P555" i="1"/>
  <c r="Y555" i="1"/>
  <c r="W555" i="1"/>
  <c r="X555" i="1"/>
  <c r="U555" i="1"/>
  <c r="T555" i="1"/>
  <c r="AH493" i="1"/>
  <c r="AJ493" i="1"/>
  <c r="AG493" i="1"/>
  <c r="U390" i="1"/>
  <c r="O390" i="1"/>
  <c r="P390" i="1"/>
  <c r="W390" i="1"/>
  <c r="X390" i="1"/>
  <c r="Y390" i="1"/>
  <c r="S390" i="1"/>
  <c r="AG332" i="1"/>
  <c r="AI332" i="1"/>
  <c r="AH332" i="1"/>
  <c r="O326" i="1"/>
  <c r="P326" i="1"/>
  <c r="X326" i="1"/>
  <c r="W326" i="1"/>
  <c r="Y326" i="1"/>
  <c r="T321" i="1"/>
  <c r="P321" i="1"/>
  <c r="O321" i="1"/>
  <c r="W321" i="1"/>
  <c r="U321" i="1"/>
  <c r="Y321" i="1"/>
  <c r="S321" i="1"/>
  <c r="U231" i="1"/>
  <c r="O231" i="1"/>
  <c r="P231" i="1"/>
  <c r="W231" i="1"/>
  <c r="X231" i="1"/>
  <c r="AH172" i="1"/>
  <c r="AG172" i="1"/>
  <c r="AG105" i="1"/>
  <c r="AI105" i="1"/>
  <c r="AH105" i="1"/>
  <c r="AG73" i="1"/>
  <c r="AI73" i="1"/>
  <c r="AH73" i="1"/>
  <c r="O1106" i="1"/>
  <c r="P1106" i="1"/>
  <c r="Y1106" i="1"/>
  <c r="W1106" i="1"/>
  <c r="X1106" i="1"/>
  <c r="S47" i="1"/>
  <c r="P47" i="1"/>
  <c r="W47" i="1"/>
  <c r="O47" i="1"/>
  <c r="Y47" i="1"/>
  <c r="T47" i="1"/>
  <c r="O10" i="1"/>
  <c r="P10" i="1"/>
  <c r="Y10" i="1"/>
  <c r="X10" i="1"/>
  <c r="W10" i="1"/>
  <c r="AH95" i="1"/>
  <c r="AI95" i="1"/>
  <c r="AG95" i="1"/>
  <c r="P101" i="1"/>
  <c r="O101" i="1"/>
  <c r="W101" i="1"/>
  <c r="X101" i="1"/>
  <c r="Y101" i="1"/>
  <c r="P873" i="1"/>
  <c r="O873" i="1"/>
  <c r="X873" i="1"/>
  <c r="W873" i="1"/>
  <c r="Y873" i="1"/>
  <c r="AJ24" i="1"/>
  <c r="AI24" i="1"/>
  <c r="AH24" i="1"/>
  <c r="O341" i="1"/>
  <c r="P341" i="1"/>
  <c r="W341" i="1"/>
  <c r="X341" i="1"/>
  <c r="Y341" i="1"/>
  <c r="P728" i="1"/>
  <c r="X728" i="1"/>
  <c r="W728" i="1"/>
  <c r="Y728" i="1"/>
  <c r="T728" i="1"/>
  <c r="U728" i="1"/>
  <c r="S728" i="1"/>
  <c r="AH973" i="1"/>
  <c r="AG973" i="1"/>
  <c r="AI973" i="1"/>
  <c r="AG87" i="1"/>
  <c r="O87" i="1"/>
  <c r="AI87" i="1"/>
  <c r="P832" i="1"/>
  <c r="O832" i="1"/>
  <c r="X832" i="1"/>
  <c r="Y832" i="1"/>
  <c r="W832" i="1"/>
  <c r="T832" i="1"/>
  <c r="S832" i="1"/>
  <c r="U832" i="1"/>
  <c r="Y1155" i="1"/>
  <c r="X1155" i="1"/>
  <c r="U1155" i="1"/>
  <c r="AH46" i="1"/>
  <c r="AJ46" i="1"/>
  <c r="AI442" i="1"/>
  <c r="AH442" i="1"/>
  <c r="Y515" i="1"/>
  <c r="X515" i="1"/>
  <c r="S515" i="1"/>
  <c r="W515" i="1"/>
  <c r="AH308" i="1"/>
  <c r="AG308" i="1"/>
  <c r="U679" i="1"/>
  <c r="P679" i="1"/>
  <c r="X679" i="1"/>
  <c r="O679" i="1"/>
  <c r="Y679" i="1"/>
  <c r="AH419" i="1"/>
  <c r="AJ419" i="1"/>
  <c r="AI498" i="1"/>
  <c r="AH498" i="1"/>
  <c r="AJ771" i="1"/>
  <c r="AI771" i="1"/>
  <c r="T1077" i="1"/>
  <c r="W1077" i="1"/>
  <c r="X1077" i="1"/>
  <c r="P1077" i="1"/>
  <c r="AH464" i="1"/>
  <c r="AI464" i="1"/>
  <c r="U617" i="1"/>
  <c r="P617" i="1"/>
  <c r="Y617" i="1"/>
  <c r="W617" i="1"/>
  <c r="X617" i="1"/>
  <c r="U118" i="1"/>
  <c r="P118" i="1"/>
  <c r="O118" i="1"/>
  <c r="Y118" i="1"/>
  <c r="W118" i="1"/>
  <c r="T115" i="1"/>
  <c r="O115" i="1"/>
  <c r="W115" i="1"/>
  <c r="P115" i="1"/>
  <c r="Y115" i="1"/>
  <c r="X115" i="1"/>
  <c r="U598" i="1"/>
  <c r="P598" i="1"/>
  <c r="Y598" i="1"/>
  <c r="O598" i="1"/>
  <c r="T598" i="1"/>
  <c r="X598" i="1"/>
  <c r="T55" i="1"/>
  <c r="W55" i="1"/>
  <c r="P55" i="1"/>
  <c r="X55" i="1"/>
  <c r="Y55" i="1"/>
  <c r="O55" i="1"/>
  <c r="S55" i="1"/>
  <c r="T1096" i="1"/>
  <c r="W1096" i="1"/>
  <c r="O1096" i="1"/>
  <c r="X1096" i="1"/>
  <c r="P1096" i="1"/>
  <c r="S1096" i="1"/>
  <c r="Y1096" i="1"/>
  <c r="T60" i="1"/>
  <c r="O60" i="1"/>
  <c r="W60" i="1"/>
  <c r="Y60" i="1"/>
  <c r="X60" i="1"/>
  <c r="P60" i="1"/>
  <c r="AJ678" i="1"/>
  <c r="AG678" i="1"/>
  <c r="T9" i="1"/>
  <c r="O9" i="1"/>
  <c r="P9" i="1"/>
  <c r="W9" i="1"/>
  <c r="X9" i="1"/>
  <c r="T225" i="1"/>
  <c r="P225" i="1"/>
  <c r="W225" i="1"/>
  <c r="X225" i="1"/>
  <c r="Y225" i="1"/>
  <c r="U225" i="1"/>
  <c r="AI130" i="1"/>
  <c r="AJ130" i="1"/>
  <c r="V632" i="1"/>
  <c r="W632" i="1"/>
  <c r="O632" i="1"/>
  <c r="U632" i="1"/>
  <c r="Y632" i="1"/>
  <c r="P785" i="1"/>
  <c r="O785" i="1"/>
  <c r="Y785" i="1"/>
  <c r="W785" i="1"/>
  <c r="V785" i="1"/>
  <c r="AH936" i="1"/>
  <c r="O936" i="1"/>
  <c r="P936" i="1"/>
  <c r="AG936" i="1"/>
  <c r="T263" i="1"/>
  <c r="O263" i="1"/>
  <c r="W263" i="1"/>
  <c r="U263" i="1"/>
  <c r="P263" i="1"/>
  <c r="Y263" i="1"/>
  <c r="S263" i="1"/>
  <c r="X263" i="1"/>
  <c r="T1169" i="1"/>
  <c r="O1169" i="1"/>
  <c r="P1169" i="1"/>
  <c r="W1169" i="1"/>
  <c r="V1169" i="1"/>
  <c r="X1169" i="1"/>
  <c r="Y1169" i="1"/>
  <c r="S1169" i="1"/>
  <c r="AH1152" i="1"/>
  <c r="AG1152" i="1"/>
  <c r="AH1108" i="1"/>
  <c r="AI1108" i="1"/>
  <c r="AI1052" i="1"/>
  <c r="AG1052" i="1"/>
  <c r="P1007" i="1"/>
  <c r="Y1007" i="1"/>
  <c r="X1007" i="1"/>
  <c r="AH989" i="1"/>
  <c r="P989" i="1"/>
  <c r="AI989" i="1"/>
  <c r="AH833" i="1"/>
  <c r="AG833" i="1"/>
  <c r="AI701" i="1"/>
  <c r="AJ701" i="1"/>
  <c r="T636" i="1"/>
  <c r="O636" i="1"/>
  <c r="W636" i="1"/>
  <c r="U636" i="1"/>
  <c r="Y636" i="1"/>
  <c r="V636" i="1"/>
  <c r="T517" i="1"/>
  <c r="O517" i="1"/>
  <c r="W517" i="1"/>
  <c r="S517" i="1"/>
  <c r="Y517" i="1"/>
  <c r="U517" i="1"/>
  <c r="T432" i="1"/>
  <c r="P432" i="1"/>
  <c r="W432" i="1"/>
  <c r="X432" i="1"/>
  <c r="Y432" i="1"/>
  <c r="AH394" i="1"/>
  <c r="P394" i="1"/>
  <c r="AI295" i="1"/>
  <c r="AG295" i="1"/>
  <c r="AJ295" i="1"/>
  <c r="AH169" i="1"/>
  <c r="AI169" i="1"/>
  <c r="P169" i="1"/>
  <c r="T40" i="1"/>
  <c r="O40" i="1"/>
  <c r="W40" i="1"/>
  <c r="P40" i="1"/>
  <c r="Y40" i="1"/>
  <c r="U40" i="1"/>
  <c r="X40" i="1"/>
  <c r="V40" i="1"/>
  <c r="AH1168" i="1"/>
  <c r="P1168" i="1"/>
  <c r="AI1166" i="1"/>
  <c r="AJ1166" i="1"/>
  <c r="AI1161" i="1"/>
  <c r="AG1161" i="1"/>
  <c r="T1154" i="1"/>
  <c r="O1154" i="1"/>
  <c r="W1154" i="1"/>
  <c r="Y1154" i="1"/>
  <c r="U1154" i="1"/>
  <c r="P1154" i="1"/>
  <c r="X1154" i="1"/>
  <c r="S1154" i="1"/>
  <c r="P1150" i="1"/>
  <c r="O1150" i="1"/>
  <c r="W1150" i="1"/>
  <c r="X1150" i="1"/>
  <c r="Y1150" i="1"/>
  <c r="P1130" i="1"/>
  <c r="O1130" i="1"/>
  <c r="W1130" i="1"/>
  <c r="X1130" i="1"/>
  <c r="T1123" i="1"/>
  <c r="O1123" i="1"/>
  <c r="W1123" i="1"/>
  <c r="S1123" i="1"/>
  <c r="X1123" i="1"/>
  <c r="Y1123" i="1"/>
  <c r="AH1112" i="1"/>
  <c r="P1112" i="1"/>
  <c r="AI1112" i="1"/>
  <c r="P1104" i="1"/>
  <c r="O1104" i="1"/>
  <c r="W1104" i="1"/>
  <c r="X1104" i="1"/>
  <c r="AI1098" i="1"/>
  <c r="AG1098" i="1"/>
  <c r="AI1083" i="1"/>
  <c r="AJ1083" i="1"/>
  <c r="AI1067" i="1"/>
  <c r="AJ1067" i="1"/>
  <c r="AH1067" i="1"/>
  <c r="AI1062" i="1"/>
  <c r="AG1062" i="1"/>
  <c r="T1059" i="1"/>
  <c r="O1059" i="1"/>
  <c r="W1059" i="1"/>
  <c r="U1059" i="1"/>
  <c r="Y1059" i="1"/>
  <c r="P1059" i="1"/>
  <c r="S1059" i="1"/>
  <c r="P1056" i="1"/>
  <c r="O1056" i="1"/>
  <c r="X1056" i="1"/>
  <c r="W1056" i="1"/>
  <c r="Y1056" i="1"/>
  <c r="S1030" i="1"/>
  <c r="P1030" i="1"/>
  <c r="X1030" i="1"/>
  <c r="V1030" i="1"/>
  <c r="O1030" i="1"/>
  <c r="P991" i="1"/>
  <c r="Y991" i="1"/>
  <c r="W991" i="1"/>
  <c r="X991" i="1"/>
  <c r="P986" i="1"/>
  <c r="W986" i="1"/>
  <c r="X986" i="1"/>
  <c r="S986" i="1"/>
  <c r="Y986" i="1"/>
  <c r="O986" i="1"/>
  <c r="V986" i="1"/>
  <c r="AI970" i="1"/>
  <c r="AH970" i="1"/>
  <c r="AJ954" i="1"/>
  <c r="AI954" i="1"/>
  <c r="P954" i="1"/>
  <c r="P1010" i="1"/>
  <c r="X1010" i="1"/>
  <c r="V1010" i="1"/>
  <c r="O1010" i="1"/>
  <c r="W1010" i="1"/>
  <c r="S908" i="1"/>
  <c r="P908" i="1"/>
  <c r="Y908" i="1"/>
  <c r="O908" i="1"/>
  <c r="X908" i="1"/>
  <c r="U908" i="1"/>
  <c r="AJ890" i="1"/>
  <c r="O890" i="1"/>
  <c r="AG890" i="1"/>
  <c r="S886" i="1"/>
  <c r="O886" i="1"/>
  <c r="P886" i="1"/>
  <c r="Y886" i="1"/>
  <c r="W886" i="1"/>
  <c r="X886" i="1"/>
  <c r="T886" i="1"/>
  <c r="AG853" i="1"/>
  <c r="AJ853" i="1"/>
  <c r="S808" i="1"/>
  <c r="P808" i="1"/>
  <c r="X808" i="1"/>
  <c r="T808" i="1"/>
  <c r="AI784" i="1"/>
  <c r="AJ784" i="1"/>
  <c r="P784" i="1"/>
  <c r="AH784" i="1"/>
  <c r="AI753" i="1"/>
  <c r="AH753" i="1"/>
  <c r="AG753" i="1"/>
  <c r="AH738" i="1"/>
  <c r="AI738" i="1"/>
  <c r="AG738" i="1"/>
  <c r="S715" i="1"/>
  <c r="O715" i="1"/>
  <c r="P715" i="1"/>
  <c r="Y715" i="1"/>
  <c r="V715" i="1"/>
  <c r="T715" i="1"/>
  <c r="AG675" i="1"/>
  <c r="AJ675" i="1"/>
  <c r="AI675" i="1"/>
  <c r="AI655" i="1"/>
  <c r="P655" i="1"/>
  <c r="AJ655" i="1"/>
  <c r="AH655" i="1"/>
  <c r="AJ611" i="1"/>
  <c r="AI611" i="1"/>
  <c r="AH611" i="1"/>
  <c r="AJ555" i="1"/>
  <c r="AI555" i="1"/>
  <c r="AH555" i="1"/>
  <c r="P547" i="1"/>
  <c r="O547" i="1"/>
  <c r="W547" i="1"/>
  <c r="Y547" i="1"/>
  <c r="S547" i="1"/>
  <c r="X547" i="1"/>
  <c r="U547" i="1"/>
  <c r="T547" i="1"/>
  <c r="AG508" i="1"/>
  <c r="AJ508" i="1"/>
  <c r="O489" i="1"/>
  <c r="X489" i="1"/>
  <c r="W489" i="1"/>
  <c r="P489" i="1"/>
  <c r="P474" i="1"/>
  <c r="W474" i="1"/>
  <c r="X474" i="1"/>
  <c r="O474" i="1"/>
  <c r="T453" i="1"/>
  <c r="O453" i="1"/>
  <c r="P453" i="1"/>
  <c r="Y453" i="1"/>
  <c r="W453" i="1"/>
  <c r="X453" i="1"/>
  <c r="S453" i="1"/>
  <c r="P445" i="1"/>
  <c r="O445" i="1"/>
  <c r="W445" i="1"/>
  <c r="X445" i="1"/>
  <c r="Y445" i="1"/>
  <c r="O328" i="1"/>
  <c r="P328" i="1"/>
  <c r="W328" i="1"/>
  <c r="V328" i="1"/>
  <c r="Y328" i="1"/>
  <c r="P418" i="1"/>
  <c r="O418" i="1"/>
  <c r="W418" i="1"/>
  <c r="X418" i="1"/>
  <c r="Y418" i="1"/>
  <c r="U412" i="1"/>
  <c r="O412" i="1"/>
  <c r="P412" i="1"/>
  <c r="W412" i="1"/>
  <c r="X412" i="1"/>
  <c r="Y412" i="1"/>
  <c r="AI326" i="1"/>
  <c r="AG326" i="1"/>
  <c r="AH326" i="1"/>
  <c r="P315" i="1"/>
  <c r="W315" i="1"/>
  <c r="O315" i="1"/>
  <c r="X315" i="1"/>
  <c r="Y315" i="1"/>
  <c r="AH289" i="1"/>
  <c r="AI289" i="1"/>
  <c r="AG289" i="1"/>
  <c r="U264" i="1"/>
  <c r="O264" i="1"/>
  <c r="P264" i="1"/>
  <c r="Y264" i="1"/>
  <c r="X264" i="1"/>
  <c r="S264" i="1"/>
  <c r="W264" i="1"/>
  <c r="AI252" i="1"/>
  <c r="AJ252" i="1"/>
  <c r="AI248" i="1"/>
  <c r="AJ248" i="1"/>
  <c r="AH248" i="1"/>
  <c r="P229" i="1"/>
  <c r="O229" i="1"/>
  <c r="W229" i="1"/>
  <c r="X229" i="1"/>
  <c r="O224" i="1"/>
  <c r="P224" i="1"/>
  <c r="W224" i="1"/>
  <c r="X224" i="1"/>
  <c r="Y224" i="1"/>
  <c r="T196" i="1"/>
  <c r="P196" i="1"/>
  <c r="O196" i="1"/>
  <c r="W196" i="1"/>
  <c r="Y196" i="1"/>
  <c r="U196" i="1"/>
  <c r="AH191" i="1"/>
  <c r="AG191" i="1"/>
  <c r="AI191" i="1"/>
  <c r="T179" i="1"/>
  <c r="P179" i="1"/>
  <c r="W179" i="1"/>
  <c r="Y179" i="1"/>
  <c r="X179" i="1"/>
  <c r="U179" i="1"/>
  <c r="O165" i="1"/>
  <c r="P165" i="1"/>
  <c r="X165" i="1"/>
  <c r="W165" i="1"/>
  <c r="Y165" i="1"/>
  <c r="T161" i="1"/>
  <c r="P161" i="1"/>
  <c r="O161" i="1"/>
  <c r="W161" i="1"/>
  <c r="Y161" i="1"/>
  <c r="U161" i="1"/>
  <c r="X161" i="1"/>
  <c r="V161" i="1"/>
  <c r="O129" i="1"/>
  <c r="P129" i="1"/>
  <c r="W129" i="1"/>
  <c r="X129" i="1"/>
  <c r="Y129" i="1"/>
  <c r="T121" i="1"/>
  <c r="P121" i="1"/>
  <c r="O121" i="1"/>
  <c r="W121" i="1"/>
  <c r="Y121" i="1"/>
  <c r="X121" i="1"/>
  <c r="U121" i="1"/>
  <c r="V121" i="1"/>
  <c r="AG53" i="1"/>
  <c r="AI53" i="1"/>
  <c r="AH53" i="1"/>
  <c r="T42" i="1"/>
  <c r="O42" i="1"/>
  <c r="P42" i="1"/>
  <c r="X42" i="1"/>
  <c r="W42" i="1"/>
  <c r="V42" i="1"/>
  <c r="AH19" i="1"/>
  <c r="AJ19" i="1"/>
  <c r="AI19" i="1"/>
  <c r="S15" i="1"/>
  <c r="P15" i="1"/>
  <c r="W15" i="1"/>
  <c r="X15" i="1"/>
  <c r="U15" i="1"/>
  <c r="O15" i="1"/>
  <c r="T15" i="1"/>
  <c r="AG101" i="1"/>
  <c r="AI101" i="1"/>
  <c r="AH101" i="1"/>
  <c r="P439" i="1"/>
  <c r="X439" i="1"/>
  <c r="W439" i="1"/>
  <c r="O439" i="1"/>
  <c r="Y439" i="1"/>
  <c r="U827" i="1"/>
  <c r="O827" i="1"/>
  <c r="P827" i="1"/>
  <c r="W827" i="1"/>
  <c r="X827" i="1"/>
  <c r="Y827" i="1"/>
  <c r="AI82" i="1"/>
  <c r="AH82" i="1"/>
  <c r="AG82" i="1"/>
  <c r="AI475" i="1"/>
  <c r="AH475" i="1"/>
  <c r="AG475" i="1"/>
  <c r="AG341" i="1"/>
  <c r="AH341" i="1"/>
  <c r="S652" i="1"/>
  <c r="O652" i="1"/>
  <c r="P652" i="1"/>
  <c r="W652" i="1"/>
  <c r="X652" i="1"/>
  <c r="Y652" i="1"/>
  <c r="AJ732" i="1"/>
  <c r="AG732" i="1"/>
  <c r="V223" i="1"/>
  <c r="O223" i="1"/>
  <c r="P223" i="1"/>
  <c r="W223" i="1"/>
  <c r="Y223" i="1"/>
  <c r="X223" i="1"/>
  <c r="T223" i="1"/>
  <c r="AI915" i="1"/>
  <c r="AG915" i="1"/>
  <c r="AJ509" i="1"/>
  <c r="AI509" i="1"/>
  <c r="AG509" i="1"/>
  <c r="AH509" i="1"/>
  <c r="P347" i="1"/>
  <c r="X347" i="1"/>
  <c r="W347" i="1"/>
  <c r="O347" i="1"/>
  <c r="S347" i="1"/>
  <c r="T347" i="1"/>
  <c r="Y347" i="1"/>
  <c r="U347" i="1"/>
  <c r="V347" i="1"/>
  <c r="AH447" i="1"/>
  <c r="AJ447" i="1"/>
  <c r="AI447" i="1"/>
  <c r="O18" i="1"/>
  <c r="AG18" i="1"/>
  <c r="S74" i="1"/>
  <c r="O74" i="1"/>
  <c r="P74" i="1"/>
  <c r="W74" i="1"/>
  <c r="Y74" i="1"/>
  <c r="V74" i="1"/>
  <c r="U74" i="1"/>
  <c r="T74" i="1"/>
  <c r="O483" i="1"/>
  <c r="P483" i="1"/>
  <c r="W483" i="1"/>
  <c r="U483" i="1"/>
  <c r="V483" i="1"/>
  <c r="X483" i="1"/>
  <c r="Y483" i="1"/>
  <c r="S483" i="1"/>
  <c r="T483" i="1"/>
  <c r="AG497" i="1"/>
  <c r="AG1031" i="1"/>
  <c r="AI962" i="1"/>
  <c r="AH724" i="1"/>
  <c r="AI568" i="1"/>
  <c r="W692" i="1"/>
  <c r="X327" i="1"/>
  <c r="Y210" i="1"/>
  <c r="AI624" i="1"/>
  <c r="AJ1003" i="1"/>
  <c r="AJ988" i="1"/>
  <c r="AG1024" i="1"/>
  <c r="AH303" i="1"/>
  <c r="AG273" i="1"/>
  <c r="AI1011" i="1"/>
  <c r="AG457" i="1"/>
  <c r="AJ929" i="1"/>
  <c r="AI897" i="1"/>
  <c r="AJ630" i="1"/>
  <c r="AG546" i="1"/>
  <c r="AG458" i="1"/>
  <c r="AH410" i="1"/>
  <c r="AJ304" i="1"/>
  <c r="AG111" i="1"/>
  <c r="AI14" i="1"/>
  <c r="Y912" i="1"/>
  <c r="Y781" i="1"/>
  <c r="X611" i="1"/>
  <c r="Y493" i="1"/>
  <c r="Y231" i="1"/>
  <c r="X47" i="1"/>
  <c r="O484" i="1"/>
  <c r="V484" i="1"/>
  <c r="AH516" i="1"/>
  <c r="T1158" i="1"/>
  <c r="AJ624" i="1"/>
  <c r="AJ497" i="1"/>
  <c r="AI104" i="1"/>
  <c r="AI539" i="1"/>
  <c r="AI1024" i="1"/>
  <c r="AI752" i="1"/>
  <c r="AJ774" i="1"/>
  <c r="AI257" i="1"/>
  <c r="AG195" i="1"/>
  <c r="AH662" i="1"/>
  <c r="AI143" i="1"/>
  <c r="AI983" i="1"/>
  <c r="AH233" i="1"/>
  <c r="AI457" i="1"/>
  <c r="AG124" i="1"/>
  <c r="AI40" i="1"/>
  <c r="S1173" i="1"/>
  <c r="AI1154" i="1"/>
  <c r="V1144" i="1"/>
  <c r="AG1137" i="1"/>
  <c r="S1121" i="1"/>
  <c r="S1113" i="1"/>
  <c r="AG1093" i="1"/>
  <c r="AJ1073" i="1"/>
  <c r="AI1059" i="1"/>
  <c r="T1032" i="1"/>
  <c r="U938" i="1"/>
  <c r="T850" i="1"/>
  <c r="T824" i="1"/>
  <c r="V786" i="1"/>
  <c r="AJ768" i="1"/>
  <c r="T751" i="1"/>
  <c r="V696" i="1"/>
  <c r="V692" i="1"/>
  <c r="V656" i="1"/>
  <c r="AI493" i="1"/>
  <c r="U465" i="1"/>
  <c r="AJ410" i="1"/>
  <c r="AJ332" i="1"/>
  <c r="AJ277" i="1"/>
  <c r="V267" i="1"/>
  <c r="AG214" i="1"/>
  <c r="AG210" i="1"/>
  <c r="AI172" i="1"/>
  <c r="V154" i="1"/>
  <c r="AJ131" i="1"/>
  <c r="AJ73" i="1"/>
  <c r="AI6" i="1"/>
  <c r="AJ95" i="1"/>
  <c r="AJ436" i="1"/>
  <c r="AG24" i="1"/>
  <c r="V605" i="1"/>
  <c r="U160" i="1"/>
  <c r="U156" i="1"/>
  <c r="V866" i="1"/>
  <c r="W1155" i="1"/>
  <c r="W679" i="1"/>
  <c r="X114" i="1"/>
  <c r="X130" i="1"/>
  <c r="X785" i="1"/>
  <c r="Y1105" i="1"/>
  <c r="Y281" i="1"/>
  <c r="X1144" i="1"/>
  <c r="Y1104" i="1"/>
  <c r="X1050" i="1"/>
  <c r="Y1030" i="1"/>
  <c r="W938" i="1"/>
  <c r="W853" i="1"/>
  <c r="W293" i="1"/>
  <c r="Y229" i="1"/>
  <c r="Y15" i="1"/>
  <c r="P308" i="1"/>
  <c r="O617" i="1"/>
  <c r="O225" i="1"/>
  <c r="P517" i="1"/>
  <c r="O1098" i="1"/>
  <c r="O656" i="1"/>
  <c r="AH1004" i="1"/>
  <c r="AI1004" i="1"/>
  <c r="U301" i="1"/>
  <c r="P301" i="1"/>
  <c r="O301" i="1"/>
  <c r="W301" i="1"/>
  <c r="X301" i="1"/>
  <c r="AH141" i="1"/>
  <c r="AG141" i="1"/>
  <c r="AI1160" i="1"/>
  <c r="AG1160" i="1"/>
  <c r="AI754" i="1"/>
  <c r="AG754" i="1"/>
  <c r="U1058" i="1"/>
  <c r="P1058" i="1"/>
  <c r="W1058" i="1"/>
  <c r="O1058" i="1"/>
  <c r="X1058" i="1"/>
  <c r="S1058" i="1"/>
  <c r="P1002" i="1"/>
  <c r="O1002" i="1"/>
  <c r="V1002" i="1"/>
  <c r="Y1002" i="1"/>
  <c r="P1133" i="1"/>
  <c r="V1133" i="1"/>
  <c r="X1133" i="1"/>
  <c r="Y1133" i="1"/>
  <c r="T996" i="1"/>
  <c r="O996" i="1"/>
  <c r="W996" i="1"/>
  <c r="P996" i="1"/>
  <c r="S996" i="1"/>
  <c r="X996" i="1"/>
  <c r="Y996" i="1"/>
  <c r="P642" i="1"/>
  <c r="Y642" i="1"/>
  <c r="W642" i="1"/>
  <c r="O642" i="1"/>
  <c r="T631" i="1"/>
  <c r="W631" i="1"/>
  <c r="P631" i="1"/>
  <c r="X631" i="1"/>
  <c r="O631" i="1"/>
  <c r="Y631" i="1"/>
  <c r="U631" i="1"/>
  <c r="T368" i="1"/>
  <c r="W368" i="1"/>
  <c r="P368" i="1"/>
  <c r="S368" i="1"/>
  <c r="X368" i="1"/>
  <c r="O368" i="1"/>
  <c r="Y368" i="1"/>
  <c r="U368" i="1"/>
  <c r="AH188" i="1"/>
  <c r="AG188" i="1"/>
  <c r="AI122" i="1"/>
  <c r="AH122" i="1"/>
  <c r="O122" i="1"/>
  <c r="AG122" i="1"/>
  <c r="P38" i="1"/>
  <c r="V38" i="1"/>
  <c r="O38" i="1"/>
  <c r="W38" i="1"/>
  <c r="Y38" i="1"/>
  <c r="P34" i="1"/>
  <c r="W34" i="1"/>
  <c r="Y34" i="1"/>
  <c r="O34" i="1"/>
  <c r="X34" i="1"/>
  <c r="P1117" i="1"/>
  <c r="O1117" i="1"/>
  <c r="X1117" i="1"/>
  <c r="V1117" i="1"/>
  <c r="Y1117" i="1"/>
  <c r="AJ1031" i="1"/>
  <c r="AH1031" i="1"/>
  <c r="AI1029" i="1"/>
  <c r="AG1029" i="1"/>
  <c r="S952" i="1"/>
  <c r="P952" i="1"/>
  <c r="O952" i="1"/>
  <c r="Y952" i="1"/>
  <c r="X952" i="1"/>
  <c r="O1005" i="1"/>
  <c r="P1005" i="1"/>
  <c r="W1005" i="1"/>
  <c r="T1005" i="1"/>
  <c r="X1005" i="1"/>
  <c r="Y1005" i="1"/>
  <c r="AI926" i="1"/>
  <c r="P926" i="1"/>
  <c r="AH926" i="1"/>
  <c r="O926" i="1"/>
  <c r="O912" i="1"/>
  <c r="W912" i="1"/>
  <c r="T912" i="1"/>
  <c r="P912" i="1"/>
  <c r="X912" i="1"/>
  <c r="U912" i="1"/>
  <c r="AJ872" i="1"/>
  <c r="AI872" i="1"/>
  <c r="AJ855" i="1"/>
  <c r="AI855" i="1"/>
  <c r="AH855" i="1"/>
  <c r="P824" i="1"/>
  <c r="W824" i="1"/>
  <c r="X824" i="1"/>
  <c r="S824" i="1"/>
  <c r="O824" i="1"/>
  <c r="U824" i="1"/>
  <c r="P810" i="1"/>
  <c r="O810" i="1"/>
  <c r="W810" i="1"/>
  <c r="V810" i="1"/>
  <c r="X810" i="1"/>
  <c r="Y810" i="1"/>
  <c r="S810" i="1"/>
  <c r="P744" i="1"/>
  <c r="W744" i="1"/>
  <c r="X744" i="1"/>
  <c r="V744" i="1"/>
  <c r="Y744" i="1"/>
  <c r="T744" i="1"/>
  <c r="O744" i="1"/>
  <c r="S744" i="1"/>
  <c r="AG724" i="1"/>
  <c r="AJ724" i="1"/>
  <c r="P698" i="1"/>
  <c r="O698" i="1"/>
  <c r="W698" i="1"/>
  <c r="V698" i="1"/>
  <c r="X698" i="1"/>
  <c r="Y698" i="1"/>
  <c r="T698" i="1"/>
  <c r="S698" i="1"/>
  <c r="P693" i="1"/>
  <c r="O693" i="1"/>
  <c r="W693" i="1"/>
  <c r="T693" i="1"/>
  <c r="X693" i="1"/>
  <c r="U693" i="1"/>
  <c r="S693" i="1"/>
  <c r="AG686" i="1"/>
  <c r="AJ686" i="1"/>
  <c r="AI686" i="1"/>
  <c r="AG594" i="1"/>
  <c r="AI594" i="1"/>
  <c r="AH594" i="1"/>
  <c r="AH568" i="1"/>
  <c r="AG568" i="1"/>
  <c r="S522" i="1"/>
  <c r="P522" i="1"/>
  <c r="W522" i="1"/>
  <c r="O522" i="1"/>
  <c r="U522" i="1"/>
  <c r="Y522" i="1"/>
  <c r="AI502" i="1"/>
  <c r="AH502" i="1"/>
  <c r="AG502" i="1"/>
  <c r="AH462" i="1"/>
  <c r="AG462" i="1"/>
  <c r="AI462" i="1"/>
  <c r="T434" i="1"/>
  <c r="O434" i="1"/>
  <c r="P434" i="1"/>
  <c r="W434" i="1"/>
  <c r="X434" i="1"/>
  <c r="U434" i="1"/>
  <c r="AH362" i="1"/>
  <c r="AJ362" i="1"/>
  <c r="AI362" i="1"/>
  <c r="P354" i="1"/>
  <c r="W354" i="1"/>
  <c r="O354" i="1"/>
  <c r="X354" i="1"/>
  <c r="Y354" i="1"/>
  <c r="V354" i="1"/>
  <c r="T327" i="1"/>
  <c r="P327" i="1"/>
  <c r="O327" i="1"/>
  <c r="W327" i="1"/>
  <c r="S327" i="1"/>
  <c r="AH166" i="1"/>
  <c r="AI166" i="1"/>
  <c r="AG166" i="1"/>
  <c r="AI112" i="1"/>
  <c r="AG112" i="1"/>
  <c r="AJ112" i="1"/>
  <c r="P73" i="1"/>
  <c r="O73" i="1"/>
  <c r="W73" i="1"/>
  <c r="Y73" i="1"/>
  <c r="X73" i="1"/>
  <c r="O436" i="1"/>
  <c r="P436" i="1"/>
  <c r="W436" i="1"/>
  <c r="Y436" i="1"/>
  <c r="V436" i="1"/>
  <c r="X436" i="1"/>
  <c r="U605" i="1"/>
  <c r="O605" i="1"/>
  <c r="P605" i="1"/>
  <c r="W605" i="1"/>
  <c r="S605" i="1"/>
  <c r="AJ1145" i="1"/>
  <c r="AI1145" i="1"/>
  <c r="AI730" i="1"/>
  <c r="AG730" i="1"/>
  <c r="P807" i="1"/>
  <c r="O807" i="1"/>
  <c r="X807" i="1"/>
  <c r="W807" i="1"/>
  <c r="T807" i="1"/>
  <c r="Y807" i="1"/>
  <c r="S807" i="1"/>
  <c r="U807" i="1"/>
  <c r="S138" i="1"/>
  <c r="O138" i="1"/>
  <c r="P138" i="1"/>
  <c r="W138" i="1"/>
  <c r="X138" i="1"/>
  <c r="Y138" i="1"/>
  <c r="T138" i="1"/>
  <c r="U138" i="1"/>
  <c r="V138" i="1"/>
  <c r="S719" i="1"/>
  <c r="O719" i="1"/>
  <c r="P719" i="1"/>
  <c r="W719" i="1"/>
  <c r="Y719" i="1"/>
  <c r="X719" i="1"/>
  <c r="T719" i="1"/>
  <c r="U719" i="1"/>
  <c r="V719" i="1"/>
  <c r="T46" i="1"/>
  <c r="W46" i="1"/>
  <c r="X46" i="1"/>
  <c r="Y46" i="1"/>
  <c r="O46" i="1"/>
  <c r="T736" i="1"/>
  <c r="W736" i="1"/>
  <c r="X736" i="1"/>
  <c r="O736" i="1"/>
  <c r="U736" i="1"/>
  <c r="Y270" i="1"/>
  <c r="W270" i="1"/>
  <c r="X270" i="1"/>
  <c r="T270" i="1"/>
  <c r="T419" i="1"/>
  <c r="O419" i="1"/>
  <c r="W419" i="1"/>
  <c r="Y419" i="1"/>
  <c r="P419" i="1"/>
  <c r="X419" i="1"/>
  <c r="U419" i="1"/>
  <c r="T464" i="1"/>
  <c r="O464" i="1"/>
  <c r="W464" i="1"/>
  <c r="P464" i="1"/>
  <c r="Y464" i="1"/>
  <c r="T274" i="1"/>
  <c r="O274" i="1"/>
  <c r="W274" i="1"/>
  <c r="P274" i="1"/>
  <c r="Y274" i="1"/>
  <c r="U274" i="1"/>
  <c r="AH37" i="1"/>
  <c r="AI37" i="1"/>
  <c r="AJ303" i="1"/>
  <c r="AG303" i="1"/>
  <c r="T896" i="1"/>
  <c r="O896" i="1"/>
  <c r="W896" i="1"/>
  <c r="P896" i="1"/>
  <c r="X896" i="1"/>
  <c r="AI1040" i="1"/>
  <c r="AG1040" i="1"/>
  <c r="AI1058" i="1"/>
  <c r="AJ1058" i="1"/>
  <c r="AH1022" i="1"/>
  <c r="AI1022" i="1"/>
  <c r="AI1133" i="1"/>
  <c r="AJ1133" i="1"/>
  <c r="AI980" i="1"/>
  <c r="AH980" i="1"/>
  <c r="T812" i="1"/>
  <c r="O812" i="1"/>
  <c r="W812" i="1"/>
  <c r="Y812" i="1"/>
  <c r="P812" i="1"/>
  <c r="X812" i="1"/>
  <c r="U812" i="1"/>
  <c r="T735" i="1"/>
  <c r="W735" i="1"/>
  <c r="U735" i="1"/>
  <c r="O735" i="1"/>
  <c r="Y735" i="1"/>
  <c r="P701" i="1"/>
  <c r="X701" i="1"/>
  <c r="O701" i="1"/>
  <c r="W701" i="1"/>
  <c r="Y701" i="1"/>
  <c r="V701" i="1"/>
  <c r="P563" i="1"/>
  <c r="O563" i="1"/>
  <c r="W563" i="1"/>
  <c r="X563" i="1"/>
  <c r="Y563" i="1"/>
  <c r="AI420" i="1"/>
  <c r="AG420" i="1"/>
  <c r="O420" i="1"/>
  <c r="P352" i="1"/>
  <c r="X352" i="1"/>
  <c r="O352" i="1"/>
  <c r="AH271" i="1"/>
  <c r="AG271" i="1"/>
  <c r="P186" i="1"/>
  <c r="O186" i="1"/>
  <c r="W186" i="1"/>
  <c r="Y186" i="1"/>
  <c r="X186" i="1"/>
  <c r="AI38" i="1"/>
  <c r="AG38" i="1"/>
  <c r="AH1144" i="1"/>
  <c r="AI1144" i="1"/>
  <c r="P1148" i="1"/>
  <c r="X1148" i="1"/>
  <c r="W1148" i="1"/>
  <c r="O1148" i="1"/>
  <c r="Y1148" i="1"/>
  <c r="AI1117" i="1"/>
  <c r="AJ1117" i="1"/>
  <c r="P1092" i="1"/>
  <c r="O1092" i="1"/>
  <c r="Y1092" i="1"/>
  <c r="W1092" i="1"/>
  <c r="X1092" i="1"/>
  <c r="T1084" i="1"/>
  <c r="O1084" i="1"/>
  <c r="W1084" i="1"/>
  <c r="Y1084" i="1"/>
  <c r="U1084" i="1"/>
  <c r="X1084" i="1"/>
  <c r="P1084" i="1"/>
  <c r="AG1000" i="1"/>
  <c r="O1000" i="1"/>
  <c r="AJ1000" i="1"/>
  <c r="W970" i="1"/>
  <c r="O970" i="1"/>
  <c r="S970" i="1"/>
  <c r="P970" i="1"/>
  <c r="X970" i="1"/>
  <c r="U970" i="1"/>
  <c r="O949" i="1"/>
  <c r="W949" i="1"/>
  <c r="Y949" i="1"/>
  <c r="V949" i="1"/>
  <c r="P949" i="1"/>
  <c r="X949" i="1"/>
  <c r="S904" i="1"/>
  <c r="P904" i="1"/>
  <c r="O904" i="1"/>
  <c r="V904" i="1"/>
  <c r="W904" i="1"/>
  <c r="X904" i="1"/>
  <c r="P895" i="1"/>
  <c r="O895" i="1"/>
  <c r="W895" i="1"/>
  <c r="AJ877" i="1"/>
  <c r="AH877" i="1"/>
  <c r="O877" i="1"/>
  <c r="S863" i="1"/>
  <c r="P863" i="1"/>
  <c r="X863" i="1"/>
  <c r="W863" i="1"/>
  <c r="O863" i="1"/>
  <c r="Y863" i="1"/>
  <c r="S849" i="1"/>
  <c r="P849" i="1"/>
  <c r="W849" i="1"/>
  <c r="T849" i="1"/>
  <c r="X849" i="1"/>
  <c r="Y849" i="1"/>
  <c r="O849" i="1"/>
  <c r="AG759" i="1"/>
  <c r="AJ759" i="1"/>
  <c r="AI759" i="1"/>
  <c r="P739" i="1"/>
  <c r="W739" i="1"/>
  <c r="O739" i="1"/>
  <c r="Y739" i="1"/>
  <c r="V739" i="1"/>
  <c r="X739" i="1"/>
  <c r="S739" i="1"/>
  <c r="P703" i="1"/>
  <c r="W703" i="1"/>
  <c r="Y703" i="1"/>
  <c r="T703" i="1"/>
  <c r="O703" i="1"/>
  <c r="S703" i="1"/>
  <c r="P666" i="1"/>
  <c r="W666" i="1"/>
  <c r="X666" i="1"/>
  <c r="V666" i="1"/>
  <c r="O666" i="1"/>
  <c r="Y666" i="1"/>
  <c r="T666" i="1"/>
  <c r="S666" i="1"/>
  <c r="P645" i="1"/>
  <c r="O645" i="1"/>
  <c r="W645" i="1"/>
  <c r="V645" i="1"/>
  <c r="Y645" i="1"/>
  <c r="T645" i="1"/>
  <c r="S645" i="1"/>
  <c r="P612" i="1"/>
  <c r="O612" i="1"/>
  <c r="W612" i="1"/>
  <c r="S612" i="1"/>
  <c r="X612" i="1"/>
  <c r="Y612" i="1"/>
  <c r="T612" i="1"/>
  <c r="P603" i="1"/>
  <c r="O603" i="1"/>
  <c r="W603" i="1"/>
  <c r="X603" i="1"/>
  <c r="T603" i="1"/>
  <c r="S603" i="1"/>
  <c r="S573" i="1"/>
  <c r="O573" i="1"/>
  <c r="P573" i="1"/>
  <c r="T573" i="1"/>
  <c r="W573" i="1"/>
  <c r="X573" i="1"/>
  <c r="P557" i="1"/>
  <c r="O557" i="1"/>
  <c r="W557" i="1"/>
  <c r="S557" i="1"/>
  <c r="Y557" i="1"/>
  <c r="T557" i="1"/>
  <c r="X557" i="1"/>
  <c r="AJ458" i="1"/>
  <c r="AI458" i="1"/>
  <c r="P407" i="1"/>
  <c r="O407" i="1"/>
  <c r="W407" i="1"/>
  <c r="X407" i="1"/>
  <c r="Y407" i="1"/>
  <c r="U366" i="1"/>
  <c r="O366" i="1"/>
  <c r="P366" i="1"/>
  <c r="S366" i="1"/>
  <c r="W366" i="1"/>
  <c r="X366" i="1"/>
  <c r="V366" i="1"/>
  <c r="U353" i="1"/>
  <c r="O353" i="1"/>
  <c r="P353" i="1"/>
  <c r="X353" i="1"/>
  <c r="Y353" i="1"/>
  <c r="V353" i="1"/>
  <c r="W353" i="1"/>
  <c r="S353" i="1"/>
  <c r="P289" i="1"/>
  <c r="O289" i="1"/>
  <c r="W289" i="1"/>
  <c r="X289" i="1"/>
  <c r="Y289" i="1"/>
  <c r="AH249" i="1"/>
  <c r="AJ249" i="1"/>
  <c r="O219" i="1"/>
  <c r="P219" i="1"/>
  <c r="X219" i="1"/>
  <c r="Y219" i="1"/>
  <c r="S219" i="1"/>
  <c r="O205" i="1"/>
  <c r="P205" i="1"/>
  <c r="W205" i="1"/>
  <c r="Y205" i="1"/>
  <c r="V205" i="1"/>
  <c r="X205" i="1"/>
  <c r="O134" i="1"/>
  <c r="P134" i="1"/>
  <c r="Y134" i="1"/>
  <c r="X134" i="1"/>
  <c r="W134" i="1"/>
  <c r="V134" i="1"/>
  <c r="AJ111" i="1"/>
  <c r="AI111" i="1"/>
  <c r="P53" i="1"/>
  <c r="O53" i="1"/>
  <c r="W53" i="1"/>
  <c r="Y53" i="1"/>
  <c r="X53" i="1"/>
  <c r="AI102" i="1"/>
  <c r="AJ102" i="1"/>
  <c r="AH102" i="1"/>
  <c r="U396" i="1"/>
  <c r="O396" i="1"/>
  <c r="P396" i="1"/>
  <c r="W396" i="1"/>
  <c r="Y396" i="1"/>
  <c r="X396" i="1"/>
  <c r="V396" i="1"/>
  <c r="S396" i="1"/>
  <c r="U874" i="1"/>
  <c r="O874" i="1"/>
  <c r="P874" i="1"/>
  <c r="W874" i="1"/>
  <c r="Y874" i="1"/>
  <c r="X874" i="1"/>
  <c r="S874" i="1"/>
  <c r="AI477" i="1"/>
  <c r="AH477" i="1"/>
  <c r="AG477" i="1"/>
  <c r="S27" i="1"/>
  <c r="O27" i="1"/>
  <c r="P27" i="1"/>
  <c r="W27" i="1"/>
  <c r="Y27" i="1"/>
  <c r="V27" i="1"/>
  <c r="X27" i="1"/>
  <c r="T27" i="1"/>
  <c r="P854" i="1"/>
  <c r="X854" i="1"/>
  <c r="Y854" i="1"/>
  <c r="W854" i="1"/>
  <c r="V854" i="1"/>
  <c r="O854" i="1"/>
  <c r="S854" i="1"/>
  <c r="P915" i="1"/>
  <c r="X915" i="1"/>
  <c r="O915" i="1"/>
  <c r="W915" i="1"/>
  <c r="T915" i="1"/>
  <c r="S915" i="1"/>
  <c r="U915" i="1"/>
  <c r="V915" i="1"/>
  <c r="AI935" i="1"/>
  <c r="AG935" i="1"/>
  <c r="U516" i="1"/>
  <c r="P516" i="1"/>
  <c r="O516" i="1"/>
  <c r="W516" i="1"/>
  <c r="X516" i="1"/>
  <c r="U571" i="1"/>
  <c r="P571" i="1"/>
  <c r="O571" i="1"/>
  <c r="X571" i="1"/>
  <c r="V571" i="1"/>
  <c r="Y571" i="1"/>
  <c r="T1004" i="1"/>
  <c r="O1004" i="1"/>
  <c r="W1004" i="1"/>
  <c r="P1004" i="1"/>
  <c r="X1004" i="1"/>
  <c r="Y1004" i="1"/>
  <c r="Y1126" i="1"/>
  <c r="W1126" i="1"/>
  <c r="V1126" i="1"/>
  <c r="U653" i="1"/>
  <c r="P653" i="1"/>
  <c r="O653" i="1"/>
  <c r="W653" i="1"/>
  <c r="X653" i="1"/>
  <c r="Y653" i="1"/>
  <c r="V653" i="1"/>
  <c r="T141" i="1"/>
  <c r="O141" i="1"/>
  <c r="W141" i="1"/>
  <c r="P141" i="1"/>
  <c r="X141" i="1"/>
  <c r="AI679" i="1"/>
  <c r="AJ679" i="1"/>
  <c r="Y268" i="1"/>
  <c r="W268" i="1"/>
  <c r="X268" i="1"/>
  <c r="T268" i="1"/>
  <c r="T298" i="1"/>
  <c r="P298" i="1"/>
  <c r="W298" i="1"/>
  <c r="X298" i="1"/>
  <c r="Y298" i="1"/>
  <c r="U1006" i="1"/>
  <c r="P1006" i="1"/>
  <c r="O1006" i="1"/>
  <c r="W1006" i="1"/>
  <c r="Y1006" i="1"/>
  <c r="T814" i="1"/>
  <c r="P814" i="1"/>
  <c r="W814" i="1"/>
  <c r="X814" i="1"/>
  <c r="Y814" i="1"/>
  <c r="O814" i="1"/>
  <c r="U58" i="1"/>
  <c r="P58" i="1"/>
  <c r="W58" i="1"/>
  <c r="O58" i="1"/>
  <c r="X58" i="1"/>
  <c r="Y58" i="1"/>
  <c r="U754" i="1"/>
  <c r="P754" i="1"/>
  <c r="O754" i="1"/>
  <c r="W754" i="1"/>
  <c r="X754" i="1"/>
  <c r="S754" i="1"/>
  <c r="AJ319" i="1"/>
  <c r="AI319" i="1"/>
  <c r="AH60" i="1"/>
  <c r="AG60" i="1"/>
  <c r="T195" i="1"/>
  <c r="O195" i="1"/>
  <c r="W195" i="1"/>
  <c r="P195" i="1"/>
  <c r="X195" i="1"/>
  <c r="Y195" i="1"/>
  <c r="S195" i="1"/>
  <c r="T143" i="1"/>
  <c r="O143" i="1"/>
  <c r="W143" i="1"/>
  <c r="P143" i="1"/>
  <c r="Y143" i="1"/>
  <c r="X143" i="1"/>
  <c r="P745" i="1"/>
  <c r="X745" i="1"/>
  <c r="W745" i="1"/>
  <c r="O745" i="1"/>
  <c r="Y745" i="1"/>
  <c r="P233" i="1"/>
  <c r="O233" i="1"/>
  <c r="W233" i="1"/>
  <c r="V233" i="1"/>
  <c r="X233" i="1"/>
  <c r="Y233" i="1"/>
  <c r="AI847" i="1"/>
  <c r="AJ847" i="1"/>
  <c r="P820" i="1"/>
  <c r="O820" i="1"/>
  <c r="W820" i="1"/>
  <c r="Y820" i="1"/>
  <c r="AH517" i="1"/>
  <c r="AI517" i="1"/>
  <c r="P514" i="1"/>
  <c r="O514" i="1"/>
  <c r="X514" i="1"/>
  <c r="W514" i="1"/>
  <c r="Y514" i="1"/>
  <c r="P456" i="1"/>
  <c r="Y456" i="1"/>
  <c r="O456" i="1"/>
  <c r="P384" i="1"/>
  <c r="W384" i="1"/>
  <c r="X384" i="1"/>
  <c r="P246" i="1"/>
  <c r="O246" i="1"/>
  <c r="W246" i="1"/>
  <c r="X246" i="1"/>
  <c r="Y246" i="1"/>
  <c r="T124" i="1"/>
  <c r="O124" i="1"/>
  <c r="P124" i="1"/>
  <c r="W124" i="1"/>
  <c r="S124" i="1"/>
  <c r="U124" i="1"/>
  <c r="Y124" i="1"/>
  <c r="AI1150" i="1"/>
  <c r="AJ1150" i="1"/>
  <c r="AG1150" i="1"/>
  <c r="AH1142" i="1"/>
  <c r="AG1142" i="1"/>
  <c r="T1137" i="1"/>
  <c r="P1137" i="1"/>
  <c r="W1137" i="1"/>
  <c r="O1137" i="1"/>
  <c r="X1137" i="1"/>
  <c r="S1137" i="1"/>
  <c r="U1137" i="1"/>
  <c r="AI1136" i="1"/>
  <c r="AH1136" i="1"/>
  <c r="AG1136" i="1"/>
  <c r="AI1122" i="1"/>
  <c r="AH1122" i="1"/>
  <c r="O1122" i="1"/>
  <c r="T1101" i="1"/>
  <c r="O1101" i="1"/>
  <c r="W1101" i="1"/>
  <c r="P1101" i="1"/>
  <c r="X1101" i="1"/>
  <c r="Y1101" i="1"/>
  <c r="T1093" i="1"/>
  <c r="O1093" i="1"/>
  <c r="P1093" i="1"/>
  <c r="W1093" i="1"/>
  <c r="U1093" i="1"/>
  <c r="V1093" i="1"/>
  <c r="Y1093" i="1"/>
  <c r="T1081" i="1"/>
  <c r="W1081" i="1"/>
  <c r="O1081" i="1"/>
  <c r="P1081" i="1"/>
  <c r="Y1081" i="1"/>
  <c r="S1081" i="1"/>
  <c r="X1081" i="1"/>
  <c r="AI1080" i="1"/>
  <c r="AG1080" i="1"/>
  <c r="AH1080" i="1"/>
  <c r="T1074" i="1"/>
  <c r="O1074" i="1"/>
  <c r="W1074" i="1"/>
  <c r="V1074" i="1"/>
  <c r="Y1074" i="1"/>
  <c r="P1074" i="1"/>
  <c r="P1073" i="1"/>
  <c r="Y1073" i="1"/>
  <c r="O1073" i="1"/>
  <c r="W1073" i="1"/>
  <c r="AI1056" i="1"/>
  <c r="AJ1056" i="1"/>
  <c r="AG1056" i="1"/>
  <c r="T1053" i="1"/>
  <c r="O1053" i="1"/>
  <c r="P1053" i="1"/>
  <c r="W1053" i="1"/>
  <c r="S1053" i="1"/>
  <c r="X1053" i="1"/>
  <c r="Y1053" i="1"/>
  <c r="U1053" i="1"/>
  <c r="S1029" i="1"/>
  <c r="P1029" i="1"/>
  <c r="Y1029" i="1"/>
  <c r="X1029" i="1"/>
  <c r="O1029" i="1"/>
  <c r="AG991" i="1"/>
  <c r="AJ991" i="1"/>
  <c r="O981" i="1"/>
  <c r="W981" i="1"/>
  <c r="P981" i="1"/>
  <c r="Y981" i="1"/>
  <c r="T981" i="1"/>
  <c r="X981" i="1"/>
  <c r="S981" i="1"/>
  <c r="AJ978" i="1"/>
  <c r="AH978" i="1"/>
  <c r="P966" i="1"/>
  <c r="X966" i="1"/>
  <c r="W966" i="1"/>
  <c r="Y966" i="1"/>
  <c r="O945" i="1"/>
  <c r="W945" i="1"/>
  <c r="T945" i="1"/>
  <c r="Y945" i="1"/>
  <c r="P945" i="1"/>
  <c r="X945" i="1"/>
  <c r="AJ1010" i="1"/>
  <c r="AG1010" i="1"/>
  <c r="AJ944" i="1"/>
  <c r="AG944" i="1"/>
  <c r="O944" i="1"/>
  <c r="P940" i="1"/>
  <c r="W940" i="1"/>
  <c r="O940" i="1"/>
  <c r="X940" i="1"/>
  <c r="V940" i="1"/>
  <c r="S940" i="1"/>
  <c r="Y940" i="1"/>
  <c r="AG923" i="1"/>
  <c r="AI923" i="1"/>
  <c r="AJ908" i="1"/>
  <c r="AI908" i="1"/>
  <c r="AJ905" i="1"/>
  <c r="AH905" i="1"/>
  <c r="O891" i="1"/>
  <c r="W891" i="1"/>
  <c r="P891" i="1"/>
  <c r="T891" i="1"/>
  <c r="X891" i="1"/>
  <c r="Y891" i="1"/>
  <c r="AJ887" i="1"/>
  <c r="AG887" i="1"/>
  <c r="AJ882" i="1"/>
  <c r="AH882" i="1"/>
  <c r="P872" i="1"/>
  <c r="O872" i="1"/>
  <c r="W872" i="1"/>
  <c r="S872" i="1"/>
  <c r="X872" i="1"/>
  <c r="U872" i="1"/>
  <c r="P860" i="1"/>
  <c r="O860" i="1"/>
  <c r="W860" i="1"/>
  <c r="T860" i="1"/>
  <c r="Y860" i="1"/>
  <c r="S841" i="1"/>
  <c r="P841" i="1"/>
  <c r="O841" i="1"/>
  <c r="X841" i="1"/>
  <c r="W841" i="1"/>
  <c r="Y841" i="1"/>
  <c r="S835" i="1"/>
  <c r="O835" i="1"/>
  <c r="P835" i="1"/>
  <c r="Y835" i="1"/>
  <c r="X835" i="1"/>
  <c r="T835" i="1"/>
  <c r="W835" i="1"/>
  <c r="S823" i="1"/>
  <c r="P823" i="1"/>
  <c r="O823" i="1"/>
  <c r="V823" i="1"/>
  <c r="X823" i="1"/>
  <c r="Y823" i="1"/>
  <c r="W823" i="1"/>
  <c r="P818" i="1"/>
  <c r="W818" i="1"/>
  <c r="O818" i="1"/>
  <c r="Y818" i="1"/>
  <c r="S818" i="1"/>
  <c r="T818" i="1"/>
  <c r="AH808" i="1"/>
  <c r="AI808" i="1"/>
  <c r="P773" i="1"/>
  <c r="W773" i="1"/>
  <c r="O773" i="1"/>
  <c r="X773" i="1"/>
  <c r="V773" i="1"/>
  <c r="Y773" i="1"/>
  <c r="S773" i="1"/>
  <c r="P755" i="1"/>
  <c r="W755" i="1"/>
  <c r="S755" i="1"/>
  <c r="O755" i="1"/>
  <c r="Y755" i="1"/>
  <c r="T755" i="1"/>
  <c r="X755" i="1"/>
  <c r="S702" i="1"/>
  <c r="O702" i="1"/>
  <c r="P702" i="1"/>
  <c r="W702" i="1"/>
  <c r="X702" i="1"/>
  <c r="Y702" i="1"/>
  <c r="T702" i="1"/>
  <c r="P683" i="1"/>
  <c r="W683" i="1"/>
  <c r="Y683" i="1"/>
  <c r="U683" i="1"/>
  <c r="O683" i="1"/>
  <c r="X683" i="1"/>
  <c r="S683" i="1"/>
  <c r="S669" i="1"/>
  <c r="O669" i="1"/>
  <c r="P669" i="1"/>
  <c r="Y669" i="1"/>
  <c r="V669" i="1"/>
  <c r="W669" i="1"/>
  <c r="X669" i="1"/>
  <c r="S601" i="1"/>
  <c r="O601" i="1"/>
  <c r="P601" i="1"/>
  <c r="X601" i="1"/>
  <c r="Y601" i="1"/>
  <c r="W601" i="1"/>
  <c r="T601" i="1"/>
  <c r="S594" i="1"/>
  <c r="O594" i="1"/>
  <c r="W594" i="1"/>
  <c r="T594" i="1"/>
  <c r="P594" i="1"/>
  <c r="X594" i="1"/>
  <c r="U594" i="1"/>
  <c r="S582" i="1"/>
  <c r="O582" i="1"/>
  <c r="Y582" i="1"/>
  <c r="T582" i="1"/>
  <c r="X582" i="1"/>
  <c r="P582" i="1"/>
  <c r="S552" i="1"/>
  <c r="O552" i="1"/>
  <c r="P552" i="1"/>
  <c r="V552" i="1"/>
  <c r="W552" i="1"/>
  <c r="Y552" i="1"/>
  <c r="X552" i="1"/>
  <c r="P529" i="1"/>
  <c r="W529" i="1"/>
  <c r="X529" i="1"/>
  <c r="Y529" i="1"/>
  <c r="O529" i="1"/>
  <c r="AH528" i="1"/>
  <c r="AJ528" i="1"/>
  <c r="AG528" i="1"/>
  <c r="AH525" i="1"/>
  <c r="AG525" i="1"/>
  <c r="P525" i="1"/>
  <c r="AH501" i="1"/>
  <c r="AJ501" i="1"/>
  <c r="AI501" i="1"/>
  <c r="S495" i="1"/>
  <c r="P495" i="1"/>
  <c r="W495" i="1"/>
  <c r="Y495" i="1"/>
  <c r="U495" i="1"/>
  <c r="O495" i="1"/>
  <c r="T495" i="1"/>
  <c r="X495" i="1"/>
  <c r="AG474" i="1"/>
  <c r="AI474" i="1"/>
  <c r="AH474" i="1"/>
  <c r="P429" i="1"/>
  <c r="W429" i="1"/>
  <c r="O429" i="1"/>
  <c r="V429" i="1"/>
  <c r="U423" i="1"/>
  <c r="O423" i="1"/>
  <c r="P423" i="1"/>
  <c r="Y423" i="1"/>
  <c r="S423" i="1"/>
  <c r="W423" i="1"/>
  <c r="V423" i="1"/>
  <c r="X423" i="1"/>
  <c r="P414" i="1"/>
  <c r="O414" i="1"/>
  <c r="W414" i="1"/>
  <c r="Y414" i="1"/>
  <c r="P410" i="1"/>
  <c r="W410" i="1"/>
  <c r="O410" i="1"/>
  <c r="V410" i="1"/>
  <c r="Y410" i="1"/>
  <c r="AG391" i="1"/>
  <c r="AJ391" i="1"/>
  <c r="AI391" i="1"/>
  <c r="P383" i="1"/>
  <c r="W383" i="1"/>
  <c r="O383" i="1"/>
  <c r="V383" i="1"/>
  <c r="X383" i="1"/>
  <c r="Y383" i="1"/>
  <c r="U361" i="1"/>
  <c r="O361" i="1"/>
  <c r="P361" i="1"/>
  <c r="W361" i="1"/>
  <c r="S361" i="1"/>
  <c r="Y361" i="1"/>
  <c r="U345" i="1"/>
  <c r="O345" i="1"/>
  <c r="P345" i="1"/>
  <c r="Y345" i="1"/>
  <c r="W345" i="1"/>
  <c r="X345" i="1"/>
  <c r="S345" i="1"/>
  <c r="T311" i="1"/>
  <c r="P311" i="1"/>
  <c r="O311" i="1"/>
  <c r="W311" i="1"/>
  <c r="Y311" i="1"/>
  <c r="X311" i="1"/>
  <c r="S311" i="1"/>
  <c r="AH294" i="1"/>
  <c r="AJ294" i="1"/>
  <c r="AG294" i="1"/>
  <c r="T283" i="1"/>
  <c r="P283" i="1"/>
  <c r="O283" i="1"/>
  <c r="W283" i="1"/>
  <c r="Y283" i="1"/>
  <c r="S283" i="1"/>
  <c r="T277" i="1"/>
  <c r="P277" i="1"/>
  <c r="W277" i="1"/>
  <c r="Y277" i="1"/>
  <c r="S277" i="1"/>
  <c r="O277" i="1"/>
  <c r="X277" i="1"/>
  <c r="U277" i="1"/>
  <c r="T253" i="1"/>
  <c r="P253" i="1"/>
  <c r="O253" i="1"/>
  <c r="W253" i="1"/>
  <c r="Y253" i="1"/>
  <c r="S253" i="1"/>
  <c r="AH220" i="1"/>
  <c r="AG220" i="1"/>
  <c r="AI220" i="1"/>
  <c r="P215" i="1"/>
  <c r="O215" i="1"/>
  <c r="W215" i="1"/>
  <c r="V215" i="1"/>
  <c r="Y215" i="1"/>
  <c r="X215" i="1"/>
  <c r="U215" i="1"/>
  <c r="AH206" i="1"/>
  <c r="AG206" i="1"/>
  <c r="AI206" i="1"/>
  <c r="O194" i="1"/>
  <c r="P194" i="1"/>
  <c r="Y194" i="1"/>
  <c r="V194" i="1"/>
  <c r="W194" i="1"/>
  <c r="AH185" i="1"/>
  <c r="AG185" i="1"/>
  <c r="O178" i="1"/>
  <c r="P178" i="1"/>
  <c r="X178" i="1"/>
  <c r="W178" i="1"/>
  <c r="AH161" i="1"/>
  <c r="AJ161" i="1"/>
  <c r="AG161" i="1"/>
  <c r="AH147" i="1"/>
  <c r="AJ147" i="1"/>
  <c r="AG147" i="1"/>
  <c r="AH121" i="1"/>
  <c r="AJ121" i="1"/>
  <c r="AG121" i="1"/>
  <c r="AI120" i="1"/>
  <c r="AG120" i="1"/>
  <c r="AJ120" i="1"/>
  <c r="AH116" i="1"/>
  <c r="AI116" i="1"/>
  <c r="AG116" i="1"/>
  <c r="T71" i="1"/>
  <c r="O71" i="1"/>
  <c r="P71" i="1"/>
  <c r="W71" i="1"/>
  <c r="Y71" i="1"/>
  <c r="U71" i="1"/>
  <c r="AH42" i="1"/>
  <c r="AJ42" i="1"/>
  <c r="AG42" i="1"/>
  <c r="AH35" i="1"/>
  <c r="AG35" i="1"/>
  <c r="AI21" i="1"/>
  <c r="AH21" i="1"/>
  <c r="AG21" i="1"/>
  <c r="T14" i="1"/>
  <c r="O14" i="1"/>
  <c r="P14" i="1"/>
  <c r="X14" i="1"/>
  <c r="W14" i="1"/>
  <c r="Y14" i="1"/>
  <c r="V14" i="1"/>
  <c r="P440" i="1"/>
  <c r="O440" i="1"/>
  <c r="X440" i="1"/>
  <c r="Y440" i="1"/>
  <c r="W440" i="1"/>
  <c r="P551" i="1"/>
  <c r="X551" i="1"/>
  <c r="O551" i="1"/>
  <c r="W551" i="1"/>
  <c r="V551" i="1"/>
  <c r="Y551" i="1"/>
  <c r="U243" i="1"/>
  <c r="O243" i="1"/>
  <c r="P243" i="1"/>
  <c r="W243" i="1"/>
  <c r="X243" i="1"/>
  <c r="Y243" i="1"/>
  <c r="S243" i="1"/>
  <c r="U828" i="1"/>
  <c r="O828" i="1"/>
  <c r="P828" i="1"/>
  <c r="W828" i="1"/>
  <c r="X828" i="1"/>
  <c r="Y828" i="1"/>
  <c r="S828" i="1"/>
  <c r="P825" i="1"/>
  <c r="O825" i="1"/>
  <c r="X825" i="1"/>
  <c r="Y825" i="1"/>
  <c r="W825" i="1"/>
  <c r="P829" i="1"/>
  <c r="X829" i="1"/>
  <c r="W829" i="1"/>
  <c r="O829" i="1"/>
  <c r="Y829" i="1"/>
  <c r="S155" i="1"/>
  <c r="O155" i="1"/>
  <c r="P155" i="1"/>
  <c r="W155" i="1"/>
  <c r="Y155" i="1"/>
  <c r="T155" i="1"/>
  <c r="V730" i="1"/>
  <c r="O730" i="1"/>
  <c r="P730" i="1"/>
  <c r="W730" i="1"/>
  <c r="Y730" i="1"/>
  <c r="X730" i="1"/>
  <c r="T730" i="1"/>
  <c r="AJ727" i="1"/>
  <c r="AG727" i="1"/>
  <c r="AI727" i="1"/>
  <c r="AH727" i="1"/>
  <c r="AG616" i="1"/>
  <c r="AI616" i="1"/>
  <c r="P140" i="1"/>
  <c r="X140" i="1"/>
  <c r="W140" i="1"/>
  <c r="T140" i="1"/>
  <c r="Y140" i="1"/>
  <c r="S140" i="1"/>
  <c r="O140" i="1"/>
  <c r="U140" i="1"/>
  <c r="V140" i="1"/>
  <c r="AG559" i="1"/>
  <c r="AI559" i="1"/>
  <c r="AJ559" i="1"/>
  <c r="P64" i="1"/>
  <c r="O64" i="1"/>
  <c r="X64" i="1"/>
  <c r="Y64" i="1"/>
  <c r="V64" i="1"/>
  <c r="T64" i="1"/>
  <c r="S64" i="1"/>
  <c r="U64" i="1"/>
  <c r="V1158" i="1"/>
  <c r="AH653" i="1"/>
  <c r="T770" i="1"/>
  <c r="AG1011" i="1"/>
  <c r="AI835" i="1"/>
  <c r="AI630" i="1"/>
  <c r="AJ199" i="1"/>
  <c r="Y301" i="1"/>
  <c r="Y1058" i="1"/>
  <c r="W1133" i="1"/>
  <c r="X751" i="1"/>
  <c r="P692" i="1"/>
  <c r="AH497" i="1"/>
  <c r="AH104" i="1"/>
  <c r="AH777" i="1"/>
  <c r="AG774" i="1"/>
  <c r="AH257" i="1"/>
  <c r="T1045" i="1"/>
  <c r="AG983" i="1"/>
  <c r="AG233" i="1"/>
  <c r="AG581" i="1"/>
  <c r="AJ962" i="1"/>
  <c r="AG855" i="1"/>
  <c r="AG362" i="1"/>
  <c r="AJ194" i="1"/>
  <c r="AI551" i="1"/>
  <c r="AH730" i="1"/>
  <c r="X274" i="1"/>
  <c r="Y968" i="1"/>
  <c r="W952" i="1"/>
  <c r="X895" i="1"/>
  <c r="Y693" i="1"/>
  <c r="Y327" i="1"/>
  <c r="X321" i="1"/>
  <c r="Y484" i="1"/>
  <c r="O1133" i="1"/>
  <c r="P735" i="1"/>
  <c r="O153" i="1"/>
  <c r="AJ516" i="1"/>
  <c r="V1155" i="1"/>
  <c r="V46" i="1"/>
  <c r="U1158" i="1"/>
  <c r="AJ496" i="1"/>
  <c r="T442" i="1"/>
  <c r="S736" i="1"/>
  <c r="AG653" i="1"/>
  <c r="AH301" i="1"/>
  <c r="S270" i="1"/>
  <c r="AJ141" i="1"/>
  <c r="V419" i="1"/>
  <c r="AG771" i="1"/>
  <c r="AJ464" i="1"/>
  <c r="AG274" i="1"/>
  <c r="AJ752" i="1"/>
  <c r="AG37" i="1"/>
  <c r="S770" i="1"/>
  <c r="AH1160" i="1"/>
  <c r="O1160" i="1"/>
  <c r="AI678" i="1"/>
  <c r="AJ195" i="1"/>
  <c r="AI662" i="1"/>
  <c r="V1058" i="1"/>
  <c r="AJ143" i="1"/>
  <c r="AG1022" i="1"/>
  <c r="AG1002" i="1"/>
  <c r="AJ233" i="1"/>
  <c r="AG1133" i="1"/>
  <c r="AG980" i="1"/>
  <c r="V996" i="1"/>
  <c r="S833" i="1"/>
  <c r="S812" i="1"/>
  <c r="S735" i="1"/>
  <c r="AG701" i="1"/>
  <c r="V631" i="1"/>
  <c r="AG368" i="1"/>
  <c r="S281" i="1"/>
  <c r="AG153" i="1"/>
  <c r="AH38" i="1"/>
  <c r="V1173" i="1"/>
  <c r="AG1144" i="1"/>
  <c r="V1121" i="1"/>
  <c r="AH1117" i="1"/>
  <c r="V1113" i="1"/>
  <c r="AI1093" i="1"/>
  <c r="S1087" i="1"/>
  <c r="S1084" i="1"/>
  <c r="AG1083" i="1"/>
  <c r="S1068" i="1"/>
  <c r="AG1053" i="1"/>
  <c r="S1047" i="1"/>
  <c r="S1039" i="1"/>
  <c r="AH1038" i="1"/>
  <c r="U1032" i="1"/>
  <c r="AJ1029" i="1"/>
  <c r="T1025" i="1"/>
  <c r="T1016" i="1"/>
  <c r="AG1015" i="1"/>
  <c r="AH1000" i="1"/>
  <c r="T970" i="1"/>
  <c r="AH962" i="1"/>
  <c r="AG954" i="1"/>
  <c r="U952" i="1"/>
  <c r="S949" i="1"/>
  <c r="AI948" i="1"/>
  <c r="U1005" i="1"/>
  <c r="V938" i="1"/>
  <c r="AH929" i="1"/>
  <c r="V912" i="1"/>
  <c r="U878" i="1"/>
  <c r="AG877" i="1"/>
  <c r="T863" i="1"/>
  <c r="T853" i="1"/>
  <c r="U850" i="1"/>
  <c r="U849" i="1"/>
  <c r="U836" i="1"/>
  <c r="AG835" i="1"/>
  <c r="V824" i="1"/>
  <c r="U810" i="1"/>
  <c r="AG791" i="1"/>
  <c r="AG784" i="1"/>
  <c r="U781" i="1"/>
  <c r="U751" i="1"/>
  <c r="AJ748" i="1"/>
  <c r="T739" i="1"/>
  <c r="U703" i="1"/>
  <c r="AG696" i="1"/>
  <c r="AG692" i="1"/>
  <c r="V675" i="1"/>
  <c r="U666" i="1"/>
  <c r="AG655" i="1"/>
  <c r="U645" i="1"/>
  <c r="U612" i="1"/>
  <c r="V611" i="1"/>
  <c r="U603" i="1"/>
  <c r="AJ594" i="1"/>
  <c r="U573" i="1"/>
  <c r="U557" i="1"/>
  <c r="V555" i="1"/>
  <c r="V465" i="1"/>
  <c r="AJ462" i="1"/>
  <c r="V390" i="1"/>
  <c r="AJ326" i="1"/>
  <c r="V321" i="1"/>
  <c r="AJ289" i="1"/>
  <c r="AG248" i="1"/>
  <c r="S231" i="1"/>
  <c r="V219" i="1"/>
  <c r="AJ210" i="1"/>
  <c r="AI199" i="1"/>
  <c r="AJ172" i="1"/>
  <c r="AJ105" i="1"/>
  <c r="AJ53" i="1"/>
  <c r="U47" i="1"/>
  <c r="AJ6" i="1"/>
  <c r="AJ101" i="1"/>
  <c r="V874" i="1"/>
  <c r="AJ475" i="1"/>
  <c r="V156" i="1"/>
  <c r="U27" i="1"/>
  <c r="AI341" i="1"/>
  <c r="T854" i="1"/>
  <c r="V728" i="1"/>
  <c r="AJ973" i="1"/>
  <c r="V832" i="1"/>
  <c r="Y516" i="1"/>
  <c r="X1126" i="1"/>
  <c r="Y141" i="1"/>
  <c r="Y1077" i="1"/>
  <c r="X118" i="1"/>
  <c r="Y770" i="1"/>
  <c r="Y9" i="1"/>
  <c r="X1002" i="1"/>
  <c r="W1007" i="1"/>
  <c r="X456" i="1"/>
  <c r="Y352" i="1"/>
  <c r="Y1137" i="1"/>
  <c r="X1083" i="1"/>
  <c r="X1074" i="1"/>
  <c r="Y1047" i="1"/>
  <c r="Y1038" i="1"/>
  <c r="W715" i="1"/>
  <c r="Y696" i="1"/>
  <c r="W675" i="1"/>
  <c r="X645" i="1"/>
  <c r="Y594" i="1"/>
  <c r="Y573" i="1"/>
  <c r="X522" i="1"/>
  <c r="Y474" i="1"/>
  <c r="Y434" i="1"/>
  <c r="Y366" i="1"/>
  <c r="W219" i="1"/>
  <c r="X194" i="1"/>
  <c r="Y172" i="1"/>
  <c r="Y605" i="1"/>
  <c r="X74" i="1"/>
  <c r="Y866" i="1"/>
  <c r="P736" i="1"/>
  <c r="O1077" i="1"/>
  <c r="O774" i="1"/>
  <c r="P983" i="1"/>
  <c r="O1007" i="1"/>
  <c r="O295" i="1"/>
  <c r="P1144" i="1"/>
  <c r="O1112" i="1"/>
  <c r="O1080" i="1"/>
  <c r="P1039" i="1"/>
  <c r="O991" i="1"/>
  <c r="O954" i="1"/>
  <c r="O808" i="1"/>
  <c r="P738" i="1"/>
  <c r="O677" i="1"/>
  <c r="O728" i="1"/>
  <c r="S803" i="1"/>
  <c r="P803" i="1"/>
  <c r="Y803" i="1"/>
  <c r="T803" i="1"/>
  <c r="O803" i="1"/>
  <c r="X803" i="1"/>
  <c r="S797" i="1"/>
  <c r="P797" i="1"/>
  <c r="O797" i="1"/>
  <c r="T797" i="1"/>
  <c r="W797" i="1"/>
  <c r="X797" i="1"/>
  <c r="S742" i="1"/>
  <c r="O742" i="1"/>
  <c r="P742" i="1"/>
  <c r="V742" i="1"/>
  <c r="Y742" i="1"/>
  <c r="P721" i="1"/>
  <c r="O721" i="1"/>
  <c r="W721" i="1"/>
  <c r="S721" i="1"/>
  <c r="X721" i="1"/>
  <c r="Y721" i="1"/>
  <c r="P712" i="1"/>
  <c r="O712" i="1"/>
  <c r="W712" i="1"/>
  <c r="X712" i="1"/>
  <c r="S712" i="1"/>
  <c r="S711" i="1"/>
  <c r="O711" i="1"/>
  <c r="P711" i="1"/>
  <c r="X711" i="1"/>
  <c r="Y711" i="1"/>
  <c r="S660" i="1"/>
  <c r="O660" i="1"/>
  <c r="W660" i="1"/>
  <c r="T660" i="1"/>
  <c r="Y660" i="1"/>
  <c r="P626" i="1"/>
  <c r="W626" i="1"/>
  <c r="Y626" i="1"/>
  <c r="U626" i="1"/>
  <c r="S621" i="1"/>
  <c r="O621" i="1"/>
  <c r="P621" i="1"/>
  <c r="X621" i="1"/>
  <c r="W621" i="1"/>
  <c r="P590" i="1"/>
  <c r="O590" i="1"/>
  <c r="W590" i="1"/>
  <c r="S590" i="1"/>
  <c r="X590" i="1"/>
  <c r="Y590" i="1"/>
  <c r="P569" i="1"/>
  <c r="W569" i="1"/>
  <c r="Y569" i="1"/>
  <c r="U569" i="1"/>
  <c r="O569" i="1"/>
  <c r="X569" i="1"/>
  <c r="S564" i="1"/>
  <c r="O564" i="1"/>
  <c r="X564" i="1"/>
  <c r="Y564" i="1"/>
  <c r="O540" i="1"/>
  <c r="X540" i="1"/>
  <c r="W540" i="1"/>
  <c r="P540" i="1"/>
  <c r="Y540" i="1"/>
  <c r="S526" i="1"/>
  <c r="P526" i="1"/>
  <c r="W526" i="1"/>
  <c r="Y526" i="1"/>
  <c r="V526" i="1"/>
  <c r="AH520" i="1"/>
  <c r="AJ520" i="1"/>
  <c r="T512" i="1"/>
  <c r="O512" i="1"/>
  <c r="Y512" i="1"/>
  <c r="S512" i="1"/>
  <c r="S486" i="1"/>
  <c r="P486" i="1"/>
  <c r="O486" i="1"/>
  <c r="W486" i="1"/>
  <c r="X486" i="1"/>
  <c r="T473" i="1"/>
  <c r="O473" i="1"/>
  <c r="P473" i="1"/>
  <c r="W473" i="1"/>
  <c r="X473" i="1"/>
  <c r="O460" i="1"/>
  <c r="P460" i="1"/>
  <c r="X460" i="1"/>
  <c r="Y460" i="1"/>
  <c r="S454" i="1"/>
  <c r="P454" i="1"/>
  <c r="O454" i="1"/>
  <c r="W454" i="1"/>
  <c r="P438" i="1"/>
  <c r="O438" i="1"/>
  <c r="W438" i="1"/>
  <c r="Y438" i="1"/>
  <c r="X438" i="1"/>
  <c r="P426" i="1"/>
  <c r="O426" i="1"/>
  <c r="W426" i="1"/>
  <c r="Y426" i="1"/>
  <c r="U408" i="1"/>
  <c r="O408" i="1"/>
  <c r="P408" i="1"/>
  <c r="X408" i="1"/>
  <c r="W408" i="1"/>
  <c r="P367" i="1"/>
  <c r="W367" i="1"/>
  <c r="X367" i="1"/>
  <c r="P340" i="1"/>
  <c r="O340" i="1"/>
  <c r="W340" i="1"/>
  <c r="X340" i="1"/>
  <c r="Y340" i="1"/>
  <c r="U331" i="1"/>
  <c r="O331" i="1"/>
  <c r="P331" i="1"/>
  <c r="W331" i="1"/>
  <c r="Y331" i="1"/>
  <c r="AH315" i="1"/>
  <c r="AI315" i="1"/>
  <c r="U309" i="1"/>
  <c r="O309" i="1"/>
  <c r="P309" i="1"/>
  <c r="W309" i="1"/>
  <c r="S309" i="1"/>
  <c r="X309" i="1"/>
  <c r="Y309" i="1"/>
  <c r="O302" i="1"/>
  <c r="P302" i="1"/>
  <c r="X302" i="1"/>
  <c r="W302" i="1"/>
  <c r="U282" i="1"/>
  <c r="O282" i="1"/>
  <c r="P282" i="1"/>
  <c r="W282" i="1"/>
  <c r="X282" i="1"/>
  <c r="O182" i="1"/>
  <c r="P182" i="1"/>
  <c r="W182" i="1"/>
  <c r="X182" i="1"/>
  <c r="V182" i="1"/>
  <c r="Y182" i="1"/>
  <c r="O171" i="1"/>
  <c r="P171" i="1"/>
  <c r="Y171" i="1"/>
  <c r="W171" i="1"/>
  <c r="O108" i="1"/>
  <c r="P108" i="1"/>
  <c r="Y108" i="1"/>
  <c r="W108" i="1"/>
  <c r="X108" i="1"/>
  <c r="T85" i="1"/>
  <c r="O85" i="1"/>
  <c r="P85" i="1"/>
  <c r="X85" i="1"/>
  <c r="Y85" i="1"/>
  <c r="AH71" i="1"/>
  <c r="AI71" i="1"/>
  <c r="S70" i="1"/>
  <c r="P70" i="1"/>
  <c r="W70" i="1"/>
  <c r="O70" i="1"/>
  <c r="T70" i="1"/>
  <c r="Y70" i="1"/>
  <c r="S66" i="1"/>
  <c r="P66" i="1"/>
  <c r="O66" i="1"/>
  <c r="W66" i="1"/>
  <c r="Y66" i="1"/>
  <c r="V66" i="1"/>
  <c r="S61" i="1"/>
  <c r="P61" i="1"/>
  <c r="O61" i="1"/>
  <c r="W61" i="1"/>
  <c r="X61" i="1"/>
  <c r="Y61" i="1"/>
  <c r="T52" i="1"/>
  <c r="O52" i="1"/>
  <c r="P52" i="1"/>
  <c r="W52" i="1"/>
  <c r="X52" i="1"/>
  <c r="S30" i="1"/>
  <c r="P30" i="1"/>
  <c r="W30" i="1"/>
  <c r="X30" i="1"/>
  <c r="Y30" i="1"/>
  <c r="T608" i="1"/>
  <c r="O608" i="1"/>
  <c r="P608" i="1"/>
  <c r="W608" i="1"/>
  <c r="U608" i="1"/>
  <c r="O91" i="1"/>
  <c r="P91" i="1"/>
  <c r="Y91" i="1"/>
  <c r="W91" i="1"/>
  <c r="X91" i="1"/>
  <c r="O93" i="1"/>
  <c r="P93" i="1"/>
  <c r="W93" i="1"/>
  <c r="Y93" i="1"/>
  <c r="P435" i="1"/>
  <c r="O435" i="1"/>
  <c r="X435" i="1"/>
  <c r="Y435" i="1"/>
  <c r="W435" i="1"/>
  <c r="U322" i="1"/>
  <c r="O322" i="1"/>
  <c r="P322" i="1"/>
  <c r="W322" i="1"/>
  <c r="Y322" i="1"/>
  <c r="X322" i="1"/>
  <c r="P802" i="1"/>
  <c r="O802" i="1"/>
  <c r="X802" i="1"/>
  <c r="Y802" i="1"/>
  <c r="W802" i="1"/>
  <c r="P4" i="1"/>
  <c r="X4" i="1"/>
  <c r="Y4" i="1"/>
  <c r="W4" i="1"/>
  <c r="P81" i="1"/>
  <c r="O81" i="1"/>
  <c r="X81" i="1"/>
  <c r="Y81" i="1"/>
  <c r="P265" i="1"/>
  <c r="O265" i="1"/>
  <c r="X265" i="1"/>
  <c r="Y265" i="1"/>
  <c r="P606" i="1"/>
  <c r="O606" i="1"/>
  <c r="X606" i="1"/>
  <c r="Y606" i="1"/>
  <c r="V606" i="1"/>
  <c r="O235" i="1"/>
  <c r="P235" i="1"/>
  <c r="W235" i="1"/>
  <c r="Y235" i="1"/>
  <c r="X235" i="1"/>
  <c r="AJ156" i="1"/>
  <c r="AH156" i="1"/>
  <c r="P649" i="1"/>
  <c r="O649" i="1"/>
  <c r="X649" i="1"/>
  <c r="W649" i="1"/>
  <c r="T649" i="1"/>
  <c r="Y649" i="1"/>
  <c r="P123" i="1"/>
  <c r="X123" i="1"/>
  <c r="W123" i="1"/>
  <c r="T123" i="1"/>
  <c r="Y123" i="1"/>
  <c r="P957" i="1"/>
  <c r="O957" i="1"/>
  <c r="X957" i="1"/>
  <c r="Y957" i="1"/>
  <c r="S957" i="1"/>
  <c r="W957" i="1"/>
  <c r="AG909" i="1"/>
  <c r="AI909" i="1"/>
  <c r="AI507" i="1"/>
  <c r="AG507" i="1"/>
  <c r="S925" i="1"/>
  <c r="O925" i="1"/>
  <c r="P925" i="1"/>
  <c r="W925" i="1"/>
  <c r="X925" i="1"/>
  <c r="T925" i="1"/>
  <c r="V925" i="1"/>
  <c r="AJ138" i="1"/>
  <c r="AH138" i="1"/>
  <c r="AI138" i="1"/>
  <c r="AI450" i="1"/>
  <c r="AH450" i="1"/>
  <c r="AJ450" i="1"/>
  <c r="AJ297" i="1"/>
  <c r="AH297" i="1"/>
  <c r="AG297" i="1"/>
  <c r="AI297" i="1"/>
  <c r="W742" i="1"/>
  <c r="X526" i="1"/>
  <c r="X512" i="1"/>
  <c r="Y367" i="1"/>
  <c r="X70" i="1"/>
  <c r="P660" i="1"/>
  <c r="O123" i="1"/>
  <c r="S789" i="1"/>
  <c r="O789" i="1"/>
  <c r="W789" i="1"/>
  <c r="T789" i="1"/>
  <c r="P789" i="1"/>
  <c r="P485" i="1"/>
  <c r="Y485" i="1"/>
  <c r="W485" i="1"/>
  <c r="T308" i="1"/>
  <c r="O308" i="1"/>
  <c r="W308" i="1"/>
  <c r="Y308" i="1"/>
  <c r="X308" i="1"/>
  <c r="S720" i="1"/>
  <c r="X720" i="1"/>
  <c r="Y720" i="1"/>
  <c r="W720" i="1"/>
  <c r="T624" i="1"/>
  <c r="O624" i="1"/>
  <c r="P624" i="1"/>
  <c r="W624" i="1"/>
  <c r="U497" i="1"/>
  <c r="P497" i="1"/>
  <c r="O497" i="1"/>
  <c r="Y497" i="1"/>
  <c r="W497" i="1"/>
  <c r="X497" i="1"/>
  <c r="U1003" i="1"/>
  <c r="P1003" i="1"/>
  <c r="X1003" i="1"/>
  <c r="W1003" i="1"/>
  <c r="O1003" i="1"/>
  <c r="Y1003" i="1"/>
  <c r="T276" i="1"/>
  <c r="W276" i="1"/>
  <c r="P276" i="1"/>
  <c r="X276" i="1"/>
  <c r="O276" i="1"/>
  <c r="Y276" i="1"/>
  <c r="U674" i="1"/>
  <c r="P674" i="1"/>
  <c r="O674" i="1"/>
  <c r="W674" i="1"/>
  <c r="X674" i="1"/>
  <c r="Y674" i="1"/>
  <c r="U988" i="1"/>
  <c r="P988" i="1"/>
  <c r="O988" i="1"/>
  <c r="X988" i="1"/>
  <c r="W988" i="1"/>
  <c r="T752" i="1"/>
  <c r="O752" i="1"/>
  <c r="P752" i="1"/>
  <c r="W752" i="1"/>
  <c r="X752" i="1"/>
  <c r="Y752" i="1"/>
  <c r="U774" i="1"/>
  <c r="P774" i="1"/>
  <c r="X774" i="1"/>
  <c r="Y774" i="1"/>
  <c r="T37" i="1"/>
  <c r="O37" i="1"/>
  <c r="W37" i="1"/>
  <c r="Y37" i="1"/>
  <c r="P37" i="1"/>
  <c r="U1160" i="1"/>
  <c r="P1160" i="1"/>
  <c r="Y1160" i="1"/>
  <c r="X1160" i="1"/>
  <c r="U1040" i="1"/>
  <c r="P1040" i="1"/>
  <c r="Y1040" i="1"/>
  <c r="W1040" i="1"/>
  <c r="O1040" i="1"/>
  <c r="X1040" i="1"/>
  <c r="V1022" i="1"/>
  <c r="O1022" i="1"/>
  <c r="W1022" i="1"/>
  <c r="Y1022" i="1"/>
  <c r="P898" i="1"/>
  <c r="X898" i="1"/>
  <c r="W898" i="1"/>
  <c r="AI1164" i="1"/>
  <c r="AG1164" i="1"/>
  <c r="O1164" i="1"/>
  <c r="T1152" i="1"/>
  <c r="P1152" i="1"/>
  <c r="W1152" i="1"/>
  <c r="O1152" i="1"/>
  <c r="X1152" i="1"/>
  <c r="U1152" i="1"/>
  <c r="T1108" i="1"/>
  <c r="O1108" i="1"/>
  <c r="W1108" i="1"/>
  <c r="Y1108" i="1"/>
  <c r="S1108" i="1"/>
  <c r="P1108" i="1"/>
  <c r="T1057" i="1"/>
  <c r="W1057" i="1"/>
  <c r="X1057" i="1"/>
  <c r="O1057" i="1"/>
  <c r="Y1057" i="1"/>
  <c r="T998" i="1"/>
  <c r="W998" i="1"/>
  <c r="X998" i="1"/>
  <c r="S998" i="1"/>
  <c r="O998" i="1"/>
  <c r="P998" i="1"/>
  <c r="P980" i="1"/>
  <c r="O980" i="1"/>
  <c r="W980" i="1"/>
  <c r="AH996" i="1"/>
  <c r="AI996" i="1"/>
  <c r="P899" i="1"/>
  <c r="X899" i="1"/>
  <c r="Y899" i="1"/>
  <c r="P847" i="1"/>
  <c r="O847" i="1"/>
  <c r="Y847" i="1"/>
  <c r="W847" i="1"/>
  <c r="X847" i="1"/>
  <c r="AI799" i="1"/>
  <c r="AG799" i="1"/>
  <c r="AI597" i="1"/>
  <c r="AG597" i="1"/>
  <c r="P295" i="1"/>
  <c r="Y295" i="1"/>
  <c r="X295" i="1"/>
  <c r="T271" i="1"/>
  <c r="W271" i="1"/>
  <c r="O271" i="1"/>
  <c r="X271" i="1"/>
  <c r="U271" i="1"/>
  <c r="P271" i="1"/>
  <c r="AI246" i="1"/>
  <c r="AJ246" i="1"/>
  <c r="T188" i="1"/>
  <c r="O188" i="1"/>
  <c r="W188" i="1"/>
  <c r="Y188" i="1"/>
  <c r="X188" i="1"/>
  <c r="P188" i="1"/>
  <c r="P153" i="1"/>
  <c r="X153" i="1"/>
  <c r="V153" i="1"/>
  <c r="Y153" i="1"/>
  <c r="AI1172" i="1"/>
  <c r="AG1172" i="1"/>
  <c r="O1172" i="1"/>
  <c r="P1166" i="1"/>
  <c r="O1166" i="1"/>
  <c r="Y1166" i="1"/>
  <c r="W1166" i="1"/>
  <c r="T1162" i="1"/>
  <c r="W1162" i="1"/>
  <c r="X1162" i="1"/>
  <c r="P1162" i="1"/>
  <c r="Y1162" i="1"/>
  <c r="T1142" i="1"/>
  <c r="O1142" i="1"/>
  <c r="P1142" i="1"/>
  <c r="W1142" i="1"/>
  <c r="U1142" i="1"/>
  <c r="X1142" i="1"/>
  <c r="Y1142" i="1"/>
  <c r="P1136" i="1"/>
  <c r="X1136" i="1"/>
  <c r="O1136" i="1"/>
  <c r="Y1136" i="1"/>
  <c r="T1131" i="1"/>
  <c r="O1131" i="1"/>
  <c r="W1131" i="1"/>
  <c r="Y1131" i="1"/>
  <c r="AI1130" i="1"/>
  <c r="AG1130" i="1"/>
  <c r="AH1123" i="1"/>
  <c r="AI1123" i="1"/>
  <c r="AI1088" i="1"/>
  <c r="AG1088" i="1"/>
  <c r="P1067" i="1"/>
  <c r="O1067" i="1"/>
  <c r="Y1067" i="1"/>
  <c r="T1064" i="1"/>
  <c r="O1064" i="1"/>
  <c r="W1064" i="1"/>
  <c r="P1064" i="1"/>
  <c r="Y1064" i="1"/>
  <c r="AI1043" i="1"/>
  <c r="AG1043" i="1"/>
  <c r="O1043" i="1"/>
  <c r="W1031" i="1"/>
  <c r="P1031" i="1"/>
  <c r="T1031" i="1"/>
  <c r="O1031" i="1"/>
  <c r="X1031" i="1"/>
  <c r="Y1031" i="1"/>
  <c r="AJ1032" i="1"/>
  <c r="AG1032" i="1"/>
  <c r="W1027" i="1"/>
  <c r="O1027" i="1"/>
  <c r="X1027" i="1"/>
  <c r="V1027" i="1"/>
  <c r="AJ986" i="1"/>
  <c r="AG986" i="1"/>
  <c r="AJ985" i="1"/>
  <c r="O985" i="1"/>
  <c r="P978" i="1"/>
  <c r="W978" i="1"/>
  <c r="V978" i="1"/>
  <c r="Y978" i="1"/>
  <c r="P962" i="1"/>
  <c r="O962" i="1"/>
  <c r="Y962" i="1"/>
  <c r="W962" i="1"/>
  <c r="P923" i="1"/>
  <c r="O923" i="1"/>
  <c r="X923" i="1"/>
  <c r="W905" i="1"/>
  <c r="X905" i="1"/>
  <c r="T905" i="1"/>
  <c r="P882" i="1"/>
  <c r="W882" i="1"/>
  <c r="X882" i="1"/>
  <c r="T882" i="1"/>
  <c r="Y882" i="1"/>
  <c r="O882" i="1"/>
  <c r="P877" i="1"/>
  <c r="W877" i="1"/>
  <c r="Y877" i="1"/>
  <c r="AJ860" i="1"/>
  <c r="AI860" i="1"/>
  <c r="AJ859" i="1"/>
  <c r="P859" i="1"/>
  <c r="S817" i="1"/>
  <c r="P817" i="1"/>
  <c r="W817" i="1"/>
  <c r="V817" i="1"/>
  <c r="O817" i="1"/>
  <c r="X817" i="1"/>
  <c r="S759" i="1"/>
  <c r="O759" i="1"/>
  <c r="W759" i="1"/>
  <c r="T759" i="1"/>
  <c r="Y759" i="1"/>
  <c r="S724" i="1"/>
  <c r="O724" i="1"/>
  <c r="P724" i="1"/>
  <c r="X724" i="1"/>
  <c r="W724" i="1"/>
  <c r="S686" i="1"/>
  <c r="O686" i="1"/>
  <c r="P686" i="1"/>
  <c r="T686" i="1"/>
  <c r="W686" i="1"/>
  <c r="X686" i="1"/>
  <c r="P670" i="1"/>
  <c r="O670" i="1"/>
  <c r="W670" i="1"/>
  <c r="S670" i="1"/>
  <c r="P635" i="1"/>
  <c r="W635" i="1"/>
  <c r="X635" i="1"/>
  <c r="V635" i="1"/>
  <c r="Y635" i="1"/>
  <c r="P553" i="1"/>
  <c r="W553" i="1"/>
  <c r="X553" i="1"/>
  <c r="S553" i="1"/>
  <c r="O553" i="1"/>
  <c r="Y553" i="1"/>
  <c r="S541" i="1"/>
  <c r="P541" i="1"/>
  <c r="W541" i="1"/>
  <c r="T533" i="1"/>
  <c r="O533" i="1"/>
  <c r="Y533" i="1"/>
  <c r="S533" i="1"/>
  <c r="P533" i="1"/>
  <c r="W533" i="1"/>
  <c r="T528" i="1"/>
  <c r="O528" i="1"/>
  <c r="P528" i="1"/>
  <c r="U528" i="1"/>
  <c r="Y528" i="1"/>
  <c r="AH473" i="1"/>
  <c r="AI473" i="1"/>
  <c r="U417" i="1"/>
  <c r="O417" i="1"/>
  <c r="P417" i="1"/>
  <c r="Y417" i="1"/>
  <c r="P391" i="1"/>
  <c r="O391" i="1"/>
  <c r="W391" i="1"/>
  <c r="Y391" i="1"/>
  <c r="P362" i="1"/>
  <c r="O362" i="1"/>
  <c r="W362" i="1"/>
  <c r="Y362" i="1"/>
  <c r="X362" i="1"/>
  <c r="P346" i="1"/>
  <c r="O346" i="1"/>
  <c r="W346" i="1"/>
  <c r="U314" i="1"/>
  <c r="O314" i="1"/>
  <c r="P314" i="1"/>
  <c r="Y314" i="1"/>
  <c r="AI309" i="1"/>
  <c r="AJ309" i="1"/>
  <c r="T294" i="1"/>
  <c r="P294" i="1"/>
  <c r="O294" i="1"/>
  <c r="W294" i="1"/>
  <c r="S294" i="1"/>
  <c r="X294" i="1"/>
  <c r="Y294" i="1"/>
  <c r="AI282" i="1"/>
  <c r="AG282" i="1"/>
  <c r="P260" i="1"/>
  <c r="W260" i="1"/>
  <c r="X260" i="1"/>
  <c r="U252" i="1"/>
  <c r="O252" i="1"/>
  <c r="P252" i="1"/>
  <c r="W252" i="1"/>
  <c r="S252" i="1"/>
  <c r="X252" i="1"/>
  <c r="Y252" i="1"/>
  <c r="O248" i="1"/>
  <c r="P248" i="1"/>
  <c r="X248" i="1"/>
  <c r="Y248" i="1"/>
  <c r="T239" i="1"/>
  <c r="P239" i="1"/>
  <c r="O239" i="1"/>
  <c r="W239" i="1"/>
  <c r="Y239" i="1"/>
  <c r="U237" i="1"/>
  <c r="O237" i="1"/>
  <c r="P237" i="1"/>
  <c r="Y237" i="1"/>
  <c r="X237" i="1"/>
  <c r="AH211" i="1"/>
  <c r="AG211" i="1"/>
  <c r="O198" i="1"/>
  <c r="P198" i="1"/>
  <c r="X198" i="1"/>
  <c r="W198" i="1"/>
  <c r="T166" i="1"/>
  <c r="P166" i="1"/>
  <c r="W166" i="1"/>
  <c r="X166" i="1"/>
  <c r="O166" i="1"/>
  <c r="V166" i="1"/>
  <c r="T147" i="1"/>
  <c r="P147" i="1"/>
  <c r="W147" i="1"/>
  <c r="X147" i="1"/>
  <c r="U147" i="1"/>
  <c r="O147" i="1"/>
  <c r="Y147" i="1"/>
  <c r="AH139" i="1"/>
  <c r="AG139" i="1"/>
  <c r="T131" i="1"/>
  <c r="P131" i="1"/>
  <c r="O131" i="1"/>
  <c r="W131" i="1"/>
  <c r="X131" i="1"/>
  <c r="V131" i="1"/>
  <c r="T116" i="1"/>
  <c r="P116" i="1"/>
  <c r="W116" i="1"/>
  <c r="O116" i="1"/>
  <c r="Y116" i="1"/>
  <c r="O112" i="1"/>
  <c r="P112" i="1"/>
  <c r="X112" i="1"/>
  <c r="Y112" i="1"/>
  <c r="S105" i="1"/>
  <c r="P105" i="1"/>
  <c r="W105" i="1"/>
  <c r="X105" i="1"/>
  <c r="Y105" i="1"/>
  <c r="O105" i="1"/>
  <c r="T69" i="1"/>
  <c r="O69" i="1"/>
  <c r="P69" i="1"/>
  <c r="X69" i="1"/>
  <c r="W69" i="1"/>
  <c r="AH52" i="1"/>
  <c r="AI52" i="1"/>
  <c r="S35" i="1"/>
  <c r="P35" i="1"/>
  <c r="O35" i="1"/>
  <c r="W35" i="1"/>
  <c r="X35" i="1"/>
  <c r="O33" i="1"/>
  <c r="P33" i="1"/>
  <c r="Y33" i="1"/>
  <c r="W33" i="1"/>
  <c r="X33" i="1"/>
  <c r="T28" i="1"/>
  <c r="O28" i="1"/>
  <c r="P28" i="1"/>
  <c r="X28" i="1"/>
  <c r="V28" i="1"/>
  <c r="Y28" i="1"/>
  <c r="AH608" i="1"/>
  <c r="AJ608" i="1"/>
  <c r="U1051" i="1"/>
  <c r="O1051" i="1"/>
  <c r="P1051" i="1"/>
  <c r="W1051" i="1"/>
  <c r="Y1051" i="1"/>
  <c r="X1051" i="1"/>
  <c r="P24" i="1"/>
  <c r="X24" i="1"/>
  <c r="W24" i="1"/>
  <c r="V24" i="1"/>
  <c r="O24" i="1"/>
  <c r="U709" i="1"/>
  <c r="O709" i="1"/>
  <c r="P709" i="1"/>
  <c r="W709" i="1"/>
  <c r="X709" i="1"/>
  <c r="Y709" i="1"/>
  <c r="S709" i="1"/>
  <c r="P82" i="1"/>
  <c r="X82" i="1"/>
  <c r="O82" i="1"/>
  <c r="W82" i="1"/>
  <c r="U259" i="1"/>
  <c r="O259" i="1"/>
  <c r="P259" i="1"/>
  <c r="W259" i="1"/>
  <c r="X259" i="1"/>
  <c r="AH706" i="1"/>
  <c r="O706" i="1"/>
  <c r="S1094" i="1"/>
  <c r="O1094" i="1"/>
  <c r="P1094" i="1"/>
  <c r="W1094" i="1"/>
  <c r="X1094" i="1"/>
  <c r="AJ649" i="1"/>
  <c r="AI649" i="1"/>
  <c r="V727" i="1"/>
  <c r="O727" i="1"/>
  <c r="P727" i="1"/>
  <c r="W727" i="1"/>
  <c r="X727" i="1"/>
  <c r="T727" i="1"/>
  <c r="Y727" i="1"/>
  <c r="P729" i="1"/>
  <c r="O729" i="1"/>
  <c r="X729" i="1"/>
  <c r="V729" i="1"/>
  <c r="W729" i="1"/>
  <c r="S729" i="1"/>
  <c r="P921" i="1"/>
  <c r="X921" i="1"/>
  <c r="Y921" i="1"/>
  <c r="S921" i="1"/>
  <c r="T921" i="1"/>
  <c r="AH925" i="1"/>
  <c r="AJ925" i="1"/>
  <c r="P935" i="1"/>
  <c r="X935" i="1"/>
  <c r="Y935" i="1"/>
  <c r="T935" i="1"/>
  <c r="W935" i="1"/>
  <c r="S935" i="1"/>
  <c r="U935" i="1"/>
  <c r="S43" i="1"/>
  <c r="O43" i="1"/>
  <c r="P43" i="1"/>
  <c r="W43" i="1"/>
  <c r="Y43" i="1"/>
  <c r="T43" i="1"/>
  <c r="AI575" i="1"/>
  <c r="AH575" i="1"/>
  <c r="AJ575" i="1"/>
  <c r="P867" i="1"/>
  <c r="O867" i="1"/>
  <c r="X867" i="1"/>
  <c r="W867" i="1"/>
  <c r="S867" i="1"/>
  <c r="T867" i="1"/>
  <c r="U867" i="1"/>
  <c r="P1063" i="1"/>
  <c r="X1063" i="1"/>
  <c r="W1063" i="1"/>
  <c r="S1063" i="1"/>
  <c r="O1063" i="1"/>
  <c r="Y1063" i="1"/>
  <c r="T1063" i="1"/>
  <c r="U1063" i="1"/>
  <c r="V1063" i="1"/>
  <c r="V797" i="1"/>
  <c r="V485" i="1"/>
  <c r="V712" i="1"/>
  <c r="AH702" i="1"/>
  <c r="V626" i="1"/>
  <c r="AH601" i="1"/>
  <c r="AG595" i="1"/>
  <c r="AG588" i="1"/>
  <c r="AH582" i="1"/>
  <c r="AH573" i="1"/>
  <c r="V569" i="1"/>
  <c r="AG529" i="1"/>
  <c r="AJ522" i="1"/>
  <c r="AJ495" i="1"/>
  <c r="AJ491" i="1"/>
  <c r="AH418" i="1"/>
  <c r="AG383" i="1"/>
  <c r="AG315" i="1"/>
  <c r="AG178" i="1"/>
  <c r="AJ71" i="1"/>
  <c r="AH47" i="1"/>
  <c r="AJ15" i="1"/>
  <c r="AJ11" i="1"/>
  <c r="AH873" i="1"/>
  <c r="AG829" i="1"/>
  <c r="AJ155" i="1"/>
  <c r="AI156" i="1"/>
  <c r="AH507" i="1"/>
  <c r="AG450" i="1"/>
  <c r="W295" i="1"/>
  <c r="Y271" i="1"/>
  <c r="X1166" i="1"/>
  <c r="Y1027" i="1"/>
  <c r="X978" i="1"/>
  <c r="W923" i="1"/>
  <c r="X877" i="1"/>
  <c r="X742" i="1"/>
  <c r="Y670" i="1"/>
  <c r="X626" i="1"/>
  <c r="Y621" i="1"/>
  <c r="Y486" i="1"/>
  <c r="W460" i="1"/>
  <c r="X454" i="1"/>
  <c r="X426" i="1"/>
  <c r="X417" i="1"/>
  <c r="X346" i="1"/>
  <c r="X331" i="1"/>
  <c r="X239" i="1"/>
  <c r="W85" i="1"/>
  <c r="X66" i="1"/>
  <c r="W265" i="1"/>
  <c r="W606" i="1"/>
  <c r="Y729" i="1"/>
  <c r="X43" i="1"/>
  <c r="P1057" i="1"/>
  <c r="O65" i="1"/>
  <c r="O905" i="1"/>
  <c r="O626" i="1"/>
  <c r="O541" i="1"/>
  <c r="O367" i="1"/>
  <c r="O4" i="1"/>
  <c r="V613" i="1"/>
  <c r="O613" i="1"/>
  <c r="P613" i="1"/>
  <c r="W613" i="1"/>
  <c r="Y613" i="1"/>
  <c r="V973" i="1"/>
  <c r="O973" i="1"/>
  <c r="P973" i="1"/>
  <c r="W973" i="1"/>
  <c r="X973" i="1"/>
  <c r="P1070" i="1"/>
  <c r="O1070" i="1"/>
  <c r="X1070" i="1"/>
  <c r="Y1070" i="1"/>
  <c r="W1070" i="1"/>
  <c r="V1070" i="1"/>
  <c r="V350" i="1"/>
  <c r="O350" i="1"/>
  <c r="P350" i="1"/>
  <c r="W350" i="1"/>
  <c r="Y350" i="1"/>
  <c r="S510" i="1"/>
  <c r="O510" i="1"/>
  <c r="P510" i="1"/>
  <c r="W510" i="1"/>
  <c r="Y510" i="1"/>
  <c r="P126" i="1"/>
  <c r="O126" i="1"/>
  <c r="X126" i="1"/>
  <c r="Y126" i="1"/>
  <c r="W126" i="1"/>
  <c r="V126" i="1"/>
  <c r="P1125" i="1"/>
  <c r="X1125" i="1"/>
  <c r="O1125" i="1"/>
  <c r="W1125" i="1"/>
  <c r="V1125" i="1"/>
  <c r="S358" i="1"/>
  <c r="O358" i="1"/>
  <c r="P358" i="1"/>
  <c r="W358" i="1"/>
  <c r="T358" i="1"/>
  <c r="Y358" i="1"/>
  <c r="P620" i="1"/>
  <c r="X620" i="1"/>
  <c r="O620" i="1"/>
  <c r="S620" i="1"/>
  <c r="T620" i="1"/>
  <c r="AG479" i="1"/>
  <c r="AJ479" i="1"/>
  <c r="AH467" i="1"/>
  <c r="AJ467" i="1"/>
  <c r="AJ917" i="1"/>
  <c r="AJ23" i="1"/>
  <c r="AH269" i="1"/>
  <c r="AH43" i="1"/>
  <c r="X613" i="1"/>
  <c r="Y1125" i="1"/>
  <c r="W620" i="1"/>
  <c r="V910" i="1"/>
  <c r="O910" i="1"/>
  <c r="P910" i="1"/>
  <c r="W910" i="1"/>
  <c r="X910" i="1"/>
  <c r="T910" i="1"/>
  <c r="V919" i="1"/>
  <c r="O919" i="1"/>
  <c r="P919" i="1"/>
  <c r="W919" i="1"/>
  <c r="X919" i="1"/>
  <c r="Y919" i="1"/>
  <c r="T919" i="1"/>
  <c r="P972" i="1"/>
  <c r="X972" i="1"/>
  <c r="W972" i="1"/>
  <c r="O972" i="1"/>
  <c r="Y972" i="1"/>
  <c r="V972" i="1"/>
  <c r="P506" i="1"/>
  <c r="X506" i="1"/>
  <c r="O506" i="1"/>
  <c r="W506" i="1"/>
  <c r="S506" i="1"/>
  <c r="O932" i="1"/>
  <c r="P932" i="1"/>
  <c r="W932" i="1"/>
  <c r="X932" i="1"/>
  <c r="U932" i="1"/>
  <c r="AJ807" i="1"/>
  <c r="AH807" i="1"/>
  <c r="P600" i="1"/>
  <c r="O600" i="1"/>
  <c r="X600" i="1"/>
  <c r="T600" i="1"/>
  <c r="AG577" i="1"/>
  <c r="AI577" i="1"/>
  <c r="S479" i="1"/>
  <c r="O479" i="1"/>
  <c r="P479" i="1"/>
  <c r="W479" i="1"/>
  <c r="Y479" i="1"/>
  <c r="U479" i="1"/>
  <c r="S467" i="1"/>
  <c r="O467" i="1"/>
  <c r="P467" i="1"/>
  <c r="W467" i="1"/>
  <c r="X467" i="1"/>
  <c r="T467" i="1"/>
  <c r="U467" i="1"/>
  <c r="AI869" i="1"/>
  <c r="AH869" i="1"/>
  <c r="W600" i="1"/>
  <c r="X358" i="1"/>
  <c r="T936" i="1"/>
  <c r="W936" i="1"/>
  <c r="T983" i="1"/>
  <c r="O983" i="1"/>
  <c r="W983" i="1"/>
  <c r="T1011" i="1"/>
  <c r="O1011" i="1"/>
  <c r="W1011" i="1"/>
  <c r="T989" i="1"/>
  <c r="O989" i="1"/>
  <c r="W989" i="1"/>
  <c r="T997" i="1"/>
  <c r="O997" i="1"/>
  <c r="P997" i="1"/>
  <c r="W997" i="1"/>
  <c r="P597" i="1"/>
  <c r="O597" i="1"/>
  <c r="T581" i="1"/>
  <c r="O581" i="1"/>
  <c r="W581" i="1"/>
  <c r="T457" i="1"/>
  <c r="O457" i="1"/>
  <c r="P457" i="1"/>
  <c r="W457" i="1"/>
  <c r="T394" i="1"/>
  <c r="O394" i="1"/>
  <c r="W394" i="1"/>
  <c r="T169" i="1"/>
  <c r="O169" i="1"/>
  <c r="W169" i="1"/>
  <c r="T65" i="1"/>
  <c r="P65" i="1"/>
  <c r="W65" i="1"/>
  <c r="T1168" i="1"/>
  <c r="O1168" i="1"/>
  <c r="W1168" i="1"/>
  <c r="P1161" i="1"/>
  <c r="O1161" i="1"/>
  <c r="T1112" i="1"/>
  <c r="W1112" i="1"/>
  <c r="P1109" i="1"/>
  <c r="O1109" i="1"/>
  <c r="P1062" i="1"/>
  <c r="O1062" i="1"/>
  <c r="P1015" i="1"/>
  <c r="O1015" i="1"/>
  <c r="O1001" i="1"/>
  <c r="W1001" i="1"/>
  <c r="O993" i="1"/>
  <c r="P993" i="1"/>
  <c r="W993" i="1"/>
  <c r="S985" i="1"/>
  <c r="P985" i="1"/>
  <c r="O963" i="1"/>
  <c r="W963" i="1"/>
  <c r="P948" i="1"/>
  <c r="O948" i="1"/>
  <c r="O930" i="1"/>
  <c r="W930" i="1"/>
  <c r="O897" i="1"/>
  <c r="W897" i="1"/>
  <c r="S890" i="1"/>
  <c r="P890" i="1"/>
  <c r="P887" i="1"/>
  <c r="W887" i="1"/>
  <c r="S881" i="1"/>
  <c r="P881" i="1"/>
  <c r="O881" i="1"/>
  <c r="P855" i="1"/>
  <c r="O855" i="1"/>
  <c r="W855" i="1"/>
  <c r="P842" i="1"/>
  <c r="W842" i="1"/>
  <c r="P804" i="1"/>
  <c r="O804" i="1"/>
  <c r="W804" i="1"/>
  <c r="P796" i="1"/>
  <c r="W796" i="1"/>
  <c r="P791" i="1"/>
  <c r="W791" i="1"/>
  <c r="S784" i="1"/>
  <c r="O784" i="1"/>
  <c r="S780" i="1"/>
  <c r="O780" i="1"/>
  <c r="P780" i="1"/>
  <c r="S768" i="1"/>
  <c r="O768" i="1"/>
  <c r="P768" i="1"/>
  <c r="P761" i="1"/>
  <c r="O761" i="1"/>
  <c r="W761" i="1"/>
  <c r="S753" i="1"/>
  <c r="O753" i="1"/>
  <c r="S748" i="1"/>
  <c r="O748" i="1"/>
  <c r="S738" i="1"/>
  <c r="O738" i="1"/>
  <c r="P726" i="1"/>
  <c r="W726" i="1"/>
  <c r="P691" i="1"/>
  <c r="W691" i="1"/>
  <c r="S681" i="1"/>
  <c r="O681" i="1"/>
  <c r="P681" i="1"/>
  <c r="P677" i="1"/>
  <c r="W677" i="1"/>
  <c r="S665" i="1"/>
  <c r="O665" i="1"/>
  <c r="P665" i="1"/>
  <c r="P661" i="1"/>
  <c r="O661" i="1"/>
  <c r="W661" i="1"/>
  <c r="S655" i="1"/>
  <c r="O655" i="1"/>
  <c r="S639" i="1"/>
  <c r="O639" i="1"/>
  <c r="S634" i="1"/>
  <c r="O634" i="1"/>
  <c r="P634" i="1"/>
  <c r="S630" i="1"/>
  <c r="O630" i="1"/>
  <c r="P622" i="1"/>
  <c r="W622" i="1"/>
  <c r="P595" i="1"/>
  <c r="W595" i="1"/>
  <c r="S588" i="1"/>
  <c r="O588" i="1"/>
  <c r="P583" i="1"/>
  <c r="O583" i="1"/>
  <c r="W583" i="1"/>
  <c r="P580" i="1"/>
  <c r="W580" i="1"/>
  <c r="S568" i="1"/>
  <c r="O568" i="1"/>
  <c r="P568" i="1"/>
  <c r="P565" i="1"/>
  <c r="W565" i="1"/>
  <c r="S546" i="1"/>
  <c r="O546" i="1"/>
  <c r="S535" i="1"/>
  <c r="P535" i="1"/>
  <c r="O535" i="1"/>
  <c r="W535" i="1"/>
  <c r="T525" i="1"/>
  <c r="O525" i="1"/>
  <c r="O520" i="1"/>
  <c r="P520" i="1"/>
  <c r="S508" i="1"/>
  <c r="P508" i="1"/>
  <c r="O508" i="1"/>
  <c r="W508" i="1"/>
  <c r="P502" i="1"/>
  <c r="O502" i="1"/>
  <c r="W502" i="1"/>
  <c r="T501" i="1"/>
  <c r="O501" i="1"/>
  <c r="P501" i="1"/>
  <c r="S491" i="1"/>
  <c r="P491" i="1"/>
  <c r="O491" i="1"/>
  <c r="W491" i="1"/>
  <c r="T482" i="1"/>
  <c r="O482" i="1"/>
  <c r="T462" i="1"/>
  <c r="O462" i="1"/>
  <c r="P462" i="1"/>
  <c r="S458" i="1"/>
  <c r="P458" i="1"/>
  <c r="W458" i="1"/>
  <c r="U428" i="1"/>
  <c r="O428" i="1"/>
  <c r="P428" i="1"/>
  <c r="P395" i="1"/>
  <c r="O395" i="1"/>
  <c r="W395" i="1"/>
  <c r="U393" i="1"/>
  <c r="O393" i="1"/>
  <c r="P393" i="1"/>
  <c r="U406" i="1"/>
  <c r="O406" i="1"/>
  <c r="P406" i="1"/>
  <c r="U404" i="1"/>
  <c r="O404" i="1"/>
  <c r="P404" i="1"/>
  <c r="P377" i="1"/>
  <c r="O377" i="1"/>
  <c r="W377" i="1"/>
  <c r="U376" i="1"/>
  <c r="O376" i="1"/>
  <c r="P376" i="1"/>
  <c r="U338" i="1"/>
  <c r="O338" i="1"/>
  <c r="P338" i="1"/>
  <c r="U316" i="1"/>
  <c r="O316" i="1"/>
  <c r="P316" i="1"/>
  <c r="T304" i="1"/>
  <c r="P304" i="1"/>
  <c r="O304" i="1"/>
  <c r="W304" i="1"/>
  <c r="U288" i="1"/>
  <c r="O288" i="1"/>
  <c r="P288" i="1"/>
  <c r="U256" i="1"/>
  <c r="O256" i="1"/>
  <c r="P256" i="1"/>
  <c r="T249" i="1"/>
  <c r="P249" i="1"/>
  <c r="W249" i="1"/>
  <c r="P220" i="1"/>
  <c r="W220" i="1"/>
  <c r="T211" i="1"/>
  <c r="P211" i="1"/>
  <c r="W211" i="1"/>
  <c r="O211" i="1"/>
  <c r="X211" i="1"/>
  <c r="T206" i="1"/>
  <c r="P206" i="1"/>
  <c r="O206" i="1"/>
  <c r="W206" i="1"/>
  <c r="Y206" i="1"/>
  <c r="T199" i="1"/>
  <c r="P199" i="1"/>
  <c r="W199" i="1"/>
  <c r="T191" i="1"/>
  <c r="P191" i="1"/>
  <c r="O191" i="1"/>
  <c r="W191" i="1"/>
  <c r="X191" i="1"/>
  <c r="T185" i="1"/>
  <c r="P185" i="1"/>
  <c r="O185" i="1"/>
  <c r="W185" i="1"/>
  <c r="Y185" i="1"/>
  <c r="O145" i="1"/>
  <c r="P145" i="1"/>
  <c r="X145" i="1"/>
  <c r="T139" i="1"/>
  <c r="P139" i="1"/>
  <c r="O139" i="1"/>
  <c r="W139" i="1"/>
  <c r="O120" i="1"/>
  <c r="P120" i="1"/>
  <c r="W120" i="1"/>
  <c r="S111" i="1"/>
  <c r="P111" i="1"/>
  <c r="O111" i="1"/>
  <c r="W111" i="1"/>
  <c r="T59" i="1"/>
  <c r="O59" i="1"/>
  <c r="P59" i="1"/>
  <c r="P21" i="1"/>
  <c r="O21" i="1"/>
  <c r="W21" i="1"/>
  <c r="Y21" i="1"/>
  <c r="T19" i="1"/>
  <c r="O19" i="1"/>
  <c r="P19" i="1"/>
  <c r="W19" i="1"/>
  <c r="S11" i="1"/>
  <c r="P11" i="1"/>
  <c r="O11" i="1"/>
  <c r="W11" i="1"/>
  <c r="S6" i="1"/>
  <c r="P6" i="1"/>
  <c r="O6" i="1"/>
  <c r="W6" i="1"/>
  <c r="X6" i="1"/>
  <c r="T3" i="1"/>
  <c r="O3" i="1"/>
  <c r="P3" i="1"/>
  <c r="P103" i="1"/>
  <c r="W103" i="1"/>
  <c r="O96" i="1"/>
  <c r="P96" i="1"/>
  <c r="X96" i="1"/>
  <c r="P102" i="1"/>
  <c r="W102" i="1"/>
  <c r="O102" i="1"/>
  <c r="X102" i="1"/>
  <c r="U762" i="1"/>
  <c r="O762" i="1"/>
  <c r="P762" i="1"/>
  <c r="W762" i="1"/>
  <c r="X762" i="1"/>
  <c r="U800" i="1"/>
  <c r="O800" i="1"/>
  <c r="P800" i="1"/>
  <c r="W800" i="1"/>
  <c r="X800" i="1"/>
  <c r="U79" i="1"/>
  <c r="O79" i="1"/>
  <c r="P79" i="1"/>
  <c r="W79" i="1"/>
  <c r="P475" i="1"/>
  <c r="O475" i="1"/>
  <c r="X475" i="1"/>
  <c r="Y475" i="1"/>
  <c r="W475" i="1"/>
  <c r="P477" i="1"/>
  <c r="X477" i="1"/>
  <c r="O477" i="1"/>
  <c r="U844" i="1"/>
  <c r="O844" i="1"/>
  <c r="P844" i="1"/>
  <c r="W844" i="1"/>
  <c r="X844" i="1"/>
  <c r="Y844" i="1"/>
  <c r="U979" i="1"/>
  <c r="O979" i="1"/>
  <c r="P979" i="1"/>
  <c r="W979" i="1"/>
  <c r="Y979" i="1"/>
  <c r="P706" i="1"/>
  <c r="X706" i="1"/>
  <c r="W706" i="1"/>
  <c r="Y706" i="1"/>
  <c r="P1145" i="1"/>
  <c r="X1145" i="1"/>
  <c r="O1145" i="1"/>
  <c r="P647" i="1"/>
  <c r="O647" i="1"/>
  <c r="X647" i="1"/>
  <c r="Y647" i="1"/>
  <c r="S650" i="1"/>
  <c r="O650" i="1"/>
  <c r="P650" i="1"/>
  <c r="W650" i="1"/>
  <c r="Y650" i="1"/>
  <c r="V732" i="1"/>
  <c r="O732" i="1"/>
  <c r="P732" i="1"/>
  <c r="W732" i="1"/>
  <c r="X732" i="1"/>
  <c r="P909" i="1"/>
  <c r="O909" i="1"/>
  <c r="X909" i="1"/>
  <c r="Y909" i="1"/>
  <c r="W909" i="1"/>
  <c r="P616" i="1"/>
  <c r="O616" i="1"/>
  <c r="X616" i="1"/>
  <c r="V917" i="1"/>
  <c r="O917" i="1"/>
  <c r="P917" i="1"/>
  <c r="W917" i="1"/>
  <c r="Y917" i="1"/>
  <c r="P87" i="1"/>
  <c r="X87" i="1"/>
  <c r="O23" i="1"/>
  <c r="P23" i="1"/>
  <c r="W23" i="1"/>
  <c r="X23" i="1"/>
  <c r="P509" i="1"/>
  <c r="O509" i="1"/>
  <c r="X509" i="1"/>
  <c r="Y509" i="1"/>
  <c r="S269" i="1"/>
  <c r="O269" i="1"/>
  <c r="P269" i="1"/>
  <c r="W269" i="1"/>
  <c r="Y269" i="1"/>
  <c r="S575" i="1"/>
  <c r="O575" i="1"/>
  <c r="P575" i="1"/>
  <c r="W575" i="1"/>
  <c r="X575" i="1"/>
  <c r="S578" i="1"/>
  <c r="O578" i="1"/>
  <c r="P578" i="1"/>
  <c r="W578" i="1"/>
  <c r="Y578" i="1"/>
  <c r="X578" i="1"/>
  <c r="P449" i="1"/>
  <c r="O449" i="1"/>
  <c r="X449" i="1"/>
  <c r="V449" i="1"/>
  <c r="S447" i="1"/>
  <c r="O447" i="1"/>
  <c r="P447" i="1"/>
  <c r="W447" i="1"/>
  <c r="Y447" i="1"/>
  <c r="T447" i="1"/>
  <c r="P334" i="1"/>
  <c r="O334" i="1"/>
  <c r="X334" i="1"/>
  <c r="Y334" i="1"/>
  <c r="S334" i="1"/>
  <c r="S559" i="1"/>
  <c r="O559" i="1"/>
  <c r="P559" i="1"/>
  <c r="W559" i="1"/>
  <c r="X559" i="1"/>
  <c r="P521" i="1"/>
  <c r="X521" i="1"/>
  <c r="O521" i="1"/>
  <c r="W521" i="1"/>
  <c r="T521" i="1"/>
  <c r="P1164" i="1"/>
  <c r="P1052" i="1"/>
  <c r="P799" i="1"/>
  <c r="P420" i="1"/>
  <c r="P122" i="1"/>
  <c r="P1172" i="1"/>
  <c r="P1122" i="1"/>
  <c r="P1098" i="1"/>
  <c r="P1088" i="1"/>
  <c r="P1080" i="1"/>
  <c r="P1043" i="1"/>
  <c r="P1000" i="1"/>
  <c r="P944" i="1"/>
  <c r="P929" i="1"/>
  <c r="X936" i="1"/>
  <c r="Y983" i="1"/>
  <c r="Y1164" i="1"/>
  <c r="X1052" i="1"/>
  <c r="Y989" i="1"/>
  <c r="W799" i="1"/>
  <c r="Y581" i="1"/>
  <c r="Y394" i="1"/>
  <c r="Y122" i="1"/>
  <c r="X65" i="1"/>
  <c r="X1172" i="1"/>
  <c r="Y1122" i="1"/>
  <c r="X1112" i="1"/>
  <c r="X1098" i="1"/>
  <c r="X1080" i="1"/>
  <c r="W1062" i="1"/>
  <c r="W1015" i="1"/>
  <c r="X1000" i="1"/>
  <c r="X954" i="1"/>
  <c r="W948" i="1"/>
  <c r="Y944" i="1"/>
  <c r="Y930" i="1"/>
  <c r="W929" i="1"/>
  <c r="Y897" i="1"/>
  <c r="X890" i="1"/>
  <c r="Y859" i="1"/>
  <c r="X855" i="1"/>
  <c r="X796" i="1"/>
  <c r="Y791" i="1"/>
  <c r="X784" i="1"/>
  <c r="Y780" i="1"/>
  <c r="Y761" i="1"/>
  <c r="X753" i="1"/>
  <c r="Y748" i="1"/>
  <c r="W738" i="1"/>
  <c r="X691" i="1"/>
  <c r="W681" i="1"/>
  <c r="Y661" i="1"/>
  <c r="X655" i="1"/>
  <c r="Y639" i="1"/>
  <c r="W630" i="1"/>
  <c r="Y595" i="1"/>
  <c r="X588" i="1"/>
  <c r="X580" i="1"/>
  <c r="W568" i="1"/>
  <c r="W546" i="1"/>
  <c r="W525" i="1"/>
  <c r="X520" i="1"/>
  <c r="X502" i="1"/>
  <c r="Y482" i="1"/>
  <c r="W462" i="1"/>
  <c r="X428" i="1"/>
  <c r="Y393" i="1"/>
  <c r="X404" i="1"/>
  <c r="Y376" i="1"/>
  <c r="Y316" i="1"/>
  <c r="X256" i="1"/>
  <c r="X249" i="1"/>
  <c r="Y211" i="1"/>
  <c r="Y167" i="1"/>
  <c r="Y59" i="1"/>
  <c r="W3" i="1"/>
  <c r="Y96" i="1"/>
  <c r="Y102" i="1"/>
  <c r="Y762" i="1"/>
  <c r="Y800" i="1"/>
  <c r="W477" i="1"/>
  <c r="W1145" i="1"/>
  <c r="Y87" i="1"/>
  <c r="X447" i="1"/>
  <c r="Y521" i="1"/>
  <c r="O1052" i="1"/>
  <c r="P581" i="1"/>
  <c r="O1088" i="1"/>
  <c r="O929" i="1"/>
  <c r="O796" i="1"/>
  <c r="P753" i="1"/>
  <c r="O691" i="1"/>
  <c r="P639" i="1"/>
  <c r="P630" i="1"/>
  <c r="P588" i="1"/>
  <c r="P546" i="1"/>
  <c r="O249" i="1"/>
  <c r="O220" i="1"/>
  <c r="P357" i="1"/>
  <c r="O357" i="1"/>
  <c r="X357" i="1"/>
  <c r="Y357" i="1"/>
  <c r="S450" i="1"/>
  <c r="O450" i="1"/>
  <c r="P450" i="1"/>
  <c r="W450" i="1"/>
  <c r="X450" i="1"/>
  <c r="P18" i="1"/>
  <c r="X18" i="1"/>
  <c r="W18" i="1"/>
  <c r="S884" i="1"/>
  <c r="O884" i="1"/>
  <c r="P884" i="1"/>
  <c r="W884" i="1"/>
  <c r="P716" i="1"/>
  <c r="X716" i="1"/>
  <c r="P717" i="1"/>
  <c r="O717" i="1"/>
  <c r="X717" i="1"/>
  <c r="P870" i="1"/>
  <c r="X870" i="1"/>
  <c r="S869" i="1"/>
  <c r="O869" i="1"/>
  <c r="P869" i="1"/>
  <c r="W869" i="1"/>
  <c r="Y869" i="1"/>
  <c r="O297" i="1"/>
  <c r="P297" i="1"/>
  <c r="W297" i="1"/>
  <c r="P389" i="1"/>
  <c r="O389" i="1"/>
  <c r="X389" i="1"/>
  <c r="Y389" i="1"/>
  <c r="W357" i="1"/>
  <c r="Y450" i="1"/>
  <c r="Y18" i="1"/>
  <c r="Y884" i="1"/>
  <c r="Y717" i="1"/>
  <c r="Y870" i="1"/>
  <c r="X297" i="1"/>
  <c r="O716" i="1"/>
  <c r="U847" i="1"/>
  <c r="T847" i="1"/>
  <c r="S847" i="1"/>
  <c r="U642" i="1"/>
  <c r="T642" i="1"/>
  <c r="S642" i="1"/>
  <c r="U295" i="1"/>
  <c r="T295" i="1"/>
  <c r="S295" i="1"/>
  <c r="U1166" i="1"/>
  <c r="T1166" i="1"/>
  <c r="S1166" i="1"/>
  <c r="U1122" i="1"/>
  <c r="T1122" i="1"/>
  <c r="S1122" i="1"/>
  <c r="U1092" i="1"/>
  <c r="T1092" i="1"/>
  <c r="S1092" i="1"/>
  <c r="U745" i="1"/>
  <c r="T745" i="1"/>
  <c r="U1105" i="1"/>
  <c r="T1105" i="1"/>
  <c r="S1105" i="1"/>
  <c r="U980" i="1"/>
  <c r="T980" i="1"/>
  <c r="S980" i="1"/>
  <c r="U799" i="1"/>
  <c r="T799" i="1"/>
  <c r="S799" i="1"/>
  <c r="U563" i="1"/>
  <c r="T563" i="1"/>
  <c r="S563" i="1"/>
  <c r="U384" i="1"/>
  <c r="T384" i="1"/>
  <c r="S384" i="1"/>
  <c r="U186" i="1"/>
  <c r="T186" i="1"/>
  <c r="S186" i="1"/>
  <c r="U34" i="1"/>
  <c r="T34" i="1"/>
  <c r="S34" i="1"/>
  <c r="U1150" i="1"/>
  <c r="T1150" i="1"/>
  <c r="S1150" i="1"/>
  <c r="U1130" i="1"/>
  <c r="T1130" i="1"/>
  <c r="S1130" i="1"/>
  <c r="U1104" i="1"/>
  <c r="T1104" i="1"/>
  <c r="S1104" i="1"/>
  <c r="U1083" i="1"/>
  <c r="T1083" i="1"/>
  <c r="S1083" i="1"/>
  <c r="U1062" i="1"/>
  <c r="T1062" i="1"/>
  <c r="S1062" i="1"/>
  <c r="S1015" i="1"/>
  <c r="V1015" i="1"/>
  <c r="U1015" i="1"/>
  <c r="T1015" i="1"/>
  <c r="AJ993" i="1"/>
  <c r="AH993" i="1"/>
  <c r="AI993" i="1"/>
  <c r="AG993" i="1"/>
  <c r="S948" i="1"/>
  <c r="T948" i="1"/>
  <c r="V948" i="1"/>
  <c r="U948" i="1"/>
  <c r="AJ1005" i="1"/>
  <c r="AH1005" i="1"/>
  <c r="AI1005" i="1"/>
  <c r="AG1005" i="1"/>
  <c r="AJ818" i="1"/>
  <c r="AI818" i="1"/>
  <c r="AH818" i="1"/>
  <c r="AJ703" i="1"/>
  <c r="AI703" i="1"/>
  <c r="AH703" i="1"/>
  <c r="AJ595" i="1"/>
  <c r="AI595" i="1"/>
  <c r="AH595" i="1"/>
  <c r="AH482" i="1"/>
  <c r="AI482" i="1"/>
  <c r="AG482" i="1"/>
  <c r="AJ482" i="1"/>
  <c r="AJ417" i="1"/>
  <c r="AI417" i="1"/>
  <c r="AH417" i="1"/>
  <c r="U395" i="1"/>
  <c r="T395" i="1"/>
  <c r="S395" i="1"/>
  <c r="V395" i="1"/>
  <c r="AJ814" i="1"/>
  <c r="AJ1004" i="1"/>
  <c r="S1004" i="1"/>
  <c r="S301" i="1"/>
  <c r="AG736" i="1"/>
  <c r="S141" i="1"/>
  <c r="AG679" i="1"/>
  <c r="U624" i="1"/>
  <c r="AG276" i="1"/>
  <c r="AG988" i="1"/>
  <c r="U752" i="1"/>
  <c r="AG1096" i="1"/>
  <c r="AG225" i="1"/>
  <c r="U898" i="1"/>
  <c r="T898" i="1"/>
  <c r="S898" i="1"/>
  <c r="U1050" i="1"/>
  <c r="T1050" i="1"/>
  <c r="S1050" i="1"/>
  <c r="S923" i="1"/>
  <c r="U923" i="1"/>
  <c r="V923" i="1"/>
  <c r="T923" i="1"/>
  <c r="U130" i="1"/>
  <c r="T130" i="1"/>
  <c r="U785" i="1"/>
  <c r="T785" i="1"/>
  <c r="AJ819" i="1"/>
  <c r="AI819" i="1"/>
  <c r="AI745" i="1"/>
  <c r="AH745" i="1"/>
  <c r="AJ937" i="1"/>
  <c r="AI937" i="1"/>
  <c r="AI785" i="1"/>
  <c r="AH785" i="1"/>
  <c r="AJ273" i="1"/>
  <c r="AI273" i="1"/>
  <c r="U1002" i="1"/>
  <c r="T1002" i="1"/>
  <c r="S1002" i="1"/>
  <c r="U1164" i="1"/>
  <c r="T1164" i="1"/>
  <c r="S1164" i="1"/>
  <c r="U1133" i="1"/>
  <c r="T1133" i="1"/>
  <c r="S1133" i="1"/>
  <c r="U968" i="1"/>
  <c r="T968" i="1"/>
  <c r="S968" i="1"/>
  <c r="U820" i="1"/>
  <c r="T820" i="1"/>
  <c r="S820" i="1"/>
  <c r="U597" i="1"/>
  <c r="T597" i="1"/>
  <c r="S597" i="1"/>
  <c r="U420" i="1"/>
  <c r="T420" i="1"/>
  <c r="S420" i="1"/>
  <c r="U246" i="1"/>
  <c r="T246" i="1"/>
  <c r="S246" i="1"/>
  <c r="U38" i="1"/>
  <c r="T38" i="1"/>
  <c r="S38" i="1"/>
  <c r="U1161" i="1"/>
  <c r="T1161" i="1"/>
  <c r="S1161" i="1"/>
  <c r="U1136" i="1"/>
  <c r="T1136" i="1"/>
  <c r="S1136" i="1"/>
  <c r="U1109" i="1"/>
  <c r="T1109" i="1"/>
  <c r="S1109" i="1"/>
  <c r="U1088" i="1"/>
  <c r="T1088" i="1"/>
  <c r="S1088" i="1"/>
  <c r="U1067" i="1"/>
  <c r="T1067" i="1"/>
  <c r="S1067" i="1"/>
  <c r="U1043" i="1"/>
  <c r="T1043" i="1"/>
  <c r="S1043" i="1"/>
  <c r="AJ736" i="1"/>
  <c r="AJ298" i="1"/>
  <c r="AJ1096" i="1"/>
  <c r="T516" i="1"/>
  <c r="S46" i="1"/>
  <c r="AG571" i="1"/>
  <c r="U1004" i="1"/>
  <c r="S653" i="1"/>
  <c r="T301" i="1"/>
  <c r="AG298" i="1"/>
  <c r="S1006" i="1"/>
  <c r="AG539" i="1"/>
  <c r="T498" i="1"/>
  <c r="S1077" i="1"/>
  <c r="AG1003" i="1"/>
  <c r="U464" i="1"/>
  <c r="AG51" i="1"/>
  <c r="T674" i="1"/>
  <c r="AG814" i="1"/>
  <c r="AG339" i="1"/>
  <c r="T58" i="1"/>
  <c r="AG770" i="1"/>
  <c r="U896" i="1"/>
  <c r="AG319" i="1"/>
  <c r="T114" i="1"/>
  <c r="AG1045" i="1"/>
  <c r="U9" i="1"/>
  <c r="AG813" i="1"/>
  <c r="AG516" i="1"/>
  <c r="V516" i="1"/>
  <c r="U46" i="1"/>
  <c r="AH571" i="1"/>
  <c r="AG1004" i="1"/>
  <c r="V1004" i="1"/>
  <c r="S442" i="1"/>
  <c r="AI736" i="1"/>
  <c r="T653" i="1"/>
  <c r="S308" i="1"/>
  <c r="AG301" i="1"/>
  <c r="V301" i="1"/>
  <c r="U141" i="1"/>
  <c r="AH679" i="1"/>
  <c r="T720" i="1"/>
  <c r="AG624" i="1"/>
  <c r="V624" i="1"/>
  <c r="S497" i="1"/>
  <c r="AG104" i="1"/>
  <c r="AI298" i="1"/>
  <c r="T1006" i="1"/>
  <c r="AH539" i="1"/>
  <c r="S419" i="1"/>
  <c r="AG498" i="1"/>
  <c r="V498" i="1"/>
  <c r="U1077" i="1"/>
  <c r="AH1003" i="1"/>
  <c r="AG464" i="1"/>
  <c r="V464" i="1"/>
  <c r="S617" i="1"/>
  <c r="AG184" i="1"/>
  <c r="AI276" i="1"/>
  <c r="T118" i="1"/>
  <c r="AH51" i="1"/>
  <c r="S274" i="1"/>
  <c r="AG674" i="1"/>
  <c r="V674" i="1"/>
  <c r="U115" i="1"/>
  <c r="AH988" i="1"/>
  <c r="AG752" i="1"/>
  <c r="V752" i="1"/>
  <c r="S598" i="1"/>
  <c r="AG777" i="1"/>
  <c r="AI814" i="1"/>
  <c r="T774" i="1"/>
  <c r="AH339" i="1"/>
  <c r="S37" i="1"/>
  <c r="AG58" i="1"/>
  <c r="V58" i="1"/>
  <c r="U55" i="1"/>
  <c r="AH770" i="1"/>
  <c r="AG896" i="1"/>
  <c r="V896" i="1"/>
  <c r="S1160" i="1"/>
  <c r="AG257" i="1"/>
  <c r="AI1096" i="1"/>
  <c r="T754" i="1"/>
  <c r="AH319" i="1"/>
  <c r="S60" i="1"/>
  <c r="AG114" i="1"/>
  <c r="V114" i="1"/>
  <c r="U195" i="1"/>
  <c r="AH1045" i="1"/>
  <c r="AG9" i="1"/>
  <c r="V9" i="1"/>
  <c r="S1040" i="1"/>
  <c r="AG662" i="1"/>
  <c r="AI225" i="1"/>
  <c r="T1058" i="1"/>
  <c r="AH813" i="1"/>
  <c r="S143" i="1"/>
  <c r="S130" i="1"/>
  <c r="S745" i="1"/>
  <c r="S785" i="1"/>
  <c r="V1105" i="1"/>
  <c r="V980" i="1"/>
  <c r="V799" i="1"/>
  <c r="V563" i="1"/>
  <c r="V384" i="1"/>
  <c r="V186" i="1"/>
  <c r="V34" i="1"/>
  <c r="V1150" i="1"/>
  <c r="V1130" i="1"/>
  <c r="V1104" i="1"/>
  <c r="V1083" i="1"/>
  <c r="V1062" i="1"/>
  <c r="U1007" i="1"/>
  <c r="T1007" i="1"/>
  <c r="S1007" i="1"/>
  <c r="U456" i="1"/>
  <c r="T456" i="1"/>
  <c r="S456" i="1"/>
  <c r="U122" i="1"/>
  <c r="T122" i="1"/>
  <c r="S122" i="1"/>
  <c r="U1140" i="1"/>
  <c r="T1140" i="1"/>
  <c r="S1140" i="1"/>
  <c r="U1073" i="1"/>
  <c r="T1073" i="1"/>
  <c r="S1073" i="1"/>
  <c r="S966" i="1"/>
  <c r="U966" i="1"/>
  <c r="V966" i="1"/>
  <c r="T966" i="1"/>
  <c r="T632" i="1"/>
  <c r="S632" i="1"/>
  <c r="T1022" i="1"/>
  <c r="S1022" i="1"/>
  <c r="U233" i="1"/>
  <c r="T233" i="1"/>
  <c r="S233" i="1"/>
  <c r="U1052" i="1"/>
  <c r="T1052" i="1"/>
  <c r="S1052" i="1"/>
  <c r="U899" i="1"/>
  <c r="T899" i="1"/>
  <c r="S899" i="1"/>
  <c r="U701" i="1"/>
  <c r="T701" i="1"/>
  <c r="S701" i="1"/>
  <c r="U514" i="1"/>
  <c r="T514" i="1"/>
  <c r="S514" i="1"/>
  <c r="U352" i="1"/>
  <c r="T352" i="1"/>
  <c r="S352" i="1"/>
  <c r="U153" i="1"/>
  <c r="T153" i="1"/>
  <c r="S153" i="1"/>
  <c r="U1172" i="1"/>
  <c r="T1172" i="1"/>
  <c r="S1172" i="1"/>
  <c r="U1148" i="1"/>
  <c r="T1148" i="1"/>
  <c r="S1148" i="1"/>
  <c r="U1117" i="1"/>
  <c r="T1117" i="1"/>
  <c r="S1117" i="1"/>
  <c r="U1098" i="1"/>
  <c r="T1098" i="1"/>
  <c r="S1098" i="1"/>
  <c r="U1080" i="1"/>
  <c r="T1080" i="1"/>
  <c r="S1080" i="1"/>
  <c r="U1056" i="1"/>
  <c r="T1056" i="1"/>
  <c r="S1056" i="1"/>
  <c r="U1038" i="1"/>
  <c r="T1038" i="1"/>
  <c r="S1038" i="1"/>
  <c r="AJ1016" i="1"/>
  <c r="AH1016" i="1"/>
  <c r="AG1016" i="1"/>
  <c r="AJ1001" i="1"/>
  <c r="AG1001" i="1"/>
  <c r="AI1001" i="1"/>
  <c r="AH1001" i="1"/>
  <c r="AJ981" i="1"/>
  <c r="AI981" i="1"/>
  <c r="AH981" i="1"/>
  <c r="AG981" i="1"/>
  <c r="AJ945" i="1"/>
  <c r="AG945" i="1"/>
  <c r="AI945" i="1"/>
  <c r="AH945" i="1"/>
  <c r="AJ930" i="1"/>
  <c r="AI930" i="1"/>
  <c r="AH930" i="1"/>
  <c r="AG930" i="1"/>
  <c r="S516" i="1"/>
  <c r="S624" i="1"/>
  <c r="S498" i="1"/>
  <c r="S464" i="1"/>
  <c r="V617" i="1"/>
  <c r="V274" i="1"/>
  <c r="S674" i="1"/>
  <c r="AI115" i="1"/>
  <c r="AH1024" i="1"/>
  <c r="S752" i="1"/>
  <c r="V598" i="1"/>
  <c r="AH774" i="1"/>
  <c r="V37" i="1"/>
  <c r="S58" i="1"/>
  <c r="AI55" i="1"/>
  <c r="AH769" i="1"/>
  <c r="S896" i="1"/>
  <c r="V1160" i="1"/>
  <c r="AH754" i="1"/>
  <c r="V60" i="1"/>
  <c r="S114" i="1"/>
  <c r="AI195" i="1"/>
  <c r="AH602" i="1"/>
  <c r="S9" i="1"/>
  <c r="V1040" i="1"/>
  <c r="AH1058" i="1"/>
  <c r="V143" i="1"/>
  <c r="V898" i="1"/>
  <c r="V1007" i="1"/>
  <c r="V847" i="1"/>
  <c r="V642" i="1"/>
  <c r="V456" i="1"/>
  <c r="V295" i="1"/>
  <c r="V122" i="1"/>
  <c r="V1166" i="1"/>
  <c r="V1140" i="1"/>
  <c r="V1122" i="1"/>
  <c r="V1092" i="1"/>
  <c r="V1073" i="1"/>
  <c r="V1050" i="1"/>
  <c r="S991" i="1"/>
  <c r="V991" i="1"/>
  <c r="S944" i="1"/>
  <c r="V944" i="1"/>
  <c r="AJ897" i="1"/>
  <c r="AH897" i="1"/>
  <c r="AG897" i="1"/>
  <c r="AJ791" i="1"/>
  <c r="AI791" i="1"/>
  <c r="AH791" i="1"/>
  <c r="AJ683" i="1"/>
  <c r="AI683" i="1"/>
  <c r="AH683" i="1"/>
  <c r="AJ569" i="1"/>
  <c r="AI569" i="1"/>
  <c r="AH569" i="1"/>
  <c r="S474" i="1"/>
  <c r="V474" i="1"/>
  <c r="U474" i="1"/>
  <c r="T474" i="1"/>
  <c r="AJ983" i="1"/>
  <c r="AJ263" i="1"/>
  <c r="AJ1169" i="1"/>
  <c r="AJ1152" i="1"/>
  <c r="AJ1108" i="1"/>
  <c r="AJ1057" i="1"/>
  <c r="AJ1011" i="1"/>
  <c r="AJ998" i="1"/>
  <c r="AJ989" i="1"/>
  <c r="AJ996" i="1"/>
  <c r="AJ997" i="1"/>
  <c r="AJ833" i="1"/>
  <c r="AJ812" i="1"/>
  <c r="AJ735" i="1"/>
  <c r="AJ636" i="1"/>
  <c r="AJ631" i="1"/>
  <c r="AJ581" i="1"/>
  <c r="AJ517" i="1"/>
  <c r="AJ457" i="1"/>
  <c r="AJ432" i="1"/>
  <c r="AJ394" i="1"/>
  <c r="AJ368" i="1"/>
  <c r="AJ281" i="1"/>
  <c r="AJ271" i="1"/>
  <c r="AJ188" i="1"/>
  <c r="AJ169" i="1"/>
  <c r="AJ124" i="1"/>
  <c r="AJ65" i="1"/>
  <c r="AJ40" i="1"/>
  <c r="AJ1173" i="1"/>
  <c r="AJ1168" i="1"/>
  <c r="AJ1162" i="1"/>
  <c r="AJ1154" i="1"/>
  <c r="AJ1144" i="1"/>
  <c r="AJ1142" i="1"/>
  <c r="AJ1137" i="1"/>
  <c r="AJ1131" i="1"/>
  <c r="AJ1121" i="1"/>
  <c r="AJ1123" i="1"/>
  <c r="AJ1112" i="1"/>
  <c r="AJ1113" i="1"/>
  <c r="AJ1101" i="1"/>
  <c r="AJ1093" i="1"/>
  <c r="AJ1087" i="1"/>
  <c r="AJ1084" i="1"/>
  <c r="AJ1081" i="1"/>
  <c r="AJ1074" i="1"/>
  <c r="AJ1068" i="1"/>
  <c r="AJ1064" i="1"/>
  <c r="AJ1059" i="1"/>
  <c r="AJ1053" i="1"/>
  <c r="AJ1047" i="1"/>
  <c r="AJ1039" i="1"/>
  <c r="AH1032" i="1"/>
  <c r="V1029" i="1"/>
  <c r="AI949" i="1"/>
  <c r="S1000" i="1"/>
  <c r="U1000" i="1"/>
  <c r="S978" i="1"/>
  <c r="T978" i="1"/>
  <c r="AJ970" i="1"/>
  <c r="AG970" i="1"/>
  <c r="AJ963" i="1"/>
  <c r="AH963" i="1"/>
  <c r="S1010" i="1"/>
  <c r="U1010" i="1"/>
  <c r="S929" i="1"/>
  <c r="T929" i="1"/>
  <c r="AJ926" i="1"/>
  <c r="AG926" i="1"/>
  <c r="S895" i="1"/>
  <c r="V895" i="1"/>
  <c r="U895" i="1"/>
  <c r="T895" i="1"/>
  <c r="AJ878" i="1"/>
  <c r="AH878" i="1"/>
  <c r="AG878" i="1"/>
  <c r="AJ761" i="1"/>
  <c r="AI761" i="1"/>
  <c r="AH761" i="1"/>
  <c r="AJ661" i="1"/>
  <c r="AI661" i="1"/>
  <c r="AH661" i="1"/>
  <c r="AJ547" i="1"/>
  <c r="AI547" i="1"/>
  <c r="AH547" i="1"/>
  <c r="U248" i="1"/>
  <c r="V248" i="1"/>
  <c r="T248" i="1"/>
  <c r="S248" i="1"/>
  <c r="S962" i="1"/>
  <c r="V962" i="1"/>
  <c r="S877" i="1"/>
  <c r="V877" i="1"/>
  <c r="U877" i="1"/>
  <c r="T877" i="1"/>
  <c r="AJ850" i="1"/>
  <c r="AH850" i="1"/>
  <c r="AG850" i="1"/>
  <c r="AJ739" i="1"/>
  <c r="AI739" i="1"/>
  <c r="AH739" i="1"/>
  <c r="AJ626" i="1"/>
  <c r="AI626" i="1"/>
  <c r="AH626" i="1"/>
  <c r="T489" i="1"/>
  <c r="V489" i="1"/>
  <c r="U489" i="1"/>
  <c r="S489" i="1"/>
  <c r="S936" i="1"/>
  <c r="AH1002" i="1"/>
  <c r="T1029" i="1"/>
  <c r="AG1027" i="1"/>
  <c r="U1025" i="1"/>
  <c r="T1000" i="1"/>
  <c r="U991" i="1"/>
  <c r="U978" i="1"/>
  <c r="AG963" i="1"/>
  <c r="AG949" i="1"/>
  <c r="T1010" i="1"/>
  <c r="U944" i="1"/>
  <c r="U929" i="1"/>
  <c r="AJ824" i="1"/>
  <c r="AI824" i="1"/>
  <c r="AH824" i="1"/>
  <c r="AJ796" i="1"/>
  <c r="AI796" i="1"/>
  <c r="AH796" i="1"/>
  <c r="AJ773" i="1"/>
  <c r="AI773" i="1"/>
  <c r="AH773" i="1"/>
  <c r="AJ744" i="1"/>
  <c r="AI744" i="1"/>
  <c r="AH744" i="1"/>
  <c r="AJ712" i="1"/>
  <c r="AI712" i="1"/>
  <c r="AH712" i="1"/>
  <c r="AJ691" i="1"/>
  <c r="AI691" i="1"/>
  <c r="AH691" i="1"/>
  <c r="AJ666" i="1"/>
  <c r="AI666" i="1"/>
  <c r="AH666" i="1"/>
  <c r="AJ635" i="1"/>
  <c r="AI635" i="1"/>
  <c r="AH635" i="1"/>
  <c r="AJ603" i="1"/>
  <c r="AI603" i="1"/>
  <c r="AH603" i="1"/>
  <c r="AJ580" i="1"/>
  <c r="AI580" i="1"/>
  <c r="AH580" i="1"/>
  <c r="AJ553" i="1"/>
  <c r="AI553" i="1"/>
  <c r="AH553" i="1"/>
  <c r="T520" i="1"/>
  <c r="V520" i="1"/>
  <c r="U520" i="1"/>
  <c r="S520" i="1"/>
  <c r="AH512" i="1"/>
  <c r="AI512" i="1"/>
  <c r="AG512" i="1"/>
  <c r="S502" i="1"/>
  <c r="V502" i="1"/>
  <c r="U502" i="1"/>
  <c r="T502" i="1"/>
  <c r="U426" i="1"/>
  <c r="T426" i="1"/>
  <c r="S426" i="1"/>
  <c r="V426" i="1"/>
  <c r="AJ338" i="1"/>
  <c r="AI338" i="1"/>
  <c r="AH338" i="1"/>
  <c r="AH311" i="1"/>
  <c r="AI311" i="1"/>
  <c r="AG311" i="1"/>
  <c r="AJ311" i="1"/>
  <c r="T289" i="1"/>
  <c r="V289" i="1"/>
  <c r="U289" i="1"/>
  <c r="S289" i="1"/>
  <c r="U145" i="1"/>
  <c r="T145" i="1"/>
  <c r="S145" i="1"/>
  <c r="V145" i="1"/>
  <c r="AH85" i="1"/>
  <c r="AI85" i="1"/>
  <c r="AG85" i="1"/>
  <c r="AJ85" i="1"/>
  <c r="AH912" i="1"/>
  <c r="V908" i="1"/>
  <c r="AG891" i="1"/>
  <c r="U890" i="1"/>
  <c r="AH887" i="1"/>
  <c r="V886" i="1"/>
  <c r="AG872" i="1"/>
  <c r="U863" i="1"/>
  <c r="AH860" i="1"/>
  <c r="V859" i="1"/>
  <c r="AJ836" i="1"/>
  <c r="AI836" i="1"/>
  <c r="AH836" i="1"/>
  <c r="AJ804" i="1"/>
  <c r="AI804" i="1"/>
  <c r="AH804" i="1"/>
  <c r="AJ781" i="1"/>
  <c r="AI781" i="1"/>
  <c r="AH781" i="1"/>
  <c r="AJ751" i="1"/>
  <c r="AI751" i="1"/>
  <c r="AH751" i="1"/>
  <c r="AJ721" i="1"/>
  <c r="AI721" i="1"/>
  <c r="AH721" i="1"/>
  <c r="AJ693" i="1"/>
  <c r="AI693" i="1"/>
  <c r="AH693" i="1"/>
  <c r="AJ670" i="1"/>
  <c r="AI670" i="1"/>
  <c r="AH670" i="1"/>
  <c r="AJ645" i="1"/>
  <c r="AI645" i="1"/>
  <c r="AH645" i="1"/>
  <c r="AJ612" i="1"/>
  <c r="AI612" i="1"/>
  <c r="AH612" i="1"/>
  <c r="AJ583" i="1"/>
  <c r="AI583" i="1"/>
  <c r="AH583" i="1"/>
  <c r="AJ557" i="1"/>
  <c r="AI557" i="1"/>
  <c r="AH557" i="1"/>
  <c r="T540" i="1"/>
  <c r="V540" i="1"/>
  <c r="U540" i="1"/>
  <c r="S540" i="1"/>
  <c r="AH533" i="1"/>
  <c r="AI533" i="1"/>
  <c r="AG533" i="1"/>
  <c r="S529" i="1"/>
  <c r="V529" i="1"/>
  <c r="U529" i="1"/>
  <c r="T529" i="1"/>
  <c r="AJ366" i="1"/>
  <c r="AI366" i="1"/>
  <c r="AH366" i="1"/>
  <c r="U346" i="1"/>
  <c r="T346" i="1"/>
  <c r="S346" i="1"/>
  <c r="V346" i="1"/>
  <c r="AH891" i="1"/>
  <c r="V890" i="1"/>
  <c r="AH872" i="1"/>
  <c r="V863" i="1"/>
  <c r="AJ842" i="1"/>
  <c r="AI842" i="1"/>
  <c r="AJ810" i="1"/>
  <c r="AI810" i="1"/>
  <c r="AH810" i="1"/>
  <c r="AJ786" i="1"/>
  <c r="AI786" i="1"/>
  <c r="AH786" i="1"/>
  <c r="AJ755" i="1"/>
  <c r="AI755" i="1"/>
  <c r="AH755" i="1"/>
  <c r="AJ726" i="1"/>
  <c r="AI726" i="1"/>
  <c r="AH726" i="1"/>
  <c r="AJ698" i="1"/>
  <c r="AI698" i="1"/>
  <c r="AH698" i="1"/>
  <c r="AJ677" i="1"/>
  <c r="AI677" i="1"/>
  <c r="AH677" i="1"/>
  <c r="AJ656" i="1"/>
  <c r="AI656" i="1"/>
  <c r="AH656" i="1"/>
  <c r="AJ622" i="1"/>
  <c r="AI622" i="1"/>
  <c r="AH622" i="1"/>
  <c r="AJ590" i="1"/>
  <c r="AI590" i="1"/>
  <c r="AH590" i="1"/>
  <c r="AJ565" i="1"/>
  <c r="AI565" i="1"/>
  <c r="AH565" i="1"/>
  <c r="T460" i="1"/>
  <c r="V460" i="1"/>
  <c r="U460" i="1"/>
  <c r="S460" i="1"/>
  <c r="AH453" i="1"/>
  <c r="AI453" i="1"/>
  <c r="AG453" i="1"/>
  <c r="S445" i="1"/>
  <c r="V445" i="1"/>
  <c r="U445" i="1"/>
  <c r="T445" i="1"/>
  <c r="AJ406" i="1"/>
  <c r="AI406" i="1"/>
  <c r="AH406" i="1"/>
  <c r="U377" i="1"/>
  <c r="T377" i="1"/>
  <c r="S377" i="1"/>
  <c r="V377" i="1"/>
  <c r="AI264" i="1"/>
  <c r="AH264" i="1"/>
  <c r="AG264" i="1"/>
  <c r="AJ264" i="1"/>
  <c r="T438" i="1"/>
  <c r="S438" i="1"/>
  <c r="U418" i="1"/>
  <c r="T418" i="1"/>
  <c r="S418" i="1"/>
  <c r="AJ412" i="1"/>
  <c r="AI412" i="1"/>
  <c r="AH412" i="1"/>
  <c r="U407" i="1"/>
  <c r="T407" i="1"/>
  <c r="S407" i="1"/>
  <c r="AJ390" i="1"/>
  <c r="AI390" i="1"/>
  <c r="AH390" i="1"/>
  <c r="U367" i="1"/>
  <c r="T367" i="1"/>
  <c r="S367" i="1"/>
  <c r="AJ361" i="1"/>
  <c r="AI361" i="1"/>
  <c r="AH361" i="1"/>
  <c r="U340" i="1"/>
  <c r="T340" i="1"/>
  <c r="S340" i="1"/>
  <c r="AJ331" i="1"/>
  <c r="AI331" i="1"/>
  <c r="AH331" i="1"/>
  <c r="U326" i="1"/>
  <c r="V326" i="1"/>
  <c r="T326" i="1"/>
  <c r="S326" i="1"/>
  <c r="AH283" i="1"/>
  <c r="AI283" i="1"/>
  <c r="AG283" i="1"/>
  <c r="T260" i="1"/>
  <c r="V260" i="1"/>
  <c r="U260" i="1"/>
  <c r="S260" i="1"/>
  <c r="AI237" i="1"/>
  <c r="AH237" i="1"/>
  <c r="AG237" i="1"/>
  <c r="U112" i="1"/>
  <c r="T112" i="1"/>
  <c r="S112" i="1"/>
  <c r="V112" i="1"/>
  <c r="S73" i="1"/>
  <c r="V73" i="1"/>
  <c r="U73" i="1"/>
  <c r="T73" i="1"/>
  <c r="U328" i="1"/>
  <c r="T328" i="1"/>
  <c r="AJ428" i="1"/>
  <c r="AI428" i="1"/>
  <c r="AH428" i="1"/>
  <c r="U414" i="1"/>
  <c r="T414" i="1"/>
  <c r="S414" i="1"/>
  <c r="AJ408" i="1"/>
  <c r="AI408" i="1"/>
  <c r="AH408" i="1"/>
  <c r="U391" i="1"/>
  <c r="T391" i="1"/>
  <c r="S391" i="1"/>
  <c r="AJ404" i="1"/>
  <c r="AI404" i="1"/>
  <c r="AH404" i="1"/>
  <c r="U362" i="1"/>
  <c r="T362" i="1"/>
  <c r="S362" i="1"/>
  <c r="AJ353" i="1"/>
  <c r="AI353" i="1"/>
  <c r="AH353" i="1"/>
  <c r="U332" i="1"/>
  <c r="T332" i="1"/>
  <c r="S332" i="1"/>
  <c r="AI316" i="1"/>
  <c r="AH316" i="1"/>
  <c r="AG316" i="1"/>
  <c r="U302" i="1"/>
  <c r="V302" i="1"/>
  <c r="T302" i="1"/>
  <c r="S302" i="1"/>
  <c r="AH253" i="1"/>
  <c r="AI253" i="1"/>
  <c r="AG253" i="1"/>
  <c r="T229" i="1"/>
  <c r="V229" i="1"/>
  <c r="U229" i="1"/>
  <c r="S229" i="1"/>
  <c r="U198" i="1"/>
  <c r="T198" i="1"/>
  <c r="S198" i="1"/>
  <c r="V198" i="1"/>
  <c r="AH682" i="1"/>
  <c r="T535" i="1"/>
  <c r="S525" i="1"/>
  <c r="T508" i="1"/>
  <c r="S493" i="1"/>
  <c r="T486" i="1"/>
  <c r="S462" i="1"/>
  <c r="T454" i="1"/>
  <c r="U438" i="1"/>
  <c r="V418" i="1"/>
  <c r="V407" i="1"/>
  <c r="V367" i="1"/>
  <c r="V340" i="1"/>
  <c r="AI328" i="1"/>
  <c r="AH328" i="1"/>
  <c r="U429" i="1"/>
  <c r="T429" i="1"/>
  <c r="S429" i="1"/>
  <c r="AJ423" i="1"/>
  <c r="AI423" i="1"/>
  <c r="AH423" i="1"/>
  <c r="U410" i="1"/>
  <c r="T410" i="1"/>
  <c r="S410" i="1"/>
  <c r="AJ393" i="1"/>
  <c r="AI393" i="1"/>
  <c r="AH393" i="1"/>
  <c r="U383" i="1"/>
  <c r="T383" i="1"/>
  <c r="S383" i="1"/>
  <c r="AJ376" i="1"/>
  <c r="AI376" i="1"/>
  <c r="AH376" i="1"/>
  <c r="U354" i="1"/>
  <c r="T354" i="1"/>
  <c r="S354" i="1"/>
  <c r="AJ345" i="1"/>
  <c r="AI345" i="1"/>
  <c r="AH345" i="1"/>
  <c r="T315" i="1"/>
  <c r="V315" i="1"/>
  <c r="U315" i="1"/>
  <c r="S315" i="1"/>
  <c r="AI293" i="1"/>
  <c r="AH293" i="1"/>
  <c r="AG293" i="1"/>
  <c r="U178" i="1"/>
  <c r="T178" i="1"/>
  <c r="S178" i="1"/>
  <c r="V178" i="1"/>
  <c r="T108" i="1"/>
  <c r="V108" i="1"/>
  <c r="U108" i="1"/>
  <c r="S108" i="1"/>
  <c r="S341" i="1"/>
  <c r="V341" i="1"/>
  <c r="U341" i="1"/>
  <c r="T341" i="1"/>
  <c r="T541" i="1"/>
  <c r="AG540" i="1"/>
  <c r="U535" i="1"/>
  <c r="S528" i="1"/>
  <c r="U525" i="1"/>
  <c r="T522" i="1"/>
  <c r="AG520" i="1"/>
  <c r="U508" i="1"/>
  <c r="S501" i="1"/>
  <c r="U493" i="1"/>
  <c r="T491" i="1"/>
  <c r="AG489" i="1"/>
  <c r="U486" i="1"/>
  <c r="S473" i="1"/>
  <c r="U462" i="1"/>
  <c r="T458" i="1"/>
  <c r="AG460" i="1"/>
  <c r="U454" i="1"/>
  <c r="S434" i="1"/>
  <c r="V438" i="1"/>
  <c r="S328" i="1"/>
  <c r="V414" i="1"/>
  <c r="V391" i="1"/>
  <c r="V362" i="1"/>
  <c r="V332" i="1"/>
  <c r="T226" i="1"/>
  <c r="S226" i="1"/>
  <c r="T220" i="1"/>
  <c r="S220" i="1"/>
  <c r="T215" i="1"/>
  <c r="S215" i="1"/>
  <c r="U205" i="1"/>
  <c r="T205" i="1"/>
  <c r="S205" i="1"/>
  <c r="U182" i="1"/>
  <c r="T182" i="1"/>
  <c r="S182" i="1"/>
  <c r="U154" i="1"/>
  <c r="T154" i="1"/>
  <c r="S154" i="1"/>
  <c r="AI128" i="1"/>
  <c r="U120" i="1"/>
  <c r="T120" i="1"/>
  <c r="S120" i="1"/>
  <c r="T10" i="1"/>
  <c r="V10" i="1"/>
  <c r="U10" i="1"/>
  <c r="S10" i="1"/>
  <c r="AH3" i="1"/>
  <c r="AI3" i="1"/>
  <c r="AG3" i="1"/>
  <c r="S95" i="1"/>
  <c r="V95" i="1"/>
  <c r="U95" i="1"/>
  <c r="T95" i="1"/>
  <c r="AJ709" i="1"/>
  <c r="AI709" i="1"/>
  <c r="AH709" i="1"/>
  <c r="U475" i="1"/>
  <c r="T475" i="1"/>
  <c r="S475" i="1"/>
  <c r="V475" i="1"/>
  <c r="T428" i="1"/>
  <c r="T423" i="1"/>
  <c r="T417" i="1"/>
  <c r="T412" i="1"/>
  <c r="T408" i="1"/>
  <c r="T393" i="1"/>
  <c r="T406" i="1"/>
  <c r="T390" i="1"/>
  <c r="T404" i="1"/>
  <c r="T376" i="1"/>
  <c r="T366" i="1"/>
  <c r="T361" i="1"/>
  <c r="T353" i="1"/>
  <c r="T345" i="1"/>
  <c r="T338" i="1"/>
  <c r="T331" i="1"/>
  <c r="AG327" i="1"/>
  <c r="V327" i="1"/>
  <c r="AI321" i="1"/>
  <c r="T316" i="1"/>
  <c r="AG314" i="1"/>
  <c r="V314" i="1"/>
  <c r="U311" i="1"/>
  <c r="AH309" i="1"/>
  <c r="AG304" i="1"/>
  <c r="V304" i="1"/>
  <c r="AI294" i="1"/>
  <c r="T293" i="1"/>
  <c r="AG288" i="1"/>
  <c r="V288" i="1"/>
  <c r="U283" i="1"/>
  <c r="AH282" i="1"/>
  <c r="AG277" i="1"/>
  <c r="V277" i="1"/>
  <c r="AI267" i="1"/>
  <c r="T264" i="1"/>
  <c r="AG256" i="1"/>
  <c r="V256" i="1"/>
  <c r="U253" i="1"/>
  <c r="AH252" i="1"/>
  <c r="AG249" i="1"/>
  <c r="V249" i="1"/>
  <c r="AI239" i="1"/>
  <c r="T237" i="1"/>
  <c r="AG231" i="1"/>
  <c r="V231" i="1"/>
  <c r="U224" i="1"/>
  <c r="T224" i="1"/>
  <c r="U219" i="1"/>
  <c r="T219" i="1"/>
  <c r="U214" i="1"/>
  <c r="T214" i="1"/>
  <c r="U210" i="1"/>
  <c r="T210" i="1"/>
  <c r="S210" i="1"/>
  <c r="U190" i="1"/>
  <c r="T190" i="1"/>
  <c r="S190" i="1"/>
  <c r="U165" i="1"/>
  <c r="T165" i="1"/>
  <c r="S165" i="1"/>
  <c r="U129" i="1"/>
  <c r="T129" i="1"/>
  <c r="S129" i="1"/>
  <c r="T33" i="1"/>
  <c r="V33" i="1"/>
  <c r="U33" i="1"/>
  <c r="S33" i="1"/>
  <c r="AH28" i="1"/>
  <c r="AI28" i="1"/>
  <c r="AG28" i="1"/>
  <c r="S21" i="1"/>
  <c r="V21" i="1"/>
  <c r="U21" i="1"/>
  <c r="T21" i="1"/>
  <c r="AJ800" i="1"/>
  <c r="AI800" i="1"/>
  <c r="AH800" i="1"/>
  <c r="U825" i="1"/>
  <c r="T825" i="1"/>
  <c r="S825" i="1"/>
  <c r="V825" i="1"/>
  <c r="V316" i="1"/>
  <c r="AH314" i="1"/>
  <c r="V311" i="1"/>
  <c r="AI304" i="1"/>
  <c r="V293" i="1"/>
  <c r="AH288" i="1"/>
  <c r="V283" i="1"/>
  <c r="AI277" i="1"/>
  <c r="V264" i="1"/>
  <c r="AH256" i="1"/>
  <c r="V253" i="1"/>
  <c r="AI249" i="1"/>
  <c r="V237" i="1"/>
  <c r="AH231" i="1"/>
  <c r="AI224" i="1"/>
  <c r="AH224" i="1"/>
  <c r="AI219" i="1"/>
  <c r="AH219" i="1"/>
  <c r="AI214" i="1"/>
  <c r="AH214" i="1"/>
  <c r="U194" i="1"/>
  <c r="T194" i="1"/>
  <c r="S194" i="1"/>
  <c r="U171" i="1"/>
  <c r="T171" i="1"/>
  <c r="S171" i="1"/>
  <c r="U134" i="1"/>
  <c r="T134" i="1"/>
  <c r="S134" i="1"/>
  <c r="T1106" i="1"/>
  <c r="V1106" i="1"/>
  <c r="U1106" i="1"/>
  <c r="S1106" i="1"/>
  <c r="AH59" i="1"/>
  <c r="AI59" i="1"/>
  <c r="AG59" i="1"/>
  <c r="S53" i="1"/>
  <c r="V53" i="1"/>
  <c r="U53" i="1"/>
  <c r="T53" i="1"/>
  <c r="AJ762" i="1"/>
  <c r="AI762" i="1"/>
  <c r="AH762" i="1"/>
  <c r="U802" i="1"/>
  <c r="T802" i="1"/>
  <c r="S802" i="1"/>
  <c r="V802" i="1"/>
  <c r="AJ844" i="1"/>
  <c r="AI844" i="1"/>
  <c r="AH844" i="1"/>
  <c r="T103" i="1"/>
  <c r="S103" i="1"/>
  <c r="T101" i="1"/>
  <c r="S101" i="1"/>
  <c r="T102" i="1"/>
  <c r="S102" i="1"/>
  <c r="T440" i="1"/>
  <c r="S440" i="1"/>
  <c r="T439" i="1"/>
  <c r="S439" i="1"/>
  <c r="AJ396" i="1"/>
  <c r="AI396" i="1"/>
  <c r="AH396" i="1"/>
  <c r="U4" i="1"/>
  <c r="T4" i="1"/>
  <c r="S4" i="1"/>
  <c r="AJ1051" i="1"/>
  <c r="AI1051" i="1"/>
  <c r="AH1051" i="1"/>
  <c r="U829" i="1"/>
  <c r="T829" i="1"/>
  <c r="S829" i="1"/>
  <c r="AJ874" i="1"/>
  <c r="AI874" i="1"/>
  <c r="AH874" i="1"/>
  <c r="U477" i="1"/>
  <c r="T477" i="1"/>
  <c r="S477" i="1"/>
  <c r="AJ979" i="1"/>
  <c r="AI979" i="1"/>
  <c r="AH979" i="1"/>
  <c r="U96" i="1"/>
  <c r="T96" i="1"/>
  <c r="U91" i="1"/>
  <c r="T91" i="1"/>
  <c r="U93" i="1"/>
  <c r="T93" i="1"/>
  <c r="U436" i="1"/>
  <c r="T436" i="1"/>
  <c r="U435" i="1"/>
  <c r="T435" i="1"/>
  <c r="S435" i="1"/>
  <c r="AJ322" i="1"/>
  <c r="AI322" i="1"/>
  <c r="AH322" i="1"/>
  <c r="U873" i="1"/>
  <c r="T873" i="1"/>
  <c r="S873" i="1"/>
  <c r="AJ828" i="1"/>
  <c r="AI828" i="1"/>
  <c r="AH828" i="1"/>
  <c r="U81" i="1"/>
  <c r="T81" i="1"/>
  <c r="S81" i="1"/>
  <c r="AJ79" i="1"/>
  <c r="AI79" i="1"/>
  <c r="AH79" i="1"/>
  <c r="U265" i="1"/>
  <c r="T265" i="1"/>
  <c r="S265" i="1"/>
  <c r="AJ605" i="1"/>
  <c r="AI605" i="1"/>
  <c r="AH605" i="1"/>
  <c r="AJ606" i="1"/>
  <c r="AH606" i="1"/>
  <c r="AG606" i="1"/>
  <c r="S211" i="1"/>
  <c r="AH210" i="1"/>
  <c r="S206" i="1"/>
  <c r="AH205" i="1"/>
  <c r="S199" i="1"/>
  <c r="AH198" i="1"/>
  <c r="S196" i="1"/>
  <c r="AH194" i="1"/>
  <c r="S191" i="1"/>
  <c r="AH190" i="1"/>
  <c r="S185" i="1"/>
  <c r="AH182" i="1"/>
  <c r="S179" i="1"/>
  <c r="AH178" i="1"/>
  <c r="S172" i="1"/>
  <c r="AH171" i="1"/>
  <c r="S166" i="1"/>
  <c r="AH165" i="1"/>
  <c r="S161" i="1"/>
  <c r="AH154" i="1"/>
  <c r="S147" i="1"/>
  <c r="AH145" i="1"/>
  <c r="S139" i="1"/>
  <c r="AH134" i="1"/>
  <c r="S131" i="1"/>
  <c r="AH129" i="1"/>
  <c r="S121" i="1"/>
  <c r="AH120" i="1"/>
  <c r="S116" i="1"/>
  <c r="AH112" i="1"/>
  <c r="T105" i="1"/>
  <c r="S69" i="1"/>
  <c r="T61" i="1"/>
  <c r="S42" i="1"/>
  <c r="T30" i="1"/>
  <c r="S14" i="1"/>
  <c r="T6" i="1"/>
  <c r="U103" i="1"/>
  <c r="U101" i="1"/>
  <c r="U102" i="1"/>
  <c r="U440" i="1"/>
  <c r="U439" i="1"/>
  <c r="V4" i="1"/>
  <c r="V829" i="1"/>
  <c r="V477" i="1"/>
  <c r="AI96" i="1"/>
  <c r="AH96" i="1"/>
  <c r="AI91" i="1"/>
  <c r="AH91" i="1"/>
  <c r="AI93" i="1"/>
  <c r="AH93" i="1"/>
  <c r="AI436" i="1"/>
  <c r="AH436" i="1"/>
  <c r="U551" i="1"/>
  <c r="T551" i="1"/>
  <c r="S551" i="1"/>
  <c r="AJ243" i="1"/>
  <c r="AI243" i="1"/>
  <c r="AH243" i="1"/>
  <c r="U24" i="1"/>
  <c r="T24" i="1"/>
  <c r="S24" i="1"/>
  <c r="AJ827" i="1"/>
  <c r="AI827" i="1"/>
  <c r="AH827" i="1"/>
  <c r="U82" i="1"/>
  <c r="T82" i="1"/>
  <c r="S82" i="1"/>
  <c r="AJ259" i="1"/>
  <c r="AI259" i="1"/>
  <c r="AH259" i="1"/>
  <c r="U706" i="1"/>
  <c r="T706" i="1"/>
  <c r="S706" i="1"/>
  <c r="S235" i="1"/>
  <c r="V235" i="1"/>
  <c r="U235" i="1"/>
  <c r="T235" i="1"/>
  <c r="AJ647" i="1"/>
  <c r="AH647" i="1"/>
  <c r="AG647" i="1"/>
  <c r="AJ140" i="1"/>
  <c r="AH140" i="1"/>
  <c r="AI140" i="1"/>
  <c r="AG140" i="1"/>
  <c r="T111" i="1"/>
  <c r="AG108" i="1"/>
  <c r="U105" i="1"/>
  <c r="S71" i="1"/>
  <c r="U69" i="1"/>
  <c r="T66" i="1"/>
  <c r="AG1106" i="1"/>
  <c r="U61" i="1"/>
  <c r="S52" i="1"/>
  <c r="U42" i="1"/>
  <c r="T35" i="1"/>
  <c r="AG33" i="1"/>
  <c r="U30" i="1"/>
  <c r="S19" i="1"/>
  <c r="U14" i="1"/>
  <c r="T11" i="1"/>
  <c r="AG10" i="1"/>
  <c r="U6" i="1"/>
  <c r="S608" i="1"/>
  <c r="V103" i="1"/>
  <c r="S96" i="1"/>
  <c r="V101" i="1"/>
  <c r="S91" i="1"/>
  <c r="V102" i="1"/>
  <c r="S93" i="1"/>
  <c r="V440" i="1"/>
  <c r="S436" i="1"/>
  <c r="V439" i="1"/>
  <c r="V435" i="1"/>
  <c r="V873" i="1"/>
  <c r="V81" i="1"/>
  <c r="AH123" i="1"/>
  <c r="AJ123" i="1"/>
  <c r="AH957" i="1"/>
  <c r="AJ957" i="1"/>
  <c r="AH728" i="1"/>
  <c r="AJ728" i="1"/>
  <c r="AH729" i="1"/>
  <c r="AJ729" i="1"/>
  <c r="AH915" i="1"/>
  <c r="AJ915" i="1"/>
  <c r="AH909" i="1"/>
  <c r="AJ909" i="1"/>
  <c r="AH921" i="1"/>
  <c r="AJ921" i="1"/>
  <c r="AH616" i="1"/>
  <c r="AJ616" i="1"/>
  <c r="AH972" i="1"/>
  <c r="AJ972" i="1"/>
  <c r="AH1070" i="1"/>
  <c r="AJ1070" i="1"/>
  <c r="S23" i="1"/>
  <c r="T23" i="1"/>
  <c r="V23" i="1"/>
  <c r="S507" i="1"/>
  <c r="V507" i="1"/>
  <c r="T507" i="1"/>
  <c r="S932" i="1"/>
  <c r="T932" i="1"/>
  <c r="V932" i="1"/>
  <c r="T762" i="1"/>
  <c r="T396" i="1"/>
  <c r="T322" i="1"/>
  <c r="T243" i="1"/>
  <c r="T800" i="1"/>
  <c r="T1051" i="1"/>
  <c r="T828" i="1"/>
  <c r="T827" i="1"/>
  <c r="T709" i="1"/>
  <c r="T874" i="1"/>
  <c r="T79" i="1"/>
  <c r="T259" i="1"/>
  <c r="T844" i="1"/>
  <c r="T979" i="1"/>
  <c r="T605" i="1"/>
  <c r="AG1145" i="1"/>
  <c r="U1094" i="1"/>
  <c r="AH160" i="1"/>
  <c r="V155" i="1"/>
  <c r="AG854" i="1"/>
  <c r="U652" i="1"/>
  <c r="AH649" i="1"/>
  <c r="V650" i="1"/>
  <c r="AJ87" i="1"/>
  <c r="AH87" i="1"/>
  <c r="AJ506" i="1"/>
  <c r="AH506" i="1"/>
  <c r="AJ935" i="1"/>
  <c r="AH935" i="1"/>
  <c r="AJ600" i="1"/>
  <c r="AI600" i="1"/>
  <c r="AH600" i="1"/>
  <c r="AJ1063" i="1"/>
  <c r="AI1063" i="1"/>
  <c r="AH1063" i="1"/>
  <c r="AH1145" i="1"/>
  <c r="V1094" i="1"/>
  <c r="AH854" i="1"/>
  <c r="V652" i="1"/>
  <c r="U732" i="1"/>
  <c r="S732" i="1"/>
  <c r="U730" i="1"/>
  <c r="S730" i="1"/>
  <c r="U727" i="1"/>
  <c r="S727" i="1"/>
  <c r="U223" i="1"/>
  <c r="S223" i="1"/>
  <c r="U910" i="1"/>
  <c r="S910" i="1"/>
  <c r="U613" i="1"/>
  <c r="S613" i="1"/>
  <c r="U919" i="1"/>
  <c r="S919" i="1"/>
  <c r="U917" i="1"/>
  <c r="S917" i="1"/>
  <c r="U973" i="1"/>
  <c r="S973" i="1"/>
  <c r="U350" i="1"/>
  <c r="S350" i="1"/>
  <c r="AJ832" i="1"/>
  <c r="AI832" i="1"/>
  <c r="AH832" i="1"/>
  <c r="AJ357" i="1"/>
  <c r="AI357" i="1"/>
  <c r="AH357" i="1"/>
  <c r="AJ347" i="1"/>
  <c r="AI347" i="1"/>
  <c r="AH347" i="1"/>
  <c r="AJ620" i="1"/>
  <c r="AI620" i="1"/>
  <c r="AH620" i="1"/>
  <c r="AJ18" i="1"/>
  <c r="AI18" i="1"/>
  <c r="AH18" i="1"/>
  <c r="AJ716" i="1"/>
  <c r="AI716" i="1"/>
  <c r="AH716" i="1"/>
  <c r="AJ521" i="1"/>
  <c r="AI521" i="1"/>
  <c r="AH521" i="1"/>
  <c r="AJ870" i="1"/>
  <c r="AI870" i="1"/>
  <c r="AH870" i="1"/>
  <c r="AG126" i="1"/>
  <c r="U925" i="1"/>
  <c r="AJ1125" i="1"/>
  <c r="AI1125" i="1"/>
  <c r="AH1125" i="1"/>
  <c r="AJ449" i="1"/>
  <c r="AI449" i="1"/>
  <c r="AH449" i="1"/>
  <c r="AJ334" i="1"/>
  <c r="AI334" i="1"/>
  <c r="AH334" i="1"/>
  <c r="AJ717" i="1"/>
  <c r="AI717" i="1"/>
  <c r="AH717" i="1"/>
  <c r="AJ64" i="1"/>
  <c r="AI64" i="1"/>
  <c r="AH64" i="1"/>
  <c r="AJ867" i="1"/>
  <c r="AI867" i="1"/>
  <c r="AH867" i="1"/>
  <c r="AJ389" i="1"/>
  <c r="AI389" i="1"/>
  <c r="AH389" i="1"/>
  <c r="AI483" i="1"/>
  <c r="S484" i="1"/>
  <c r="AH484" i="1"/>
  <c r="T484" i="1"/>
  <c r="K3" i="2"/>
  <c r="W3" i="2" s="1"/>
  <c r="K4" i="2"/>
  <c r="W4" i="2" s="1"/>
  <c r="J4" i="2"/>
  <c r="J3" i="2"/>
  <c r="Y255" i="1"/>
  <c r="X39" i="1"/>
  <c r="X472" i="1"/>
  <c r="Y839" i="1"/>
  <c r="AH306" i="1"/>
  <c r="P718" i="1"/>
  <c r="O733" i="1"/>
  <c r="P401" i="1"/>
  <c r="P100" i="1"/>
  <c r="O174" i="1"/>
  <c r="O720" i="1"/>
  <c r="Q720" i="1"/>
  <c r="AD720" i="1" s="1"/>
  <c r="O94" i="1"/>
  <c r="U561" i="1"/>
  <c r="U1147" i="1"/>
  <c r="AI13" i="1"/>
  <c r="O284" i="1"/>
  <c r="O117" i="1"/>
  <c r="P180" i="1"/>
  <c r="P251" i="1"/>
  <c r="P543" i="1"/>
  <c r="X113" i="1"/>
  <c r="T746" i="1"/>
  <c r="Q394" i="1"/>
  <c r="AA394" i="1" s="1"/>
  <c r="Q791" i="1"/>
  <c r="AD791" i="1" s="1"/>
  <c r="Q260" i="1"/>
  <c r="AB260" i="1" s="1"/>
  <c r="Q458" i="1"/>
  <c r="AD458" i="1" s="1"/>
  <c r="Q887" i="1"/>
  <c r="AD887" i="1" s="1"/>
  <c r="Q435" i="1"/>
  <c r="Z435" i="1" s="1"/>
  <c r="Q267" i="1"/>
  <c r="AD267" i="1" s="1"/>
  <c r="AH135" i="1"/>
  <c r="S94" i="1"/>
  <c r="W56" i="1"/>
  <c r="AI142" i="1"/>
  <c r="S599" i="1"/>
  <c r="S885" i="1"/>
  <c r="P747" i="1"/>
  <c r="AH292" i="1"/>
  <c r="AG851" i="1"/>
  <c r="W1044" i="1"/>
  <c r="S550" i="1"/>
  <c r="S1174" i="1"/>
  <c r="S204" i="1"/>
  <c r="AG861" i="1"/>
  <c r="Q726" i="1"/>
  <c r="AD726" i="1" s="1"/>
  <c r="U688" i="1"/>
  <c r="U451" i="1"/>
  <c r="T94" i="1"/>
  <c r="V204" i="1"/>
  <c r="T749" i="1"/>
  <c r="S746" i="1"/>
  <c r="V530" i="1"/>
  <c r="T399" i="1"/>
  <c r="AJ956" i="1"/>
  <c r="U857" i="1"/>
  <c r="U967" i="1"/>
  <c r="AJ965" i="1"/>
  <c r="U1119" i="1"/>
  <c r="Q1001" i="1"/>
  <c r="AD1001" i="1" s="1"/>
  <c r="V646" i="1"/>
  <c r="V865" i="1"/>
  <c r="T157" i="1"/>
  <c r="V839" i="1"/>
  <c r="AI427" i="1"/>
  <c r="V275" i="1"/>
  <c r="AJ119" i="1"/>
  <c r="U310" i="1"/>
  <c r="AJ995" i="1"/>
  <c r="S1146" i="1"/>
  <c r="T1119" i="1"/>
  <c r="Y976" i="1"/>
  <c r="X67" i="1"/>
  <c r="Q156" i="1"/>
  <c r="AD156" i="1"/>
  <c r="T592" i="1"/>
  <c r="S834" i="1"/>
  <c r="W668" i="1"/>
  <c r="AH1009" i="1"/>
  <c r="T718" i="1"/>
  <c r="V307" i="1"/>
  <c r="AH98" i="1"/>
  <c r="AH676" i="1"/>
  <c r="Q799" i="1"/>
  <c r="AB799" i="1"/>
  <c r="X643" i="1"/>
  <c r="W1120" i="1"/>
  <c r="W976" i="1"/>
  <c r="V213" i="1"/>
  <c r="AJ403" i="1"/>
  <c r="Q1016" i="1"/>
  <c r="AD1016" i="1" s="1"/>
  <c r="Y80" i="1"/>
  <c r="AH325" i="1"/>
  <c r="S275" i="1"/>
  <c r="O959" i="1"/>
  <c r="U718" i="1"/>
  <c r="S307" i="1"/>
  <c r="AI146" i="1"/>
  <c r="AH68" i="1"/>
  <c r="AI98" i="1"/>
  <c r="U1097" i="1"/>
  <c r="AG922" i="1"/>
  <c r="Y1146" i="1"/>
  <c r="O714" i="1"/>
  <c r="X88" i="1"/>
  <c r="X959" i="1"/>
  <c r="AG41" i="1"/>
  <c r="AI176" i="1"/>
  <c r="Y592" i="1"/>
  <c r="AJ708" i="1"/>
  <c r="Q40" i="1"/>
  <c r="AA40" i="1" s="1"/>
  <c r="T451" i="1"/>
  <c r="T646" i="1"/>
  <c r="AH397" i="1"/>
  <c r="AJ146" i="1"/>
  <c r="AI400" i="1"/>
  <c r="S749" i="1"/>
  <c r="AI888" i="1"/>
  <c r="Y888" i="1"/>
  <c r="Q105" i="1"/>
  <c r="AD105" i="1" s="1"/>
  <c r="AG694" i="1"/>
  <c r="Q949" i="1"/>
  <c r="AD949" i="1" s="1"/>
  <c r="S685" i="1"/>
  <c r="AJ431" i="1"/>
  <c r="Q517" i="1"/>
  <c r="AA517" i="1" s="1"/>
  <c r="Q1087" i="1"/>
  <c r="Z1087" i="1" s="1"/>
  <c r="V607" i="1"/>
  <c r="Q4" i="1"/>
  <c r="AD4" i="1"/>
  <c r="V50" i="1"/>
  <c r="AH757" i="1"/>
  <c r="Q963" i="1"/>
  <c r="AD963" i="1"/>
  <c r="S756" i="1"/>
  <c r="Q30" i="1"/>
  <c r="AC30" i="1" s="1"/>
  <c r="Q824" i="1"/>
  <c r="AA824" i="1" s="1"/>
  <c r="AH680" i="1"/>
  <c r="Y974" i="1"/>
  <c r="Q332" i="1"/>
  <c r="AD332" i="1" s="1"/>
  <c r="Q649" i="1"/>
  <c r="AD649" i="1" s="1"/>
  <c r="T766" i="1"/>
  <c r="W468" i="1"/>
  <c r="X880" i="1"/>
  <c r="Q595" i="1"/>
  <c r="AD595" i="1"/>
  <c r="Q878" i="1"/>
  <c r="AD878" i="1"/>
  <c r="P731" i="1"/>
  <c r="AI431" i="1"/>
  <c r="Q1112" i="1"/>
  <c r="AA1112" i="1"/>
  <c r="Q860" i="1"/>
  <c r="AD860" i="1"/>
  <c r="Q636" i="1"/>
  <c r="AB636" i="1"/>
  <c r="U766" i="1"/>
  <c r="AJ22" i="1"/>
  <c r="AH707" i="1"/>
  <c r="S472" i="1"/>
  <c r="AH950" i="1"/>
  <c r="Y472" i="1"/>
  <c r="S88" i="1"/>
  <c r="V718" i="1"/>
  <c r="S351" i="1"/>
  <c r="T307" i="1"/>
  <c r="AH272" i="1"/>
  <c r="AG272" i="1"/>
  <c r="AI92" i="1"/>
  <c r="U275" i="1"/>
  <c r="T472" i="1"/>
  <c r="T637" i="1"/>
  <c r="U1170" i="1"/>
  <c r="AI203" i="1"/>
  <c r="S290" i="1"/>
  <c r="T550" i="1"/>
  <c r="X1157" i="1"/>
  <c r="AH348" i="1"/>
  <c r="W323" i="1"/>
  <c r="Q95" i="1"/>
  <c r="AA95" i="1" s="1"/>
  <c r="O212" i="1"/>
  <c r="O478" i="1"/>
  <c r="O604" i="1"/>
  <c r="P637" i="1"/>
  <c r="O513" i="1"/>
  <c r="O911" i="1"/>
  <c r="O1071" i="1"/>
  <c r="AJ1118" i="1"/>
  <c r="X1114" i="1"/>
  <c r="Q666" i="1"/>
  <c r="AB666" i="1" s="1"/>
  <c r="V743" i="1"/>
  <c r="T865" i="1"/>
  <c r="V335" i="1"/>
  <c r="S614" i="1"/>
  <c r="T204" i="1"/>
  <c r="U913" i="1"/>
  <c r="S504" i="1"/>
  <c r="U1146" i="1"/>
  <c r="AG984" i="1"/>
  <c r="AI995" i="1"/>
  <c r="AH1008" i="1"/>
  <c r="AI815" i="1"/>
  <c r="X157" i="1"/>
  <c r="W379" i="1"/>
  <c r="U924" i="1"/>
  <c r="AJ324" i="1"/>
  <c r="S382" i="1"/>
  <c r="AG162" i="1"/>
  <c r="AH538" i="1"/>
  <c r="P200" i="1"/>
  <c r="Q179" i="1"/>
  <c r="AB179" i="1" s="1"/>
  <c r="X714" i="1"/>
  <c r="V614" i="1"/>
  <c r="AH110" i="1"/>
  <c r="AG54" i="1"/>
  <c r="T556" i="1"/>
  <c r="AG888" i="1"/>
  <c r="U643" i="1"/>
  <c r="AI1008" i="1"/>
  <c r="O643" i="1"/>
  <c r="Y643" i="1"/>
  <c r="Y174" i="1"/>
  <c r="Y157" i="1"/>
  <c r="AI1013" i="1"/>
  <c r="Y57" i="1"/>
  <c r="W399" i="1"/>
  <c r="Q784" i="1"/>
  <c r="AA784" i="1" s="1"/>
  <c r="X1085" i="1"/>
  <c r="T913" i="1"/>
  <c r="Q1063" i="1"/>
  <c r="Z1063" i="1" s="1"/>
  <c r="Q507" i="1"/>
  <c r="AA507" i="1" s="1"/>
  <c r="U865" i="1"/>
  <c r="T335" i="1"/>
  <c r="AG1095" i="1"/>
  <c r="AI216" i="1"/>
  <c r="U230" i="1"/>
  <c r="V451" i="1"/>
  <c r="S471" i="1"/>
  <c r="AG646" i="1"/>
  <c r="S218" i="1"/>
  <c r="AI110" i="1"/>
  <c r="AG68" i="1"/>
  <c r="AI403" i="1"/>
  <c r="AI189" i="1"/>
  <c r="U880" i="1"/>
  <c r="AI951" i="1"/>
  <c r="S530" i="1"/>
  <c r="AH888" i="1"/>
  <c r="T967" i="1"/>
  <c r="V323" i="1"/>
  <c r="AJ861" i="1"/>
  <c r="Y718" i="1"/>
  <c r="X592" i="1"/>
  <c r="T80" i="1"/>
  <c r="X381" i="1"/>
  <c r="S159" i="1"/>
  <c r="P413" i="1"/>
  <c r="O463" i="1"/>
  <c r="O567" i="1"/>
  <c r="S305" i="1"/>
  <c r="T305" i="1"/>
  <c r="T811" i="1"/>
  <c r="S811" i="1"/>
  <c r="X152" i="1"/>
  <c r="U152" i="1"/>
  <c r="T152" i="1"/>
  <c r="S152" i="1"/>
  <c r="Y152" i="1"/>
  <c r="V152" i="1"/>
  <c r="V934" i="1"/>
  <c r="U934" i="1"/>
  <c r="Y934" i="1"/>
  <c r="W934" i="1"/>
  <c r="X934" i="1"/>
  <c r="S934" i="1"/>
  <c r="Y697" i="1"/>
  <c r="V697" i="1"/>
  <c r="T697" i="1"/>
  <c r="S697" i="1"/>
  <c r="W461" i="1"/>
  <c r="T461" i="1"/>
  <c r="AI591" i="1"/>
  <c r="AG591" i="1"/>
  <c r="AH591" i="1"/>
  <c r="AJ591" i="1"/>
  <c r="V1035" i="1"/>
  <c r="T1035" i="1"/>
  <c r="S1035" i="1"/>
  <c r="X1035" i="1"/>
  <c r="W1035" i="1"/>
  <c r="Y1035" i="1"/>
  <c r="V1102" i="1"/>
  <c r="X1102" i="1"/>
  <c r="W1102" i="1"/>
  <c r="T1102" i="1"/>
  <c r="S1102" i="1"/>
  <c r="V148" i="1"/>
  <c r="S148" i="1"/>
  <c r="X148" i="1"/>
  <c r="W148" i="1"/>
  <c r="V959" i="1"/>
  <c r="W959" i="1"/>
  <c r="Y959" i="1"/>
  <c r="T959" i="1"/>
  <c r="S1115" i="1"/>
  <c r="X1115" i="1"/>
  <c r="S244" i="1"/>
  <c r="P244" i="1"/>
  <c r="Y244" i="1"/>
  <c r="U244" i="1"/>
  <c r="X244" i="1"/>
  <c r="O244" i="1"/>
  <c r="T244" i="1"/>
  <c r="W244" i="1"/>
  <c r="V244" i="1"/>
  <c r="T1143" i="1"/>
  <c r="X1143" i="1"/>
  <c r="Y1143" i="1"/>
  <c r="U1143" i="1"/>
  <c r="S1143" i="1"/>
  <c r="X704" i="1"/>
  <c r="S704" i="1"/>
  <c r="V704" i="1"/>
  <c r="U704" i="1"/>
  <c r="T704" i="1"/>
  <c r="Y704" i="1"/>
  <c r="AH476" i="1"/>
  <c r="AG476" i="1"/>
  <c r="AI476" i="1"/>
  <c r="AH969" i="1"/>
  <c r="AJ969" i="1"/>
  <c r="AI969" i="1"/>
  <c r="AH222" i="1"/>
  <c r="AJ222" i="1"/>
  <c r="AJ330" i="1"/>
  <c r="AG330" i="1"/>
  <c r="AH330" i="1"/>
  <c r="AI330" i="1"/>
  <c r="AG544" i="1"/>
  <c r="AI544" i="1"/>
  <c r="AJ544" i="1"/>
  <c r="AH544" i="1"/>
  <c r="AH788" i="1"/>
  <c r="AJ788" i="1"/>
  <c r="S894" i="1"/>
  <c r="U894" i="1"/>
  <c r="Y894" i="1"/>
  <c r="T894" i="1"/>
  <c r="AJ977" i="1"/>
  <c r="AH977" i="1"/>
  <c r="S1167" i="1"/>
  <c r="Y1167" i="1"/>
  <c r="T1167" i="1"/>
  <c r="V1167" i="1"/>
  <c r="W1167" i="1"/>
  <c r="U25" i="1"/>
  <c r="V25" i="1"/>
  <c r="X25" i="1"/>
  <c r="S25" i="1"/>
  <c r="Y545" i="1"/>
  <c r="S545" i="1"/>
  <c r="T545" i="1"/>
  <c r="X545" i="1"/>
  <c r="U545" i="1"/>
  <c r="V1116" i="1"/>
  <c r="X1116" i="1"/>
  <c r="W1116" i="1"/>
  <c r="T1116" i="1"/>
  <c r="S1116" i="1"/>
  <c r="U1116" i="1"/>
  <c r="AI222" i="1"/>
  <c r="AJ306" i="1"/>
  <c r="X45" i="1"/>
  <c r="O17" i="1"/>
  <c r="V17" i="1"/>
  <c r="O151" i="1"/>
  <c r="AG928" i="1"/>
  <c r="AH928" i="1"/>
  <c r="O1129" i="1"/>
  <c r="T251" i="1"/>
  <c r="W152" i="1"/>
  <c r="W894" i="1"/>
  <c r="AH793" i="1"/>
  <c r="W25" i="1"/>
  <c r="V173" i="1"/>
  <c r="V651" i="1"/>
  <c r="AI793" i="1"/>
  <c r="AI386" i="1"/>
  <c r="U251" i="1"/>
  <c r="AH463" i="1"/>
  <c r="AG977" i="1"/>
  <c r="AG1014" i="1"/>
  <c r="V566" i="1"/>
  <c r="AJ1171" i="1"/>
  <c r="V1143" i="1"/>
  <c r="X1128" i="1"/>
  <c r="AJ657" i="1"/>
  <c r="Y589" i="1"/>
  <c r="X173" i="1"/>
  <c r="AI680" i="1"/>
  <c r="AH763" i="1"/>
  <c r="S615" i="1"/>
  <c r="V699" i="1"/>
  <c r="X607" i="1"/>
  <c r="Y607" i="1"/>
  <c r="W607" i="1"/>
  <c r="Y44" i="1"/>
  <c r="W44" i="1"/>
  <c r="X44" i="1"/>
  <c r="S44" i="1"/>
  <c r="V44" i="1"/>
  <c r="X731" i="1"/>
  <c r="V731" i="1"/>
  <c r="T731" i="1"/>
  <c r="Y830" i="1"/>
  <c r="W830" i="1"/>
  <c r="V830" i="1"/>
  <c r="AJ16" i="1"/>
  <c r="AI16" i="1"/>
  <c r="AH16" i="1"/>
  <c r="AJ329" i="1"/>
  <c r="AG329" i="1"/>
  <c r="AI329" i="1"/>
  <c r="AJ523" i="1"/>
  <c r="AG523" i="1"/>
  <c r="AI523" i="1"/>
  <c r="AI625" i="1"/>
  <c r="AJ625" i="1"/>
  <c r="AI811" i="1"/>
  <c r="AH811" i="1"/>
  <c r="AG811" i="1"/>
  <c r="AI892" i="1"/>
  <c r="AH892" i="1"/>
  <c r="S1061" i="1"/>
  <c r="X1061" i="1"/>
  <c r="W1061" i="1"/>
  <c r="U1061" i="1"/>
  <c r="X1149" i="1"/>
  <c r="W1149" i="1"/>
  <c r="T1149" i="1"/>
  <c r="Y1149" i="1"/>
  <c r="U1149" i="1"/>
  <c r="S1149" i="1"/>
  <c r="V1149" i="1"/>
  <c r="T369" i="1"/>
  <c r="Y369" i="1"/>
  <c r="V369" i="1"/>
  <c r="S365" i="1"/>
  <c r="X365" i="1"/>
  <c r="W365" i="1"/>
  <c r="U365" i="1"/>
  <c r="W760" i="1"/>
  <c r="V760" i="1"/>
  <c r="Y760" i="1"/>
  <c r="T760" i="1"/>
  <c r="S760" i="1"/>
  <c r="X760" i="1"/>
  <c r="U760" i="1"/>
  <c r="V560" i="1"/>
  <c r="X560" i="1"/>
  <c r="S560" i="1"/>
  <c r="Y560" i="1"/>
  <c r="U560" i="1"/>
  <c r="W560" i="1"/>
  <c r="X902" i="1"/>
  <c r="T902" i="1"/>
  <c r="U902" i="1"/>
  <c r="Y902" i="1"/>
  <c r="W902" i="1"/>
  <c r="V902" i="1"/>
  <c r="U795" i="1"/>
  <c r="X795" i="1"/>
  <c r="T795" i="1"/>
  <c r="Y795" i="1"/>
  <c r="W795" i="1"/>
  <c r="U151" i="1"/>
  <c r="W151" i="1"/>
  <c r="X151" i="1"/>
  <c r="S151" i="1"/>
  <c r="T151" i="1"/>
  <c r="V151" i="1"/>
  <c r="Y151" i="1"/>
  <c r="AH250" i="1"/>
  <c r="AG250" i="1"/>
  <c r="AJ360" i="1"/>
  <c r="AH360" i="1"/>
  <c r="AH567" i="1"/>
  <c r="AG567" i="1"/>
  <c r="AJ567" i="1"/>
  <c r="AI567" i="1"/>
  <c r="AH659" i="1"/>
  <c r="AJ659" i="1"/>
  <c r="AH758" i="1"/>
  <c r="AI758" i="1"/>
  <c r="W876" i="1"/>
  <c r="X876" i="1"/>
  <c r="T876" i="1"/>
  <c r="Y876" i="1"/>
  <c r="U876" i="1"/>
  <c r="V1103" i="1"/>
  <c r="T1103" i="1"/>
  <c r="X1103" i="1"/>
  <c r="Y1103" i="1"/>
  <c r="S1103" i="1"/>
  <c r="U75" i="1"/>
  <c r="S75" i="1"/>
  <c r="W75" i="1"/>
  <c r="X75" i="1"/>
  <c r="S790" i="1"/>
  <c r="X790" i="1"/>
  <c r="Y790" i="1"/>
  <c r="V790" i="1"/>
  <c r="P480" i="1"/>
  <c r="O480" i="1"/>
  <c r="X480" i="1"/>
  <c r="S480" i="1"/>
  <c r="V894" i="1"/>
  <c r="S959" i="1"/>
  <c r="S876" i="1"/>
  <c r="O902" i="1"/>
  <c r="AJ397" i="1"/>
  <c r="V876" i="1"/>
  <c r="U607" i="1"/>
  <c r="U369" i="1"/>
  <c r="U959" i="1"/>
  <c r="Y480" i="1"/>
  <c r="S369" i="1"/>
  <c r="S902" i="1"/>
  <c r="T589" i="1"/>
  <c r="T44" i="1"/>
  <c r="AI360" i="1"/>
  <c r="AH625" i="1"/>
  <c r="AI151" i="1"/>
  <c r="AI463" i="1"/>
  <c r="U570" i="1"/>
  <c r="U1128" i="1"/>
  <c r="U148" i="1"/>
  <c r="AH1014" i="1"/>
  <c r="W1143" i="1"/>
  <c r="S1128" i="1"/>
  <c r="Y25" i="1"/>
  <c r="AG763" i="1"/>
  <c r="W892" i="1"/>
  <c r="V892" i="1"/>
  <c r="AH720" i="1"/>
  <c r="AI720" i="1"/>
  <c r="Y173" i="1"/>
  <c r="W173" i="1"/>
  <c r="X920" i="1"/>
  <c r="Y920" i="1"/>
  <c r="W920" i="1"/>
  <c r="S920" i="1"/>
  <c r="U920" i="1"/>
  <c r="Y374" i="1"/>
  <c r="W374" i="1"/>
  <c r="S374" i="1"/>
  <c r="AJ97" i="1"/>
  <c r="AG97" i="1"/>
  <c r="AH97" i="1"/>
  <c r="AJ385" i="1"/>
  <c r="AG385" i="1"/>
  <c r="AJ492" i="1"/>
  <c r="AI492" i="1"/>
  <c r="AH492" i="1"/>
  <c r="AG492" i="1"/>
  <c r="AI566" i="1"/>
  <c r="AJ566" i="1"/>
  <c r="AG676" i="1"/>
  <c r="AI676" i="1"/>
  <c r="AI787" i="1"/>
  <c r="AG787" i="1"/>
  <c r="AH787" i="1"/>
  <c r="U974" i="1"/>
  <c r="S974" i="1"/>
  <c r="W974" i="1"/>
  <c r="X974" i="1"/>
  <c r="T974" i="1"/>
  <c r="S1082" i="1"/>
  <c r="T1082" i="1"/>
  <c r="X1082" i="1"/>
  <c r="W1082" i="1"/>
  <c r="Y1082" i="1"/>
  <c r="U1082" i="1"/>
  <c r="X20" i="1"/>
  <c r="W20" i="1"/>
  <c r="Y20" i="1"/>
  <c r="U20" i="1"/>
  <c r="W772" i="1"/>
  <c r="S772" i="1"/>
  <c r="X772" i="1"/>
  <c r="U772" i="1"/>
  <c r="V1046" i="1"/>
  <c r="S1046" i="1"/>
  <c r="X1046" i="1"/>
  <c r="Y1046" i="1"/>
  <c r="T1046" i="1"/>
  <c r="Y468" i="1"/>
  <c r="S468" i="1"/>
  <c r="X468" i="1"/>
  <c r="T468" i="1"/>
  <c r="V468" i="1"/>
  <c r="V615" i="1"/>
  <c r="X615" i="1"/>
  <c r="T615" i="1"/>
  <c r="W615" i="1"/>
  <c r="T651" i="1"/>
  <c r="Y651" i="1"/>
  <c r="U651" i="1"/>
  <c r="W651" i="1"/>
  <c r="S651" i="1"/>
  <c r="AH241" i="1"/>
  <c r="AG241" i="1"/>
  <c r="AJ241" i="1"/>
  <c r="AI241" i="1"/>
  <c r="AJ50" i="1"/>
  <c r="AI50" i="1"/>
  <c r="AH50" i="1"/>
  <c r="AG50" i="1"/>
  <c r="AJ181" i="1"/>
  <c r="AI181" i="1"/>
  <c r="AH181" i="1"/>
  <c r="AH494" i="1"/>
  <c r="AG494" i="1"/>
  <c r="AH593" i="1"/>
  <c r="AJ593" i="1"/>
  <c r="AI593" i="1"/>
  <c r="AG593" i="1"/>
  <c r="AH700" i="1"/>
  <c r="AI700" i="1"/>
  <c r="AG700" i="1"/>
  <c r="AJ700" i="1"/>
  <c r="T928" i="1"/>
  <c r="Y928" i="1"/>
  <c r="V928" i="1"/>
  <c r="S928" i="1"/>
  <c r="X928" i="1"/>
  <c r="U1037" i="1"/>
  <c r="T1037" i="1"/>
  <c r="Y1037" i="1"/>
  <c r="X1037" i="1"/>
  <c r="W1037" i="1"/>
  <c r="S1037" i="1"/>
  <c r="X1129" i="1"/>
  <c r="T1129" i="1"/>
  <c r="S1129" i="1"/>
  <c r="Y1129" i="1"/>
  <c r="W1129" i="1"/>
  <c r="S387" i="1"/>
  <c r="X387" i="1"/>
  <c r="P387" i="1"/>
  <c r="W387" i="1"/>
  <c r="X1072" i="1"/>
  <c r="V1072" i="1"/>
  <c r="Y1072" i="1"/>
  <c r="U1072" i="1"/>
  <c r="T1072" i="1"/>
  <c r="T607" i="1"/>
  <c r="Q1011" i="1"/>
  <c r="AD1011" i="1" s="1"/>
  <c r="W697" i="1"/>
  <c r="X976" i="1"/>
  <c r="V480" i="1"/>
  <c r="V795" i="1"/>
  <c r="AG969" i="1"/>
  <c r="U1035" i="1"/>
  <c r="W704" i="1"/>
  <c r="T374" i="1"/>
  <c r="Y1116" i="1"/>
  <c r="T173" i="1"/>
  <c r="U44" i="1"/>
  <c r="AJ250" i="1"/>
  <c r="AI494" i="1"/>
  <c r="AH843" i="1"/>
  <c r="U811" i="1"/>
  <c r="AH150" i="1"/>
  <c r="W756" i="1"/>
  <c r="W731" i="1"/>
  <c r="T387" i="1"/>
  <c r="T560" i="1"/>
  <c r="U790" i="1"/>
  <c r="Y615" i="1"/>
  <c r="U875" i="1"/>
  <c r="V875" i="1"/>
  <c r="S875" i="1"/>
  <c r="AJ1079" i="1"/>
  <c r="AH1079" i="1"/>
  <c r="W589" i="1"/>
  <c r="S589" i="1"/>
  <c r="V589" i="1"/>
  <c r="X589" i="1"/>
  <c r="U903" i="1"/>
  <c r="Y903" i="1"/>
  <c r="X903" i="1"/>
  <c r="T903" i="1"/>
  <c r="Y284" i="1"/>
  <c r="W284" i="1"/>
  <c r="X284" i="1"/>
  <c r="U284" i="1"/>
  <c r="V284" i="1"/>
  <c r="T284" i="1"/>
  <c r="S284" i="1"/>
  <c r="AG240" i="1"/>
  <c r="AH240" i="1"/>
  <c r="AJ49" i="1"/>
  <c r="AH49" i="1"/>
  <c r="AG180" i="1"/>
  <c r="AJ180" i="1"/>
  <c r="AI180" i="1"/>
  <c r="AH180" i="1"/>
  <c r="AH359" i="1"/>
  <c r="AI359" i="1"/>
  <c r="AG359" i="1"/>
  <c r="AH430" i="1"/>
  <c r="AJ430" i="1"/>
  <c r="AI430" i="1"/>
  <c r="AG658" i="1"/>
  <c r="AI658" i="1"/>
  <c r="AH658" i="1"/>
  <c r="AH875" i="1"/>
  <c r="AJ875" i="1"/>
  <c r="S1012" i="1"/>
  <c r="V1012" i="1"/>
  <c r="X1012" i="1"/>
  <c r="T1012" i="1"/>
  <c r="W1012" i="1"/>
  <c r="Y1012" i="1"/>
  <c r="U1012" i="1"/>
  <c r="V542" i="1"/>
  <c r="X542" i="1"/>
  <c r="W542" i="1"/>
  <c r="T542" i="1"/>
  <c r="Y542" i="1"/>
  <c r="S542" i="1"/>
  <c r="U542" i="1"/>
  <c r="S1075" i="1"/>
  <c r="T1075" i="1"/>
  <c r="X1075" i="1"/>
  <c r="W1075" i="1"/>
  <c r="Y1075" i="1"/>
  <c r="V45" i="1"/>
  <c r="T45" i="1"/>
  <c r="W45" i="1"/>
  <c r="U45" i="1"/>
  <c r="S45" i="1"/>
  <c r="U725" i="1"/>
  <c r="T725" i="1"/>
  <c r="Y725" i="1"/>
  <c r="W725" i="1"/>
  <c r="X725" i="1"/>
  <c r="S725" i="1"/>
  <c r="V725" i="1"/>
  <c r="AH17" i="1"/>
  <c r="AG17" i="1"/>
  <c r="AI17" i="1"/>
  <c r="AJ17" i="1"/>
  <c r="AI72" i="1"/>
  <c r="AJ72" i="1"/>
  <c r="AG72" i="1"/>
  <c r="AJ202" i="1"/>
  <c r="AI202" i="1"/>
  <c r="AJ280" i="1"/>
  <c r="AH280" i="1"/>
  <c r="AG280" i="1"/>
  <c r="AI524" i="1"/>
  <c r="AH524" i="1"/>
  <c r="AG524" i="1"/>
  <c r="AJ524" i="1"/>
  <c r="AG737" i="1"/>
  <c r="AH737" i="1"/>
  <c r="AI737" i="1"/>
  <c r="AJ737" i="1"/>
  <c r="AG848" i="1"/>
  <c r="AH848" i="1"/>
  <c r="X947" i="1"/>
  <c r="U947" i="1"/>
  <c r="S947" i="1"/>
  <c r="Y947" i="1"/>
  <c r="T947" i="1"/>
  <c r="W947" i="1"/>
  <c r="V947" i="1"/>
  <c r="Y1060" i="1"/>
  <c r="V1060" i="1"/>
  <c r="U1060" i="1"/>
  <c r="X1060" i="1"/>
  <c r="S1151" i="1"/>
  <c r="Y1151" i="1"/>
  <c r="V1151" i="1"/>
  <c r="T1151" i="1"/>
  <c r="W1151" i="1"/>
  <c r="X1151" i="1"/>
  <c r="Y961" i="1"/>
  <c r="T961" i="1"/>
  <c r="S961" i="1"/>
  <c r="W961" i="1"/>
  <c r="X961" i="1"/>
  <c r="V920" i="1"/>
  <c r="AJ1014" i="1"/>
  <c r="W1046" i="1"/>
  <c r="U1151" i="1"/>
  <c r="X894" i="1"/>
  <c r="X369" i="1"/>
  <c r="AJ793" i="1"/>
  <c r="P737" i="1"/>
  <c r="Y737" i="1"/>
  <c r="AI545" i="1"/>
  <c r="AJ545" i="1"/>
  <c r="U731" i="1"/>
  <c r="U173" i="1"/>
  <c r="U697" i="1"/>
  <c r="AI119" i="1"/>
  <c r="V1037" i="1"/>
  <c r="U1102" i="1"/>
  <c r="S658" i="1"/>
  <c r="X461" i="1"/>
  <c r="AI757" i="1"/>
  <c r="Y731" i="1"/>
  <c r="T148" i="1"/>
  <c r="Y387" i="1"/>
  <c r="AJ240" i="1"/>
  <c r="W790" i="1"/>
  <c r="AI763" i="1"/>
  <c r="T25" i="1"/>
  <c r="S1041" i="1"/>
  <c r="X1041" i="1"/>
  <c r="Y441" i="1"/>
  <c r="W441" i="1"/>
  <c r="T1124" i="1"/>
  <c r="U335" i="1"/>
  <c r="S534" i="1"/>
  <c r="S913" i="1"/>
  <c r="V218" i="1"/>
  <c r="AJ54" i="1"/>
  <c r="AI164" i="1"/>
  <c r="V472" i="1"/>
  <c r="T975" i="1"/>
  <c r="U48" i="1"/>
  <c r="X335" i="1"/>
  <c r="AJ684" i="1"/>
  <c r="W158" i="1"/>
  <c r="W918" i="1"/>
  <c r="U918" i="1"/>
  <c r="U1124" i="1"/>
  <c r="U534" i="1"/>
  <c r="AJ164" i="1"/>
  <c r="AH609" i="1"/>
  <c r="U984" i="1"/>
  <c r="X466" i="1"/>
  <c r="Q384" i="1"/>
  <c r="AD384" i="1" s="1"/>
  <c r="AJ337" i="1"/>
  <c r="AG337" i="1"/>
  <c r="AI78" i="1"/>
  <c r="AH78" i="1"/>
  <c r="Y1042" i="1"/>
  <c r="W1042" i="1"/>
  <c r="Y409" i="1"/>
  <c r="X409" i="1"/>
  <c r="S230" i="1"/>
  <c r="T984" i="1"/>
  <c r="W230" i="1"/>
  <c r="Q87" i="1"/>
  <c r="AD87" i="1"/>
  <c r="Y984" i="1"/>
  <c r="Q1162" i="1"/>
  <c r="AD1162" i="1" s="1"/>
  <c r="Q564" i="1"/>
  <c r="AA564" i="1" s="1"/>
  <c r="X534" i="1"/>
  <c r="Y534" i="1"/>
  <c r="AJ537" i="1"/>
  <c r="AG537" i="1"/>
  <c r="O76" i="1"/>
  <c r="U585" i="1"/>
  <c r="X585" i="1"/>
  <c r="U371" i="1"/>
  <c r="T371" i="1"/>
  <c r="V371" i="1"/>
  <c r="T351" i="1"/>
  <c r="T471" i="1"/>
  <c r="T230" i="1"/>
  <c r="U351" i="1"/>
  <c r="AJ76" i="1"/>
  <c r="AI228" i="1"/>
  <c r="AG22" i="1"/>
  <c r="AH128" i="1"/>
  <c r="S441" i="1"/>
  <c r="U933" i="1"/>
  <c r="AG228" i="1"/>
  <c r="Q103" i="1"/>
  <c r="AD103" i="1"/>
  <c r="Q635" i="1"/>
  <c r="AD635" i="1"/>
  <c r="Q1038" i="1"/>
  <c r="Z1038" i="1"/>
  <c r="O99" i="1"/>
  <c r="P481" i="1"/>
  <c r="Q842" i="1"/>
  <c r="AD842" i="1"/>
  <c r="Q930" i="1"/>
  <c r="AD930" i="1"/>
  <c r="Q1022" i="1"/>
  <c r="AD1022" i="1"/>
  <c r="Q308" i="1"/>
  <c r="AA308" i="1"/>
  <c r="O144" i="1"/>
  <c r="O857" i="1"/>
  <c r="Q526" i="1"/>
  <c r="AA526" i="1"/>
  <c r="P98" i="1"/>
  <c r="U373" i="1"/>
  <c r="T373" i="1"/>
  <c r="Y373" i="1"/>
  <c r="S373" i="1"/>
  <c r="AG775" i="1"/>
  <c r="AH775" i="1"/>
  <c r="U987" i="1"/>
  <c r="V987" i="1"/>
  <c r="X1089" i="1"/>
  <c r="U1089" i="1"/>
  <c r="Y1163" i="1"/>
  <c r="U1163" i="1"/>
  <c r="V1153" i="1"/>
  <c r="U1153" i="1"/>
  <c r="S955" i="1"/>
  <c r="T955" i="1"/>
  <c r="V914" i="1"/>
  <c r="AI213" i="1"/>
  <c r="AJ142" i="1"/>
  <c r="T266" i="1"/>
  <c r="S266" i="1"/>
  <c r="O266" i="1"/>
  <c r="P266" i="1"/>
  <c r="W266" i="1"/>
  <c r="V266" i="1"/>
  <c r="X266" i="1"/>
  <c r="V348" i="1"/>
  <c r="S348" i="1"/>
  <c r="X348" i="1"/>
  <c r="Y348" i="1"/>
  <c r="W348" i="1"/>
  <c r="O348" i="1"/>
  <c r="P348" i="1"/>
  <c r="X455" i="1"/>
  <c r="Y455" i="1"/>
  <c r="P455" i="1"/>
  <c r="X536" i="1"/>
  <c r="O536" i="1"/>
  <c r="P536" i="1"/>
  <c r="Y536" i="1"/>
  <c r="O584" i="1"/>
  <c r="Y584" i="1"/>
  <c r="V584" i="1"/>
  <c r="X584" i="1"/>
  <c r="W584" i="1"/>
  <c r="P584" i="1"/>
  <c r="T584" i="1"/>
  <c r="S584" i="1"/>
  <c r="O672" i="1"/>
  <c r="X672" i="1"/>
  <c r="V672" i="1"/>
  <c r="W672" i="1"/>
  <c r="P672" i="1"/>
  <c r="Y672" i="1"/>
  <c r="T672" i="1"/>
  <c r="Y782" i="1"/>
  <c r="O782" i="1"/>
  <c r="X782" i="1"/>
  <c r="W782" i="1"/>
  <c r="T782" i="1"/>
  <c r="P861" i="1"/>
  <c r="X861" i="1"/>
  <c r="U861" i="1"/>
  <c r="S861" i="1"/>
  <c r="Y861" i="1"/>
  <c r="W861" i="1"/>
  <c r="T861" i="1"/>
  <c r="V861" i="1"/>
  <c r="O861" i="1"/>
  <c r="P1008" i="1"/>
  <c r="Y1008" i="1"/>
  <c r="X1008" i="1"/>
  <c r="W1008" i="1"/>
  <c r="U1008" i="1"/>
  <c r="T1008" i="1"/>
  <c r="O1008" i="1"/>
  <c r="AI1033" i="1"/>
  <c r="AH1033" i="1"/>
  <c r="AG1033" i="1"/>
  <c r="S819" i="1"/>
  <c r="T819" i="1"/>
  <c r="P819" i="1"/>
  <c r="W819" i="1"/>
  <c r="O819" i="1"/>
  <c r="X819" i="1"/>
  <c r="Y819" i="1"/>
  <c r="S864" i="1"/>
  <c r="U864" i="1"/>
  <c r="V864" i="1"/>
  <c r="X864" i="1"/>
  <c r="Y864" i="1"/>
  <c r="O864" i="1"/>
  <c r="AG168" i="1"/>
  <c r="AI168" i="1"/>
  <c r="V380" i="1"/>
  <c r="Y380" i="1"/>
  <c r="T380" i="1"/>
  <c r="S380" i="1"/>
  <c r="U380" i="1"/>
  <c r="W380" i="1"/>
  <c r="X380" i="1"/>
  <c r="V63" i="1"/>
  <c r="T63" i="1"/>
  <c r="U63" i="1"/>
  <c r="Y63" i="1"/>
  <c r="W63" i="1"/>
  <c r="V193" i="1"/>
  <c r="T193" i="1"/>
  <c r="U193" i="1"/>
  <c r="P193" i="1"/>
  <c r="W193" i="1"/>
  <c r="X193" i="1"/>
  <c r="O193" i="1"/>
  <c r="Y193" i="1"/>
  <c r="S193" i="1"/>
  <c r="T262" i="1"/>
  <c r="V262" i="1"/>
  <c r="X262" i="1"/>
  <c r="S262" i="1"/>
  <c r="Y262" i="1"/>
  <c r="U262" i="1"/>
  <c r="W262" i="1"/>
  <c r="Y372" i="1"/>
  <c r="W372" i="1"/>
  <c r="T372" i="1"/>
  <c r="V372" i="1"/>
  <c r="X372" i="1"/>
  <c r="S372" i="1"/>
  <c r="X481" i="1"/>
  <c r="W481" i="1"/>
  <c r="Y481" i="1"/>
  <c r="V481" i="1"/>
  <c r="U481" i="1"/>
  <c r="S481" i="1"/>
  <c r="U574" i="1"/>
  <c r="X574" i="1"/>
  <c r="Y574" i="1"/>
  <c r="T574" i="1"/>
  <c r="W574" i="1"/>
  <c r="V574" i="1"/>
  <c r="S574" i="1"/>
  <c r="U668" i="1"/>
  <c r="X668" i="1"/>
  <c r="T668" i="1"/>
  <c r="P668" i="1"/>
  <c r="O668" i="1"/>
  <c r="Y668" i="1"/>
  <c r="S668" i="1"/>
  <c r="X776" i="1"/>
  <c r="T776" i="1"/>
  <c r="Y776" i="1"/>
  <c r="U776" i="1"/>
  <c r="W776" i="1"/>
  <c r="V776" i="1"/>
  <c r="AG885" i="1"/>
  <c r="AJ885" i="1"/>
  <c r="AH885" i="1"/>
  <c r="Y990" i="1"/>
  <c r="W990" i="1"/>
  <c r="V990" i="1"/>
  <c r="T990" i="1"/>
  <c r="AJ1049" i="1"/>
  <c r="AI1049" i="1"/>
  <c r="AH1049" i="1"/>
  <c r="AH1110" i="1"/>
  <c r="AJ1110" i="1"/>
  <c r="AH291" i="1"/>
  <c r="AJ291" i="1"/>
  <c r="V602" i="1"/>
  <c r="T602" i="1"/>
  <c r="U602" i="1"/>
  <c r="O602" i="1"/>
  <c r="W602" i="1"/>
  <c r="P602" i="1"/>
  <c r="Y602" i="1"/>
  <c r="V373" i="1"/>
  <c r="S32" i="1"/>
  <c r="T648" i="1"/>
  <c r="S782" i="1"/>
  <c r="AG883" i="1"/>
  <c r="S907" i="1"/>
  <c r="X63" i="1"/>
  <c r="AI718" i="1"/>
  <c r="O106" i="1"/>
  <c r="O455" i="1"/>
  <c r="AJ424" i="1"/>
  <c r="AI84" i="1"/>
  <c r="S688" i="1"/>
  <c r="AI392" i="1"/>
  <c r="AH831" i="1"/>
  <c r="U782" i="1"/>
  <c r="T907" i="1"/>
  <c r="AJ1033" i="1"/>
  <c r="AI1110" i="1"/>
  <c r="AI291" i="1"/>
  <c r="AI1118" i="1"/>
  <c r="W864" i="1"/>
  <c r="Y266" i="1"/>
  <c r="W536" i="1"/>
  <c r="U375" i="1"/>
  <c r="T375" i="1"/>
  <c r="Y375" i="1"/>
  <c r="S375" i="1"/>
  <c r="U511" i="1"/>
  <c r="S511" i="1"/>
  <c r="T1174" i="1"/>
  <c r="U1174" i="1"/>
  <c r="AJ446" i="1"/>
  <c r="AH446" i="1"/>
  <c r="AG446" i="1"/>
  <c r="AI503" i="1"/>
  <c r="AH503" i="1"/>
  <c r="AJ531" i="1"/>
  <c r="AH531" i="1"/>
  <c r="AI906" i="1"/>
  <c r="AH906" i="1"/>
  <c r="AG906" i="1"/>
  <c r="T1111" i="1"/>
  <c r="S1111" i="1"/>
  <c r="U1111" i="1"/>
  <c r="O356" i="1"/>
  <c r="X356" i="1"/>
  <c r="AJ193" i="1"/>
  <c r="AI193" i="1"/>
  <c r="AH193" i="1"/>
  <c r="AG318" i="1"/>
  <c r="AH318" i="1"/>
  <c r="T496" i="1"/>
  <c r="X496" i="1"/>
  <c r="AI343" i="1"/>
  <c r="S858" i="1"/>
  <c r="S777" i="1"/>
  <c r="X777" i="1"/>
  <c r="T777" i="1"/>
  <c r="W777" i="1"/>
  <c r="Y777" i="1"/>
  <c r="P777" i="1"/>
  <c r="V777" i="1"/>
  <c r="O777" i="1"/>
  <c r="U777" i="1"/>
  <c r="AG865" i="1"/>
  <c r="AI865" i="1"/>
  <c r="AJ451" i="1"/>
  <c r="AI451" i="1"/>
  <c r="AJ839" i="1"/>
  <c r="AI839" i="1"/>
  <c r="AJ80" i="1"/>
  <c r="AH80" i="1"/>
  <c r="O100" i="1"/>
  <c r="W100" i="1"/>
  <c r="Y100" i="1"/>
  <c r="X36" i="1"/>
  <c r="V36" i="1"/>
  <c r="O36" i="1"/>
  <c r="P36" i="1"/>
  <c r="Y36" i="1"/>
  <c r="U136" i="1"/>
  <c r="X136" i="1"/>
  <c r="Y136" i="1"/>
  <c r="V136" i="1"/>
  <c r="O136" i="1"/>
  <c r="W136" i="1"/>
  <c r="T136" i="1"/>
  <c r="S136" i="1"/>
  <c r="P136" i="1"/>
  <c r="T245" i="1"/>
  <c r="W245" i="1"/>
  <c r="X245" i="1"/>
  <c r="O245" i="1"/>
  <c r="P245" i="1"/>
  <c r="Y245" i="1"/>
  <c r="U245" i="1"/>
  <c r="S245" i="1"/>
  <c r="V245" i="1"/>
  <c r="S324" i="1"/>
  <c r="X324" i="1"/>
  <c r="O324" i="1"/>
  <c r="P324" i="1"/>
  <c r="Y324" i="1"/>
  <c r="O402" i="1"/>
  <c r="P402" i="1"/>
  <c r="X402" i="1"/>
  <c r="Y402" i="1"/>
  <c r="V402" i="1"/>
  <c r="P518" i="1"/>
  <c r="O518" i="1"/>
  <c r="W618" i="1"/>
  <c r="V618" i="1"/>
  <c r="P618" i="1"/>
  <c r="X618" i="1"/>
  <c r="O618" i="1"/>
  <c r="Y618" i="1"/>
  <c r="U618" i="1"/>
  <c r="T618" i="1"/>
  <c r="X694" i="1"/>
  <c r="O694" i="1"/>
  <c r="T694" i="1"/>
  <c r="S694" i="1"/>
  <c r="P805" i="1"/>
  <c r="T805" i="1"/>
  <c r="Y805" i="1"/>
  <c r="S805" i="1"/>
  <c r="O805" i="1"/>
  <c r="P888" i="1"/>
  <c r="U888" i="1"/>
  <c r="O888" i="1"/>
  <c r="X888" i="1"/>
  <c r="T888" i="1"/>
  <c r="AH1119" i="1"/>
  <c r="AG1119" i="1"/>
  <c r="AJ1119" i="1"/>
  <c r="AH955" i="1"/>
  <c r="AI955" i="1"/>
  <c r="AI911" i="1"/>
  <c r="AJ911" i="1"/>
  <c r="AH911" i="1"/>
  <c r="T99" i="1"/>
  <c r="S99" i="1"/>
  <c r="V99" i="1"/>
  <c r="X99" i="1"/>
  <c r="U99" i="1"/>
  <c r="W99" i="1"/>
  <c r="P99" i="1"/>
  <c r="V107" i="1"/>
  <c r="T107" i="1"/>
  <c r="X107" i="1"/>
  <c r="W107" i="1"/>
  <c r="Y107" i="1"/>
  <c r="S107" i="1"/>
  <c r="S213" i="1"/>
  <c r="U213" i="1"/>
  <c r="T213" i="1"/>
  <c r="W213" i="1"/>
  <c r="Y213" i="1"/>
  <c r="S318" i="1"/>
  <c r="V318" i="1"/>
  <c r="X318" i="1"/>
  <c r="T318" i="1"/>
  <c r="O318" i="1"/>
  <c r="Y318" i="1"/>
  <c r="W318" i="1"/>
  <c r="U318" i="1"/>
  <c r="T422" i="1"/>
  <c r="V422" i="1"/>
  <c r="Y422" i="1"/>
  <c r="W422" i="1"/>
  <c r="S422" i="1"/>
  <c r="X422" i="1"/>
  <c r="V532" i="1"/>
  <c r="W532" i="1"/>
  <c r="X532" i="1"/>
  <c r="U532" i="1"/>
  <c r="Y532" i="1"/>
  <c r="V638" i="1"/>
  <c r="X638" i="1"/>
  <c r="U638" i="1"/>
  <c r="Y638" i="1"/>
  <c r="T638" i="1"/>
  <c r="W638" i="1"/>
  <c r="P638" i="1"/>
  <c r="S638" i="1"/>
  <c r="U747" i="1"/>
  <c r="V747" i="1"/>
  <c r="X747" i="1"/>
  <c r="Y747" i="1"/>
  <c r="O747" i="1"/>
  <c r="Q747" i="1"/>
  <c r="AD747" i="1" s="1"/>
  <c r="W747" i="1"/>
  <c r="T747" i="1"/>
  <c r="V960" i="1"/>
  <c r="W960" i="1"/>
  <c r="Y960" i="1"/>
  <c r="X960" i="1"/>
  <c r="U960" i="1"/>
  <c r="T960" i="1"/>
  <c r="S960" i="1"/>
  <c r="AI1071" i="1"/>
  <c r="AJ1071" i="1"/>
  <c r="AJ1141" i="1"/>
  <c r="AI1141" i="1"/>
  <c r="AH1141" i="1"/>
  <c r="AJ444" i="1"/>
  <c r="AI444" i="1"/>
  <c r="AH444" i="1"/>
  <c r="O1156" i="1"/>
  <c r="X1156" i="1"/>
  <c r="S1156" i="1"/>
  <c r="Y1156" i="1"/>
  <c r="T1156" i="1"/>
  <c r="P1156" i="1"/>
  <c r="W1156" i="1"/>
  <c r="AH637" i="1"/>
  <c r="AG503" i="1"/>
  <c r="AI845" i="1"/>
  <c r="S532" i="1"/>
  <c r="S672" i="1"/>
  <c r="U805" i="1"/>
  <c r="T987" i="1"/>
  <c r="AJ503" i="1"/>
  <c r="V956" i="1"/>
  <c r="V1028" i="1"/>
  <c r="AJ1091" i="1"/>
  <c r="AJ77" i="1"/>
  <c r="AJ845" i="1"/>
  <c r="U422" i="1"/>
  <c r="P451" i="1"/>
  <c r="T864" i="1"/>
  <c r="Y914" i="1"/>
  <c r="T914" i="1"/>
  <c r="U914" i="1"/>
  <c r="AH941" i="1"/>
  <c r="AI941" i="1"/>
  <c r="X1069" i="1"/>
  <c r="U1069" i="1"/>
  <c r="X89" i="1"/>
  <c r="U89" i="1"/>
  <c r="U687" i="1"/>
  <c r="S687" i="1"/>
  <c r="S939" i="1"/>
  <c r="V939" i="1"/>
  <c r="P84" i="1"/>
  <c r="O84" i="1"/>
  <c r="AH170" i="1"/>
  <c r="AJ170" i="1"/>
  <c r="V539" i="1"/>
  <c r="P539" i="1"/>
  <c r="Y539" i="1"/>
  <c r="X539" i="1"/>
  <c r="W539" i="1"/>
  <c r="O539" i="1"/>
  <c r="U539" i="1"/>
  <c r="O718" i="1"/>
  <c r="AG718" i="1"/>
  <c r="AJ307" i="1"/>
  <c r="AG307" i="1"/>
  <c r="AI307" i="1"/>
  <c r="AI592" i="1"/>
  <c r="AG592" i="1"/>
  <c r="AH592" i="1"/>
  <c r="AJ592" i="1"/>
  <c r="AG157" i="1"/>
  <c r="AJ157" i="1"/>
  <c r="P157" i="1"/>
  <c r="AI157" i="1"/>
  <c r="X242" i="1"/>
  <c r="P242" i="1"/>
  <c r="O242" i="1"/>
  <c r="O12" i="1"/>
  <c r="P12" i="1"/>
  <c r="Y12" i="1"/>
  <c r="O109" i="1"/>
  <c r="W109" i="1"/>
  <c r="T109" i="1"/>
  <c r="X109" i="1"/>
  <c r="V197" i="1"/>
  <c r="Y197" i="1"/>
  <c r="W197" i="1"/>
  <c r="U197" i="1"/>
  <c r="P197" i="1"/>
  <c r="T197" i="1"/>
  <c r="O197" i="1"/>
  <c r="S197" i="1"/>
  <c r="X197" i="1"/>
  <c r="O296" i="1"/>
  <c r="P296" i="1"/>
  <c r="S296" i="1"/>
  <c r="X296" i="1"/>
  <c r="Y296" i="1"/>
  <c r="T296" i="1"/>
  <c r="W296" i="1"/>
  <c r="U296" i="1"/>
  <c r="V296" i="1"/>
  <c r="Y381" i="1"/>
  <c r="O381" i="1"/>
  <c r="P381" i="1"/>
  <c r="O561" i="1"/>
  <c r="V561" i="1"/>
  <c r="X561" i="1"/>
  <c r="W561" i="1"/>
  <c r="P561" i="1"/>
  <c r="T561" i="1"/>
  <c r="V648" i="1"/>
  <c r="P648" i="1"/>
  <c r="X648" i="1"/>
  <c r="Y648" i="1"/>
  <c r="W648" i="1"/>
  <c r="V749" i="1"/>
  <c r="Y749" i="1"/>
  <c r="O749" i="1"/>
  <c r="P749" i="1"/>
  <c r="X749" i="1"/>
  <c r="W749" i="1"/>
  <c r="O838" i="1"/>
  <c r="X838" i="1"/>
  <c r="Y838" i="1"/>
  <c r="U838" i="1"/>
  <c r="P838" i="1"/>
  <c r="T838" i="1"/>
  <c r="S838" i="1"/>
  <c r="P922" i="1"/>
  <c r="X922" i="1"/>
  <c r="Y922" i="1"/>
  <c r="W922" i="1"/>
  <c r="O922" i="1"/>
  <c r="T922" i="1"/>
  <c r="U922" i="1"/>
  <c r="V922" i="1"/>
  <c r="AH994" i="1"/>
  <c r="P994" i="1"/>
  <c r="AI994" i="1"/>
  <c r="AJ1146" i="1"/>
  <c r="AH1146" i="1"/>
  <c r="AG1146" i="1"/>
  <c r="AG310" i="1"/>
  <c r="AH310" i="1"/>
  <c r="AH513" i="1"/>
  <c r="AI513" i="1"/>
  <c r="AH939" i="1"/>
  <c r="AJ939" i="1"/>
  <c r="AI939" i="1"/>
  <c r="AG939" i="1"/>
  <c r="V779" i="1"/>
  <c r="X779" i="1"/>
  <c r="S779" i="1"/>
  <c r="Y779" i="1"/>
  <c r="U779" i="1"/>
  <c r="W779" i="1"/>
  <c r="T779" i="1"/>
  <c r="V32" i="1"/>
  <c r="X32" i="1"/>
  <c r="W32" i="1"/>
  <c r="U32" i="1"/>
  <c r="O32" i="1"/>
  <c r="Y32" i="1"/>
  <c r="S170" i="1"/>
  <c r="V170" i="1"/>
  <c r="T170" i="1"/>
  <c r="U170" i="1"/>
  <c r="Y170" i="1"/>
  <c r="V292" i="1"/>
  <c r="T292" i="1"/>
  <c r="Y292" i="1"/>
  <c r="U292" i="1"/>
  <c r="S292" i="1"/>
  <c r="X292" i="1"/>
  <c r="V392" i="1"/>
  <c r="X392" i="1"/>
  <c r="S392" i="1"/>
  <c r="W392" i="1"/>
  <c r="Y392" i="1"/>
  <c r="T392" i="1"/>
  <c r="U392" i="1"/>
  <c r="O392" i="1"/>
  <c r="W504" i="1"/>
  <c r="X504" i="1"/>
  <c r="U504" i="1"/>
  <c r="V504" i="1"/>
  <c r="Y504" i="1"/>
  <c r="V610" i="1"/>
  <c r="X610" i="1"/>
  <c r="U610" i="1"/>
  <c r="Y610" i="1"/>
  <c r="W610" i="1"/>
  <c r="T610" i="1"/>
  <c r="V714" i="1"/>
  <c r="U714" i="1"/>
  <c r="Y714" i="1"/>
  <c r="W714" i="1"/>
  <c r="T714" i="1"/>
  <c r="U834" i="1"/>
  <c r="Y834" i="1"/>
  <c r="W834" i="1"/>
  <c r="T834" i="1"/>
  <c r="V834" i="1"/>
  <c r="AI907" i="1"/>
  <c r="AJ907" i="1"/>
  <c r="AH907" i="1"/>
  <c r="AH1026" i="1"/>
  <c r="AI1026" i="1"/>
  <c r="AJ1026" i="1"/>
  <c r="AG1026" i="1"/>
  <c r="AJ1165" i="1"/>
  <c r="AI1165" i="1"/>
  <c r="AH1021" i="1"/>
  <c r="AJ1021" i="1"/>
  <c r="T939" i="1"/>
  <c r="AH646" i="1"/>
  <c r="AI1091" i="1"/>
  <c r="U324" i="1"/>
  <c r="U513" i="1"/>
  <c r="AH168" i="1"/>
  <c r="AJ356" i="1"/>
  <c r="AI99" i="1"/>
  <c r="V324" i="1"/>
  <c r="T481" i="1"/>
  <c r="S747" i="1"/>
  <c r="U672" i="1"/>
  <c r="U956" i="1"/>
  <c r="AG941" i="1"/>
  <c r="AC179" i="1"/>
  <c r="O907" i="1"/>
  <c r="Y694" i="1"/>
  <c r="W644" i="1"/>
  <c r="Y242" i="1"/>
  <c r="Y99" i="1"/>
  <c r="AG29" i="1"/>
  <c r="Y109" i="1"/>
  <c r="O648" i="1"/>
  <c r="V893" i="1"/>
  <c r="U893" i="1"/>
  <c r="T893" i="1"/>
  <c r="S893" i="1"/>
  <c r="V688" i="1"/>
  <c r="T688" i="1"/>
  <c r="T971" i="1"/>
  <c r="U971" i="1"/>
  <c r="AH856" i="1"/>
  <c r="AG856" i="1"/>
  <c r="Y1048" i="1"/>
  <c r="U1048" i="1"/>
  <c r="P286" i="1"/>
  <c r="U286" i="1"/>
  <c r="AH864" i="1"/>
  <c r="AI864" i="1"/>
  <c r="O424" i="1"/>
  <c r="X424" i="1"/>
  <c r="P168" i="1"/>
  <c r="O168" i="1"/>
  <c r="T168" i="1"/>
  <c r="U168" i="1"/>
  <c r="O29" i="1"/>
  <c r="U29" i="1"/>
  <c r="S29" i="1"/>
  <c r="T29" i="1"/>
  <c r="V858" i="1"/>
  <c r="T858" i="1"/>
  <c r="W885" i="1"/>
  <c r="V885" i="1"/>
  <c r="S1026" i="1"/>
  <c r="T1026" i="1"/>
  <c r="U1026" i="1"/>
  <c r="Y1110" i="1"/>
  <c r="O1110" i="1"/>
  <c r="AJ401" i="1"/>
  <c r="AI401" i="1"/>
  <c r="AG401" i="1"/>
  <c r="O437" i="1"/>
  <c r="Y437" i="1"/>
  <c r="P437" i="1"/>
  <c r="Y67" i="1"/>
  <c r="T67" i="1"/>
  <c r="U67" i="1"/>
  <c r="P67" i="1"/>
  <c r="O67" i="1"/>
  <c r="X217" i="1"/>
  <c r="O217" i="1"/>
  <c r="W217" i="1"/>
  <c r="P217" i="1"/>
  <c r="Y217" i="1"/>
  <c r="O425" i="1"/>
  <c r="P425" i="1"/>
  <c r="W425" i="1"/>
  <c r="X425" i="1"/>
  <c r="U425" i="1"/>
  <c r="Y425" i="1"/>
  <c r="W722" i="1"/>
  <c r="X722" i="1"/>
  <c r="O722" i="1"/>
  <c r="P722" i="1"/>
  <c r="Q722" i="1" s="1"/>
  <c r="AD722" i="1" s="1"/>
  <c r="Y722" i="1"/>
  <c r="U722" i="1"/>
  <c r="V722" i="1"/>
  <c r="T722" i="1"/>
  <c r="O1126" i="1"/>
  <c r="P1126" i="1"/>
  <c r="AH1126" i="1"/>
  <c r="AI576" i="1"/>
  <c r="AG576" i="1"/>
  <c r="AH953" i="1"/>
  <c r="AJ953" i="1"/>
  <c r="V8" i="1"/>
  <c r="T8" i="1"/>
  <c r="X8" i="1"/>
  <c r="U8" i="1"/>
  <c r="O8" i="1"/>
  <c r="S8" i="1"/>
  <c r="W8" i="1"/>
  <c r="U142" i="1"/>
  <c r="S142" i="1"/>
  <c r="T142" i="1"/>
  <c r="W142" i="1"/>
  <c r="V142" i="1"/>
  <c r="X142" i="1"/>
  <c r="U234" i="1"/>
  <c r="T234" i="1"/>
  <c r="S234" i="1"/>
  <c r="V234" i="1"/>
  <c r="Y234" i="1"/>
  <c r="W234" i="1"/>
  <c r="X234" i="1"/>
  <c r="V343" i="1"/>
  <c r="X343" i="1"/>
  <c r="S343" i="1"/>
  <c r="Y343" i="1"/>
  <c r="V452" i="1"/>
  <c r="Y452" i="1"/>
  <c r="U452" i="1"/>
  <c r="O452" i="1"/>
  <c r="W452" i="1"/>
  <c r="X452" i="1"/>
  <c r="T452" i="1"/>
  <c r="V554" i="1"/>
  <c r="X554" i="1"/>
  <c r="T554" i="1"/>
  <c r="U554" i="1"/>
  <c r="Y554" i="1"/>
  <c r="W554" i="1"/>
  <c r="T690" i="1"/>
  <c r="Y690" i="1"/>
  <c r="X690" i="1"/>
  <c r="W690" i="1"/>
  <c r="S690" i="1"/>
  <c r="Y801" i="1"/>
  <c r="W801" i="1"/>
  <c r="U801" i="1"/>
  <c r="X801" i="1"/>
  <c r="V801" i="1"/>
  <c r="T801" i="1"/>
  <c r="S801" i="1"/>
  <c r="U943" i="1"/>
  <c r="P943" i="1"/>
  <c r="W943" i="1"/>
  <c r="S943" i="1"/>
  <c r="X943" i="1"/>
  <c r="Y943" i="1"/>
  <c r="AJ644" i="1"/>
  <c r="AI644" i="1"/>
  <c r="AG644" i="1"/>
  <c r="V943" i="1"/>
  <c r="T943" i="1"/>
  <c r="AG1126" i="1"/>
  <c r="AI77" i="1"/>
  <c r="AI29" i="1"/>
  <c r="Y561" i="1"/>
  <c r="V971" i="1"/>
  <c r="AH99" i="1"/>
  <c r="AJ864" i="1"/>
  <c r="AG839" i="1"/>
  <c r="S63" i="1"/>
  <c r="AG106" i="1"/>
  <c r="AJ99" i="1"/>
  <c r="AI170" i="1"/>
  <c r="AH604" i="1"/>
  <c r="U584" i="1"/>
  <c r="S648" i="1"/>
  <c r="W343" i="1"/>
  <c r="Y518" i="1"/>
  <c r="T424" i="1"/>
  <c r="X100" i="1"/>
  <c r="X805" i="1"/>
  <c r="P109" i="1"/>
  <c r="Y142" i="1"/>
  <c r="X170" i="1"/>
  <c r="U372" i="1"/>
  <c r="T343" i="1"/>
  <c r="S273" i="1"/>
  <c r="Y273" i="1"/>
  <c r="W273" i="1"/>
  <c r="V273" i="1"/>
  <c r="X273" i="1"/>
  <c r="O273" i="1"/>
  <c r="T273" i="1"/>
  <c r="U273" i="1"/>
  <c r="Y319" i="1"/>
  <c r="X319" i="1"/>
  <c r="U319" i="1"/>
  <c r="O319" i="1"/>
  <c r="S319" i="1"/>
  <c r="W319" i="1"/>
  <c r="P319" i="1"/>
  <c r="W766" i="1"/>
  <c r="Y766" i="1"/>
  <c r="X766" i="1"/>
  <c r="Y218" i="1"/>
  <c r="X218" i="1"/>
  <c r="W218" i="1"/>
  <c r="W351" i="1"/>
  <c r="X351" i="1"/>
  <c r="Y471" i="1"/>
  <c r="W471" i="1"/>
  <c r="S158" i="1"/>
  <c r="U158" i="1"/>
  <c r="Y158" i="1"/>
  <c r="T158" i="1"/>
  <c r="V158" i="1"/>
  <c r="S378" i="1"/>
  <c r="X378" i="1"/>
  <c r="T378" i="1"/>
  <c r="Y378" i="1"/>
  <c r="U378" i="1"/>
  <c r="W378" i="1"/>
  <c r="V378" i="1"/>
  <c r="T1018" i="1"/>
  <c r="W1018" i="1"/>
  <c r="S1018" i="1"/>
  <c r="V1018" i="1"/>
  <c r="U1018" i="1"/>
  <c r="AI964" i="1"/>
  <c r="AJ964" i="1"/>
  <c r="AG964" i="1"/>
  <c r="AH1078" i="1"/>
  <c r="AJ1078" i="1"/>
  <c r="AI1078" i="1"/>
  <c r="AG227" i="1"/>
  <c r="AH227" i="1"/>
  <c r="AI254" i="1"/>
  <c r="AH254" i="1"/>
  <c r="AJ254" i="1"/>
  <c r="AH285" i="1"/>
  <c r="AG285" i="1"/>
  <c r="AH313" i="1"/>
  <c r="AI313" i="1"/>
  <c r="AH388" i="1"/>
  <c r="AG388" i="1"/>
  <c r="AJ388" i="1"/>
  <c r="AI388" i="1"/>
  <c r="AJ443" i="1"/>
  <c r="AI443" i="1"/>
  <c r="AG443" i="1"/>
  <c r="AH443" i="1"/>
  <c r="AI499" i="1"/>
  <c r="AH499" i="1"/>
  <c r="AG499" i="1"/>
  <c r="AJ527" i="1"/>
  <c r="AI527" i="1"/>
  <c r="AH527" i="1"/>
  <c r="AG527" i="1"/>
  <c r="AI707" i="1"/>
  <c r="AG707" i="1"/>
  <c r="AJ740" i="1"/>
  <c r="AI740" i="1"/>
  <c r="AI852" i="1"/>
  <c r="AG852" i="1"/>
  <c r="U982" i="1"/>
  <c r="X982" i="1"/>
  <c r="V982" i="1"/>
  <c r="U1017" i="1"/>
  <c r="W1017" i="1"/>
  <c r="V1065" i="1"/>
  <c r="S1065" i="1"/>
  <c r="X1065" i="1"/>
  <c r="Y1065" i="1"/>
  <c r="S1134" i="1"/>
  <c r="X1134" i="1"/>
  <c r="W1134" i="1"/>
  <c r="Y183" i="1"/>
  <c r="S183" i="1"/>
  <c r="X183" i="1"/>
  <c r="W183" i="1"/>
  <c r="Y398" i="1"/>
  <c r="S398" i="1"/>
  <c r="X398" i="1"/>
  <c r="S809" i="1"/>
  <c r="W809" i="1"/>
  <c r="V992" i="1"/>
  <c r="T992" i="1"/>
  <c r="S992" i="1"/>
  <c r="X992" i="1"/>
  <c r="W992" i="1"/>
  <c r="Y992" i="1"/>
  <c r="V1127" i="1"/>
  <c r="W1127" i="1"/>
  <c r="Y1127" i="1"/>
  <c r="X1127" i="1"/>
  <c r="S1127" i="1"/>
  <c r="X175" i="1"/>
  <c r="V175" i="1"/>
  <c r="S175" i="1"/>
  <c r="Y175" i="1"/>
  <c r="Y127" i="1"/>
  <c r="X127" i="1"/>
  <c r="S127" i="1"/>
  <c r="S975" i="1"/>
  <c r="X975" i="1"/>
  <c r="W975" i="1"/>
  <c r="Y975" i="1"/>
  <c r="Y371" i="1"/>
  <c r="W371" i="1"/>
  <c r="S371" i="1"/>
  <c r="X371" i="1"/>
  <c r="S1100" i="1"/>
  <c r="X1100" i="1"/>
  <c r="Y1100" i="1"/>
  <c r="Y48" i="1"/>
  <c r="W48" i="1"/>
  <c r="S48" i="1"/>
  <c r="X48" i="1"/>
  <c r="AJ268" i="1"/>
  <c r="O268" i="1"/>
  <c r="AG268" i="1"/>
  <c r="AJ299" i="1"/>
  <c r="AI299" i="1"/>
  <c r="V466" i="1"/>
  <c r="W466" i="1"/>
  <c r="Y466" i="1"/>
  <c r="U466" i="1"/>
  <c r="S466" i="1"/>
  <c r="Y333" i="1"/>
  <c r="U333" i="1"/>
  <c r="V333" i="1"/>
  <c r="W333" i="1"/>
  <c r="T333" i="1"/>
  <c r="X333" i="1"/>
  <c r="S333" i="1"/>
  <c r="W236" i="1"/>
  <c r="S236" i="1"/>
  <c r="Y236" i="1"/>
  <c r="U236" i="1"/>
  <c r="V236" i="1"/>
  <c r="T236" i="1"/>
  <c r="Y137" i="1"/>
  <c r="O137" i="1"/>
  <c r="X137" i="1"/>
  <c r="U137" i="1"/>
  <c r="Y743" i="1"/>
  <c r="X743" i="1"/>
  <c r="U743" i="1"/>
  <c r="W743" i="1"/>
  <c r="V207" i="1"/>
  <c r="U207" i="1"/>
  <c r="W207" i="1"/>
  <c r="Y207" i="1"/>
  <c r="S207" i="1"/>
  <c r="T207" i="1"/>
  <c r="V918" i="1"/>
  <c r="T918" i="1"/>
  <c r="Y918" i="1"/>
  <c r="X918" i="1"/>
  <c r="X958" i="1"/>
  <c r="Y958" i="1"/>
  <c r="V958" i="1"/>
  <c r="U958" i="1"/>
  <c r="S958" i="1"/>
  <c r="W958" i="1"/>
  <c r="T958" i="1"/>
  <c r="W1095" i="1"/>
  <c r="S1095" i="1"/>
  <c r="X1095" i="1"/>
  <c r="T1095" i="1"/>
  <c r="X379" i="1"/>
  <c r="Y379" i="1"/>
  <c r="AJ1090" i="1"/>
  <c r="AH1090" i="1"/>
  <c r="AJ826" i="1"/>
  <c r="AG826" i="1"/>
  <c r="AH320" i="1"/>
  <c r="AJ320" i="1"/>
  <c r="AG320" i="1"/>
  <c r="AI94" i="1"/>
  <c r="AJ94" i="1"/>
  <c r="AG94" i="1"/>
  <c r="AH94" i="1"/>
  <c r="AJ26" i="1"/>
  <c r="AH26" i="1"/>
  <c r="AI26" i="1"/>
  <c r="AG56" i="1"/>
  <c r="AI56" i="1"/>
  <c r="AJ56" i="1"/>
  <c r="AH56" i="1"/>
  <c r="AJ255" i="1"/>
  <c r="AG255" i="1"/>
  <c r="AI255" i="1"/>
  <c r="AJ312" i="1"/>
  <c r="AG312" i="1"/>
  <c r="AH312" i="1"/>
  <c r="AI312" i="1"/>
  <c r="AJ364" i="1"/>
  <c r="AH364" i="1"/>
  <c r="AG364" i="1"/>
  <c r="AH405" i="1"/>
  <c r="AG405" i="1"/>
  <c r="AJ500" i="1"/>
  <c r="AI500" i="1"/>
  <c r="AH500" i="1"/>
  <c r="AI530" i="1"/>
  <c r="AJ530" i="1"/>
  <c r="AH530" i="1"/>
  <c r="AI550" i="1"/>
  <c r="AH550" i="1"/>
  <c r="AG550" i="1"/>
  <c r="AG572" i="1"/>
  <c r="AH572" i="1"/>
  <c r="AJ572" i="1"/>
  <c r="AG599" i="1"/>
  <c r="AI599" i="1"/>
  <c r="AH599" i="1"/>
  <c r="AI633" i="1"/>
  <c r="AG633" i="1"/>
  <c r="AH633" i="1"/>
  <c r="AH663" i="1"/>
  <c r="AI663" i="1"/>
  <c r="AJ663" i="1"/>
  <c r="AG663" i="1"/>
  <c r="AJ710" i="1"/>
  <c r="AH710" i="1"/>
  <c r="AI710" i="1"/>
  <c r="AG710" i="1"/>
  <c r="AG741" i="1"/>
  <c r="AI741" i="1"/>
  <c r="AH741" i="1"/>
  <c r="AI767" i="1"/>
  <c r="AG767" i="1"/>
  <c r="AJ767" i="1"/>
  <c r="AI794" i="1"/>
  <c r="AG794" i="1"/>
  <c r="AJ794" i="1"/>
  <c r="AH794" i="1"/>
  <c r="AH822" i="1"/>
  <c r="AG822" i="1"/>
  <c r="T851" i="1"/>
  <c r="Y851" i="1"/>
  <c r="X851" i="1"/>
  <c r="W880" i="1"/>
  <c r="S880" i="1"/>
  <c r="T880" i="1"/>
  <c r="Y880" i="1"/>
  <c r="W901" i="1"/>
  <c r="Y901" i="1"/>
  <c r="X901" i="1"/>
  <c r="W933" i="1"/>
  <c r="Y933" i="1"/>
  <c r="X933" i="1"/>
  <c r="V984" i="1"/>
  <c r="S984" i="1"/>
  <c r="W984" i="1"/>
  <c r="S1023" i="1"/>
  <c r="X1023" i="1"/>
  <c r="W1023" i="1"/>
  <c r="U1023" i="1"/>
  <c r="T1023" i="1"/>
  <c r="V1023" i="1"/>
  <c r="Y1023" i="1"/>
  <c r="S1042" i="1"/>
  <c r="X1042" i="1"/>
  <c r="T1042" i="1"/>
  <c r="V1042" i="1"/>
  <c r="U1042" i="1"/>
  <c r="S1066" i="1"/>
  <c r="T1066" i="1"/>
  <c r="V1066" i="1"/>
  <c r="W1066" i="1"/>
  <c r="Y1066" i="1"/>
  <c r="U1066" i="1"/>
  <c r="V1086" i="1"/>
  <c r="X1086" i="1"/>
  <c r="T1086" i="1"/>
  <c r="S1086" i="1"/>
  <c r="W1086" i="1"/>
  <c r="U1086" i="1"/>
  <c r="Y1086" i="1"/>
  <c r="V1107" i="1"/>
  <c r="T1107" i="1"/>
  <c r="W1107" i="1"/>
  <c r="Y1107" i="1"/>
  <c r="S1107" i="1"/>
  <c r="U1107" i="1"/>
  <c r="U1135" i="1"/>
  <c r="W1135" i="1"/>
  <c r="Y1135" i="1"/>
  <c r="S1135" i="1"/>
  <c r="X1135" i="1"/>
  <c r="V1135" i="1"/>
  <c r="T1135" i="1"/>
  <c r="O1135" i="1"/>
  <c r="T1159" i="1"/>
  <c r="Y1159" i="1"/>
  <c r="V1159" i="1"/>
  <c r="W1159" i="1"/>
  <c r="P1159" i="1"/>
  <c r="W57" i="1"/>
  <c r="X57" i="1"/>
  <c r="T57" i="1"/>
  <c r="V203" i="1"/>
  <c r="T203" i="1"/>
  <c r="Y203" i="1"/>
  <c r="X203" i="1"/>
  <c r="W203" i="1"/>
  <c r="T409" i="1"/>
  <c r="S409" i="1"/>
  <c r="U409" i="1"/>
  <c r="V586" i="1"/>
  <c r="W586" i="1"/>
  <c r="T586" i="1"/>
  <c r="Y586" i="1"/>
  <c r="X586" i="1"/>
  <c r="S586" i="1"/>
  <c r="S815" i="1"/>
  <c r="T815" i="1"/>
  <c r="V815" i="1"/>
  <c r="U815" i="1"/>
  <c r="X815" i="1"/>
  <c r="W815" i="1"/>
  <c r="Y815" i="1"/>
  <c r="U999" i="1"/>
  <c r="V999" i="1"/>
  <c r="T999" i="1"/>
  <c r="Y999" i="1"/>
  <c r="X1132" i="1"/>
  <c r="S1132" i="1"/>
  <c r="T1132" i="1"/>
  <c r="W1132" i="1"/>
  <c r="Y1132" i="1"/>
  <c r="U1132" i="1"/>
  <c r="T846" i="1"/>
  <c r="U846" i="1"/>
  <c r="Y846" i="1"/>
  <c r="X846" i="1"/>
  <c r="W846" i="1"/>
  <c r="V846" i="1"/>
  <c r="S846" i="1"/>
  <c r="Y469" i="1"/>
  <c r="X469" i="1"/>
  <c r="O469" i="1"/>
  <c r="S469" i="1"/>
  <c r="P469" i="1"/>
  <c r="S1124" i="1"/>
  <c r="S766" i="1"/>
  <c r="S718" i="1"/>
  <c r="S335" i="1"/>
  <c r="U379" i="1"/>
  <c r="AI1090" i="1"/>
  <c r="AI826" i="1"/>
  <c r="AI320" i="1"/>
  <c r="T534" i="1"/>
  <c r="V351" i="1"/>
  <c r="V913" i="1"/>
  <c r="V471" i="1"/>
  <c r="T218" i="1"/>
  <c r="AH76" i="1"/>
  <c r="AJ176" i="1"/>
  <c r="AG325" i="1"/>
  <c r="AJ92" i="1"/>
  <c r="AH22" i="1"/>
  <c r="AJ189" i="1"/>
  <c r="AJ609" i="1"/>
  <c r="AH879" i="1"/>
  <c r="T1017" i="1"/>
  <c r="AI950" i="1"/>
  <c r="V1100" i="1"/>
  <c r="U975" i="1"/>
  <c r="X718" i="1"/>
  <c r="P41" i="1"/>
  <c r="S1085" i="1"/>
  <c r="P1146" i="1"/>
  <c r="T379" i="1"/>
  <c r="T183" i="1"/>
  <c r="AH268" i="1"/>
  <c r="Y1134" i="1"/>
  <c r="X441" i="1"/>
  <c r="T1127" i="1"/>
  <c r="W451" i="1"/>
  <c r="Y451" i="1"/>
  <c r="X451" i="1"/>
  <c r="O451" i="1"/>
  <c r="X839" i="1"/>
  <c r="O839" i="1"/>
  <c r="P839" i="1"/>
  <c r="X733" i="1"/>
  <c r="W733" i="1"/>
  <c r="P733" i="1"/>
  <c r="Y733" i="1"/>
  <c r="U401" i="1"/>
  <c r="T401" i="1"/>
  <c r="W401" i="1"/>
  <c r="Y401" i="1"/>
  <c r="X401" i="1"/>
  <c r="S401" i="1"/>
  <c r="V401" i="1"/>
  <c r="O401" i="1"/>
  <c r="AJ437" i="1"/>
  <c r="AI437" i="1"/>
  <c r="AH437" i="1"/>
  <c r="AJ217" i="1"/>
  <c r="AH217" i="1"/>
  <c r="AJ402" i="1"/>
  <c r="AH402" i="1"/>
  <c r="AI402" i="1"/>
  <c r="AG402" i="1"/>
  <c r="O487" i="1"/>
  <c r="U487" i="1"/>
  <c r="P487" i="1"/>
  <c r="V487" i="1"/>
  <c r="Y487" i="1"/>
  <c r="AG672" i="1"/>
  <c r="AI672" i="1"/>
  <c r="AG749" i="1"/>
  <c r="AI749" i="1"/>
  <c r="AJ749" i="1"/>
  <c r="AJ838" i="1"/>
  <c r="AG838" i="1"/>
  <c r="AI838" i="1"/>
  <c r="O994" i="1"/>
  <c r="X994" i="1"/>
  <c r="Y994" i="1"/>
  <c r="W994" i="1"/>
  <c r="O1054" i="1"/>
  <c r="Y1054" i="1"/>
  <c r="S1054" i="1"/>
  <c r="P1054" i="1"/>
  <c r="W1054" i="1"/>
  <c r="X1054" i="1"/>
  <c r="V1054" i="1"/>
  <c r="T1054" i="1"/>
  <c r="V144" i="1"/>
  <c r="P144" i="1"/>
  <c r="X144" i="1"/>
  <c r="S144" i="1"/>
  <c r="Y144" i="1"/>
  <c r="T144" i="1"/>
  <c r="W144" i="1"/>
  <c r="S490" i="1"/>
  <c r="P490" i="1"/>
  <c r="Y490" i="1"/>
  <c r="X490" i="1"/>
  <c r="O490" i="1"/>
  <c r="P1020" i="1"/>
  <c r="X1020" i="1"/>
  <c r="O1020" i="1"/>
  <c r="W1020" i="1"/>
  <c r="S1020" i="1"/>
  <c r="Y1020" i="1"/>
  <c r="V778" i="1"/>
  <c r="P778" i="1"/>
  <c r="X778" i="1"/>
  <c r="T778" i="1"/>
  <c r="O778" i="1"/>
  <c r="S778" i="1"/>
  <c r="Y778" i="1"/>
  <c r="W778" i="1"/>
  <c r="U113" i="1"/>
  <c r="P113" i="1"/>
  <c r="Y113" i="1"/>
  <c r="S113" i="1"/>
  <c r="Y678" i="1"/>
  <c r="P678" i="1"/>
  <c r="S678" i="1"/>
  <c r="O678" i="1"/>
  <c r="T678" i="1"/>
  <c r="W678" i="1"/>
  <c r="AG868" i="1"/>
  <c r="AI868" i="1"/>
  <c r="AH868" i="1"/>
  <c r="Y238" i="1"/>
  <c r="U238" i="1"/>
  <c r="X238" i="1"/>
  <c r="W238" i="1"/>
  <c r="T238" i="1"/>
  <c r="V238" i="1"/>
  <c r="W204" i="1"/>
  <c r="U204" i="1"/>
  <c r="X204" i="1"/>
  <c r="U355" i="1"/>
  <c r="V355" i="1"/>
  <c r="X355" i="1"/>
  <c r="W355" i="1"/>
  <c r="Y355" i="1"/>
  <c r="S355" i="1"/>
  <c r="V1139" i="1"/>
  <c r="Y1139" i="1"/>
  <c r="U1139" i="1"/>
  <c r="O1139" i="1"/>
  <c r="X1139" i="1"/>
  <c r="AJ5" i="1"/>
  <c r="AG5" i="1"/>
  <c r="AH5" i="1"/>
  <c r="AJ538" i="1"/>
  <c r="AG538" i="1"/>
  <c r="AH654" i="1"/>
  <c r="AJ654" i="1"/>
  <c r="AI695" i="1"/>
  <c r="AG695" i="1"/>
  <c r="AH695" i="1"/>
  <c r="AJ695" i="1"/>
  <c r="AI783" i="1"/>
  <c r="AG783" i="1"/>
  <c r="AH783" i="1"/>
  <c r="T889" i="1"/>
  <c r="S889" i="1"/>
  <c r="X889" i="1"/>
  <c r="V889" i="1"/>
  <c r="U889" i="1"/>
  <c r="Y889" i="1"/>
  <c r="W889" i="1"/>
  <c r="Y1034" i="1"/>
  <c r="V1034" i="1"/>
  <c r="S1034" i="1"/>
  <c r="X1034" i="1"/>
  <c r="T1034" i="1"/>
  <c r="W1034" i="1"/>
  <c r="V1079" i="1"/>
  <c r="W1079" i="1"/>
  <c r="X1079" i="1"/>
  <c r="Y1079" i="1"/>
  <c r="T1079" i="1"/>
  <c r="U1079" i="1"/>
  <c r="S1079" i="1"/>
  <c r="U1120" i="1"/>
  <c r="T1120" i="1"/>
  <c r="X1120" i="1"/>
  <c r="S1120" i="1"/>
  <c r="Y1120" i="1"/>
  <c r="V1171" i="1"/>
  <c r="W1171" i="1"/>
  <c r="X1171" i="1"/>
  <c r="T1171" i="1"/>
  <c r="U1171" i="1"/>
  <c r="Y1171" i="1"/>
  <c r="V344" i="1"/>
  <c r="S344" i="1"/>
  <c r="T344" i="1"/>
  <c r="Y344" i="1"/>
  <c r="S871" i="1"/>
  <c r="T871" i="1"/>
  <c r="X871" i="1"/>
  <c r="V871" i="1"/>
  <c r="Y871" i="1"/>
  <c r="X640" i="1"/>
  <c r="W640" i="1"/>
  <c r="U640" i="1"/>
  <c r="V640" i="1"/>
  <c r="T769" i="1"/>
  <c r="O769" i="1"/>
  <c r="Y769" i="1"/>
  <c r="P769" i="1"/>
  <c r="W769" i="1"/>
  <c r="X769" i="1"/>
  <c r="V769" i="1"/>
  <c r="S769" i="1"/>
  <c r="U769" i="1"/>
  <c r="T743" i="1"/>
  <c r="AI162" i="1"/>
  <c r="AI708" i="1"/>
  <c r="AI5" i="1"/>
  <c r="AI764" i="1"/>
  <c r="V592" i="1"/>
  <c r="V733" i="1"/>
  <c r="U307" i="1"/>
  <c r="S839" i="1"/>
  <c r="AH200" i="1"/>
  <c r="AI68" i="1"/>
  <c r="AH41" i="1"/>
  <c r="AH208" i="1"/>
  <c r="U472" i="1"/>
  <c r="AJ13" i="1"/>
  <c r="V441" i="1"/>
  <c r="T933" i="1"/>
  <c r="U994" i="1"/>
  <c r="AH931" i="1"/>
  <c r="V127" i="1"/>
  <c r="S901" i="1"/>
  <c r="AH861" i="1"/>
  <c r="W1124" i="1"/>
  <c r="P592" i="1"/>
  <c r="S585" i="1"/>
  <c r="AG1090" i="1"/>
  <c r="Q978" i="1"/>
  <c r="AB978" i="1" s="1"/>
  <c r="Q1027" i="1"/>
  <c r="AC1027" i="1" s="1"/>
  <c r="X1159" i="1"/>
  <c r="S918" i="1"/>
  <c r="AH100" i="1"/>
  <c r="AJ348" i="1"/>
  <c r="X487" i="1"/>
  <c r="AG313" i="1"/>
  <c r="U778" i="1"/>
  <c r="S646" i="1"/>
  <c r="AI518" i="1"/>
  <c r="AG740" i="1"/>
  <c r="AJ783" i="1"/>
  <c r="P268" i="1"/>
  <c r="W469" i="1"/>
  <c r="X471" i="1"/>
  <c r="W1065" i="1"/>
  <c r="Y1018" i="1"/>
  <c r="W924" i="1"/>
  <c r="AH287" i="1"/>
  <c r="AH255" i="1"/>
  <c r="X1018" i="1"/>
  <c r="W865" i="1"/>
  <c r="Y865" i="1"/>
  <c r="O865" i="1"/>
  <c r="P865" i="1"/>
  <c r="X865" i="1"/>
  <c r="O88" i="1"/>
  <c r="P88" i="1"/>
  <c r="Y88" i="1"/>
  <c r="S157" i="1"/>
  <c r="U157" i="1"/>
  <c r="O157" i="1"/>
  <c r="W157" i="1"/>
  <c r="AJ242" i="1"/>
  <c r="AI242" i="1"/>
  <c r="AG12" i="1"/>
  <c r="AI12" i="1"/>
  <c r="AJ12" i="1"/>
  <c r="AH12" i="1"/>
  <c r="AJ109" i="1"/>
  <c r="AH109" i="1"/>
  <c r="AI109" i="1"/>
  <c r="AG109" i="1"/>
  <c r="P174" i="1"/>
  <c r="X174" i="1"/>
  <c r="AJ296" i="1"/>
  <c r="AI296" i="1"/>
  <c r="AJ381" i="1"/>
  <c r="AI381" i="1"/>
  <c r="AG381" i="1"/>
  <c r="AH455" i="1"/>
  <c r="AI455" i="1"/>
  <c r="AJ722" i="1"/>
  <c r="AG722" i="1"/>
  <c r="AI722" i="1"/>
  <c r="AG805" i="1"/>
  <c r="AJ805" i="1"/>
  <c r="Y1033" i="1"/>
  <c r="W1033" i="1"/>
  <c r="P1033" i="1"/>
  <c r="X1033" i="1"/>
  <c r="O1033" i="1"/>
  <c r="T1033" i="1"/>
  <c r="V1076" i="1"/>
  <c r="T1076" i="1"/>
  <c r="Y1076" i="1"/>
  <c r="S1076" i="1"/>
  <c r="P1076" i="1"/>
  <c r="W1076" i="1"/>
  <c r="X1076" i="1"/>
  <c r="O1119" i="1"/>
  <c r="P1119" i="1"/>
  <c r="Y1119" i="1"/>
  <c r="X1119" i="1"/>
  <c r="P1170" i="1"/>
  <c r="Y1170" i="1"/>
  <c r="S1170" i="1"/>
  <c r="O310" i="1"/>
  <c r="P310" i="1"/>
  <c r="Y310" i="1"/>
  <c r="S857" i="1"/>
  <c r="X857" i="1"/>
  <c r="P857" i="1"/>
  <c r="Y857" i="1"/>
  <c r="S1175" i="1"/>
  <c r="X1175" i="1"/>
  <c r="Y1175" i="1"/>
  <c r="U399" i="1"/>
  <c r="Y399" i="1"/>
  <c r="O399" i="1"/>
  <c r="P399" i="1"/>
  <c r="X399" i="1"/>
  <c r="S399" i="1"/>
  <c r="S1013" i="1"/>
  <c r="P1013" i="1"/>
  <c r="U1013" i="1"/>
  <c r="X1013" i="1"/>
  <c r="O1013" i="1"/>
  <c r="Y1013" i="1"/>
  <c r="V1013" i="1"/>
  <c r="W1013" i="1"/>
  <c r="P1158" i="1"/>
  <c r="O1158" i="1"/>
  <c r="Q1158" i="1" s="1"/>
  <c r="AD1158" i="1" s="1"/>
  <c r="AJ1158" i="1"/>
  <c r="AI1158" i="1"/>
  <c r="AH1158" i="1"/>
  <c r="AG1158" i="1"/>
  <c r="W448" i="1"/>
  <c r="X448" i="1"/>
  <c r="Y448" i="1"/>
  <c r="S448" i="1"/>
  <c r="T448" i="1"/>
  <c r="U448" i="1"/>
  <c r="Y614" i="1"/>
  <c r="X614" i="1"/>
  <c r="W614" i="1"/>
  <c r="U614" i="1"/>
  <c r="X916" i="1"/>
  <c r="Y916" i="1"/>
  <c r="W916" i="1"/>
  <c r="V916" i="1"/>
  <c r="T916" i="1"/>
  <c r="S916" i="1"/>
  <c r="X159" i="1"/>
  <c r="U159" i="1"/>
  <c r="V159" i="1"/>
  <c r="W159" i="1"/>
  <c r="Y159" i="1"/>
  <c r="AH216" i="1"/>
  <c r="AG216" i="1"/>
  <c r="AG349" i="1"/>
  <c r="AJ349" i="1"/>
  <c r="AH349" i="1"/>
  <c r="P349" i="1"/>
  <c r="AI519" i="1"/>
  <c r="AH519" i="1"/>
  <c r="AG519" i="1"/>
  <c r="AH587" i="1"/>
  <c r="AI587" i="1"/>
  <c r="AG587" i="1"/>
  <c r="AJ723" i="1"/>
  <c r="AH723" i="1"/>
  <c r="AI723" i="1"/>
  <c r="AJ806" i="1"/>
  <c r="AG806" i="1"/>
  <c r="AH806" i="1"/>
  <c r="V505" i="1"/>
  <c r="W505" i="1"/>
  <c r="X505" i="1"/>
  <c r="T505" i="1"/>
  <c r="Y505" i="1"/>
  <c r="S137" i="1"/>
  <c r="U88" i="1"/>
  <c r="U592" i="1"/>
  <c r="U733" i="1"/>
  <c r="U839" i="1"/>
  <c r="AI200" i="1"/>
  <c r="AH300" i="1"/>
  <c r="AG300" i="1"/>
  <c r="AI336" i="1"/>
  <c r="AI364" i="1"/>
  <c r="AI405" i="1"/>
  <c r="AI416" i="1"/>
  <c r="AI208" i="1"/>
  <c r="AH694" i="1"/>
  <c r="AH805" i="1"/>
  <c r="AI609" i="1"/>
  <c r="AH852" i="1"/>
  <c r="AG13" i="1"/>
  <c r="U441" i="1"/>
  <c r="AI965" i="1"/>
  <c r="V113" i="1"/>
  <c r="AJ1009" i="1"/>
  <c r="U901" i="1"/>
  <c r="U1100" i="1"/>
  <c r="O1146" i="1"/>
  <c r="O592" i="1"/>
  <c r="W113" i="1"/>
  <c r="O299" i="1"/>
  <c r="Q147" i="1"/>
  <c r="Z147" i="1" s="1"/>
  <c r="AH415" i="1"/>
  <c r="S310" i="1"/>
  <c r="O1175" i="1"/>
  <c r="AI337" i="1"/>
  <c r="AG416" i="1"/>
  <c r="S1171" i="1"/>
  <c r="V448" i="1"/>
  <c r="AI805" i="1"/>
  <c r="AI840" i="1"/>
  <c r="S851" i="1"/>
  <c r="W175" i="1"/>
  <c r="O1076" i="1"/>
  <c r="X344" i="1"/>
  <c r="AJ313" i="1"/>
  <c r="Y184" i="1"/>
  <c r="W184" i="1"/>
  <c r="U184" i="1"/>
  <c r="P184" i="1"/>
  <c r="X184" i="1"/>
  <c r="O184" i="1"/>
  <c r="P307" i="1"/>
  <c r="X307" i="1"/>
  <c r="W307" i="1"/>
  <c r="O307" i="1"/>
  <c r="U646" i="1"/>
  <c r="O646" i="1"/>
  <c r="W646" i="1"/>
  <c r="X646" i="1"/>
  <c r="O80" i="1"/>
  <c r="P80" i="1"/>
  <c r="AH67" i="1"/>
  <c r="AI67" i="1"/>
  <c r="AJ67" i="1"/>
  <c r="AG197" i="1"/>
  <c r="AJ197" i="1"/>
  <c r="AH197" i="1"/>
  <c r="AG266" i="1"/>
  <c r="AJ266" i="1"/>
  <c r="AH518" i="1"/>
  <c r="AJ518" i="1"/>
  <c r="S967" i="1"/>
  <c r="Y967" i="1"/>
  <c r="W967" i="1"/>
  <c r="P967" i="1"/>
  <c r="X967" i="1"/>
  <c r="O967" i="1"/>
  <c r="O1097" i="1"/>
  <c r="S1097" i="1"/>
  <c r="P1097" i="1"/>
  <c r="X1097" i="1"/>
  <c r="P643" i="1"/>
  <c r="U323" i="1"/>
  <c r="S323" i="1"/>
  <c r="P323" i="1"/>
  <c r="X323" i="1"/>
  <c r="O323" i="1"/>
  <c r="Y323" i="1"/>
  <c r="S558" i="1"/>
  <c r="V558" i="1"/>
  <c r="Y558" i="1"/>
  <c r="X558" i="1"/>
  <c r="U558" i="1"/>
  <c r="AI247" i="1"/>
  <c r="AJ247" i="1"/>
  <c r="AJ488" i="1"/>
  <c r="AI488" i="1"/>
  <c r="AG488" i="1"/>
  <c r="AJ562" i="1"/>
  <c r="AH562" i="1"/>
  <c r="AG619" i="1"/>
  <c r="AH619" i="1"/>
  <c r="AH673" i="1"/>
  <c r="AI673" i="1"/>
  <c r="AG673" i="1"/>
  <c r="AH750" i="1"/>
  <c r="AJ750" i="1"/>
  <c r="AI750" i="1"/>
  <c r="Y862" i="1"/>
  <c r="U862" i="1"/>
  <c r="T862" i="1"/>
  <c r="X862" i="1"/>
  <c r="S862" i="1"/>
  <c r="W862" i="1"/>
  <c r="V862" i="1"/>
  <c r="V924" i="1"/>
  <c r="T924" i="1"/>
  <c r="Y924" i="1"/>
  <c r="X924" i="1"/>
  <c r="S1055" i="1"/>
  <c r="U1055" i="1"/>
  <c r="V1055" i="1"/>
  <c r="X1055" i="1"/>
  <c r="Y1055" i="1"/>
  <c r="W1055" i="1"/>
  <c r="T1055" i="1"/>
  <c r="T1099" i="1"/>
  <c r="U1099" i="1"/>
  <c r="Y1099" i="1"/>
  <c r="S1099" i="1"/>
  <c r="V1147" i="1"/>
  <c r="Y1147" i="1"/>
  <c r="T1147" i="1"/>
  <c r="X1147" i="1"/>
  <c r="S1147" i="1"/>
  <c r="U150" i="1"/>
  <c r="X150" i="1"/>
  <c r="W150" i="1"/>
  <c r="Y150" i="1"/>
  <c r="V150" i="1"/>
  <c r="T685" i="1"/>
  <c r="V685" i="1"/>
  <c r="Y685" i="1"/>
  <c r="S1044" i="1"/>
  <c r="V1044" i="1"/>
  <c r="W275" i="1"/>
  <c r="Y275" i="1"/>
  <c r="X275" i="1"/>
  <c r="V1095" i="1"/>
  <c r="U1095" i="1"/>
  <c r="V534" i="1"/>
  <c r="S592" i="1"/>
  <c r="S733" i="1"/>
  <c r="AG247" i="1"/>
  <c r="AG455" i="1"/>
  <c r="AH740" i="1"/>
  <c r="U851" i="1"/>
  <c r="U1034" i="1"/>
  <c r="U1041" i="1"/>
  <c r="U1065" i="1"/>
  <c r="U1114" i="1"/>
  <c r="U1134" i="1"/>
  <c r="U1157" i="1"/>
  <c r="U39" i="1"/>
  <c r="U183" i="1"/>
  <c r="U398" i="1"/>
  <c r="U809" i="1"/>
  <c r="U992" i="1"/>
  <c r="U1127" i="1"/>
  <c r="T127" i="1"/>
  <c r="T48" i="1"/>
  <c r="V469" i="1"/>
  <c r="T469" i="1"/>
  <c r="V901" i="1"/>
  <c r="U127" i="1"/>
  <c r="X999" i="1"/>
  <c r="Y640" i="1"/>
  <c r="W558" i="1"/>
  <c r="T558" i="1"/>
  <c r="T355" i="1"/>
  <c r="O113" i="1"/>
  <c r="Y335" i="1"/>
  <c r="W1170" i="1"/>
  <c r="W398" i="1"/>
  <c r="X1044" i="1"/>
  <c r="P1175" i="1"/>
  <c r="W839" i="1"/>
  <c r="S379" i="1"/>
  <c r="W127" i="1"/>
  <c r="T1065" i="1"/>
  <c r="P646" i="1"/>
  <c r="W851" i="1"/>
  <c r="AJ325" i="1"/>
  <c r="X1107" i="1"/>
  <c r="Y1095" i="1"/>
  <c r="AJ764" i="1"/>
  <c r="AI217" i="1"/>
  <c r="AJ499" i="1"/>
  <c r="Q899" i="1"/>
  <c r="Q759" i="1"/>
  <c r="AD759" i="1" s="1"/>
  <c r="Q898" i="1"/>
  <c r="Q850" i="1"/>
  <c r="AD850" i="1"/>
  <c r="Q1123" i="1"/>
  <c r="AB1123" i="1"/>
  <c r="Q495" i="1"/>
  <c r="AB495" i="1"/>
  <c r="Q46" i="1"/>
  <c r="AB46" i="1"/>
  <c r="Q1083" i="1"/>
  <c r="AB1083" i="1"/>
  <c r="Q577" i="1"/>
  <c r="AA577" i="1"/>
  <c r="P1139" i="1"/>
  <c r="Q966" i="1"/>
  <c r="AD966" i="1" s="1"/>
  <c r="Q298" i="1"/>
  <c r="AD298" i="1" s="1"/>
  <c r="Q15" i="1"/>
  <c r="AA15" i="1" s="1"/>
  <c r="Q683" i="1"/>
  <c r="AC683" i="1" s="1"/>
  <c r="Q938" i="1"/>
  <c r="AD938" i="1" s="1"/>
  <c r="O373" i="1"/>
  <c r="P971" i="1"/>
  <c r="P106" i="1"/>
  <c r="P167" i="1"/>
  <c r="P421" i="1"/>
  <c r="O446" i="1"/>
  <c r="P746" i="1"/>
  <c r="P775" i="1"/>
  <c r="P1153" i="1"/>
  <c r="P466" i="1"/>
  <c r="P826" i="1"/>
  <c r="Q833" i="1"/>
  <c r="O534" i="1"/>
  <c r="O1124" i="1"/>
  <c r="O740" i="1"/>
  <c r="P821" i="1"/>
  <c r="P1134" i="1"/>
  <c r="P975" i="1"/>
  <c r="P1100" i="1"/>
  <c r="AG230" i="1"/>
  <c r="O230" i="1"/>
  <c r="AI230" i="1"/>
  <c r="AH230" i="1"/>
  <c r="AI471" i="1"/>
  <c r="AG471" i="1"/>
  <c r="P471" i="1"/>
  <c r="AH471" i="1"/>
  <c r="O471" i="1"/>
  <c r="AJ471" i="1"/>
  <c r="O537" i="1"/>
  <c r="P537" i="1"/>
  <c r="V537" i="1"/>
  <c r="S537" i="1"/>
  <c r="W537" i="1"/>
  <c r="X537" i="1"/>
  <c r="Y537" i="1"/>
  <c r="U22" i="1"/>
  <c r="O22" i="1"/>
  <c r="P22" i="1"/>
  <c r="V22" i="1"/>
  <c r="S22" i="1"/>
  <c r="W22" i="1"/>
  <c r="Y22" i="1"/>
  <c r="T22" i="1"/>
  <c r="X22" i="1"/>
  <c r="O163" i="1"/>
  <c r="P163" i="1"/>
  <c r="T163" i="1"/>
  <c r="S163" i="1"/>
  <c r="U163" i="1"/>
  <c r="W163" i="1"/>
  <c r="X163" i="1"/>
  <c r="U254" i="1"/>
  <c r="Y254" i="1"/>
  <c r="P254" i="1"/>
  <c r="W254" i="1"/>
  <c r="O254" i="1"/>
  <c r="X254" i="1"/>
  <c r="T254" i="1"/>
  <c r="V254" i="1"/>
  <c r="S254" i="1"/>
  <c r="O337" i="1"/>
  <c r="P337" i="1"/>
  <c r="W443" i="1"/>
  <c r="O443" i="1"/>
  <c r="U443" i="1"/>
  <c r="P443" i="1"/>
  <c r="T443" i="1"/>
  <c r="Y443" i="1"/>
  <c r="V443" i="1"/>
  <c r="X443" i="1"/>
  <c r="S443" i="1"/>
  <c r="X548" i="1"/>
  <c r="O548" i="1"/>
  <c r="Y548" i="1"/>
  <c r="W548" i="1"/>
  <c r="V548" i="1"/>
  <c r="W596" i="1"/>
  <c r="V596" i="1"/>
  <c r="Y596" i="1"/>
  <c r="O596" i="1"/>
  <c r="T596" i="1"/>
  <c r="V682" i="1"/>
  <c r="P682" i="1"/>
  <c r="Y682" i="1"/>
  <c r="O682" i="1"/>
  <c r="O765" i="1"/>
  <c r="W765" i="1"/>
  <c r="P765" i="1"/>
  <c r="T765" i="1"/>
  <c r="P852" i="1"/>
  <c r="Y852" i="1"/>
  <c r="U852" i="1"/>
  <c r="X852" i="1"/>
  <c r="O852" i="1"/>
  <c r="U900" i="1"/>
  <c r="O900" i="1"/>
  <c r="W900" i="1"/>
  <c r="Y900" i="1"/>
  <c r="P900" i="1"/>
  <c r="X900" i="1"/>
  <c r="O950" i="1"/>
  <c r="T950" i="1"/>
  <c r="U950" i="1"/>
  <c r="X950" i="1"/>
  <c r="P950" i="1"/>
  <c r="Y950" i="1"/>
  <c r="AJ1041" i="1"/>
  <c r="AI1041" i="1"/>
  <c r="P1041" i="1"/>
  <c r="AG1041" i="1"/>
  <c r="O1041" i="1"/>
  <c r="AJ1085" i="1"/>
  <c r="P1085" i="1"/>
  <c r="AH1085" i="1"/>
  <c r="AI1085" i="1"/>
  <c r="O1085" i="1"/>
  <c r="O1157" i="1"/>
  <c r="AI1157" i="1"/>
  <c r="AH1157" i="1"/>
  <c r="AG1157" i="1"/>
  <c r="P1157" i="1"/>
  <c r="P398" i="1"/>
  <c r="O398" i="1"/>
  <c r="O992" i="1"/>
  <c r="P992" i="1"/>
  <c r="O127" i="1"/>
  <c r="P127" i="1"/>
  <c r="O48" i="1"/>
  <c r="P48" i="1"/>
  <c r="AG560" i="1"/>
  <c r="AH560" i="1"/>
  <c r="P560" i="1"/>
  <c r="O560" i="1"/>
  <c r="P704" i="1"/>
  <c r="AI704" i="1"/>
  <c r="O704" i="1"/>
  <c r="AJ704" i="1"/>
  <c r="U476" i="1"/>
  <c r="O476" i="1"/>
  <c r="P476" i="1"/>
  <c r="T476" i="1"/>
  <c r="S476" i="1"/>
  <c r="V476" i="1"/>
  <c r="W476" i="1"/>
  <c r="Y476" i="1"/>
  <c r="X476" i="1"/>
  <c r="W969" i="1"/>
  <c r="X969" i="1"/>
  <c r="O969" i="1"/>
  <c r="P969" i="1"/>
  <c r="U969" i="1"/>
  <c r="V969" i="1"/>
  <c r="V119" i="1"/>
  <c r="S119" i="1"/>
  <c r="W119" i="1"/>
  <c r="P119" i="1"/>
  <c r="O119" i="1"/>
  <c r="Y119" i="1"/>
  <c r="X119" i="1"/>
  <c r="T119" i="1"/>
  <c r="U119" i="1"/>
  <c r="S222" i="1"/>
  <c r="U222" i="1"/>
  <c r="V222" i="1"/>
  <c r="X222" i="1"/>
  <c r="P222" i="1"/>
  <c r="O222" i="1"/>
  <c r="T222" i="1"/>
  <c r="W222" i="1"/>
  <c r="S330" i="1"/>
  <c r="P330" i="1"/>
  <c r="T330" i="1"/>
  <c r="V330" i="1"/>
  <c r="X330" i="1"/>
  <c r="U330" i="1"/>
  <c r="Y330" i="1"/>
  <c r="O330" i="1"/>
  <c r="S431" i="1"/>
  <c r="X431" i="1"/>
  <c r="W431" i="1"/>
  <c r="V431" i="1"/>
  <c r="T431" i="1"/>
  <c r="U431" i="1"/>
  <c r="Y431" i="1"/>
  <c r="P431" i="1"/>
  <c r="O431" i="1"/>
  <c r="V544" i="1"/>
  <c r="W544" i="1"/>
  <c r="U544" i="1"/>
  <c r="X544" i="1"/>
  <c r="Y544" i="1"/>
  <c r="P544" i="1"/>
  <c r="S544" i="1"/>
  <c r="T544" i="1"/>
  <c r="X659" i="1"/>
  <c r="T659" i="1"/>
  <c r="Y659" i="1"/>
  <c r="W659" i="1"/>
  <c r="P659" i="1"/>
  <c r="O659" i="1"/>
  <c r="U659" i="1"/>
  <c r="V659" i="1"/>
  <c r="S659" i="1"/>
  <c r="V758" i="1"/>
  <c r="X758" i="1"/>
  <c r="Y758" i="1"/>
  <c r="U758" i="1"/>
  <c r="P758" i="1"/>
  <c r="O758" i="1"/>
  <c r="T758" i="1"/>
  <c r="W758" i="1"/>
  <c r="S758" i="1"/>
  <c r="AJ876" i="1"/>
  <c r="AH876" i="1"/>
  <c r="P876" i="1"/>
  <c r="AG876" i="1"/>
  <c r="X977" i="1"/>
  <c r="W977" i="1"/>
  <c r="P977" i="1"/>
  <c r="Y977" i="1"/>
  <c r="U977" i="1"/>
  <c r="O1167" i="1"/>
  <c r="AI1167" i="1"/>
  <c r="P1167" i="1"/>
  <c r="P1151" i="1"/>
  <c r="O1151" i="1"/>
  <c r="AI1151" i="1"/>
  <c r="AH1151" i="1"/>
  <c r="O387" i="1"/>
  <c r="AJ387" i="1"/>
  <c r="AI387" i="1"/>
  <c r="AH387" i="1"/>
  <c r="AI961" i="1"/>
  <c r="P961" i="1"/>
  <c r="AJ961" i="1"/>
  <c r="S969" i="1"/>
  <c r="AH704" i="1"/>
  <c r="S50" i="1"/>
  <c r="U596" i="1"/>
  <c r="S664" i="1"/>
  <c r="U682" i="1"/>
  <c r="AJ947" i="1"/>
  <c r="S977" i="1"/>
  <c r="V977" i="1"/>
  <c r="AJ1167" i="1"/>
  <c r="AJ1151" i="1"/>
  <c r="AH545" i="1"/>
  <c r="X337" i="1"/>
  <c r="W792" i="1"/>
  <c r="O961" i="1"/>
  <c r="Q961" i="1" s="1"/>
  <c r="AD961" i="1" s="1"/>
  <c r="X596" i="1"/>
  <c r="S104" i="1"/>
  <c r="U104" i="1"/>
  <c r="Y104" i="1"/>
  <c r="O104" i="1"/>
  <c r="P104" i="1"/>
  <c r="W104" i="1"/>
  <c r="P607" i="1"/>
  <c r="O607" i="1"/>
  <c r="AI152" i="1"/>
  <c r="AH152" i="1"/>
  <c r="O152" i="1"/>
  <c r="O589" i="1"/>
  <c r="P589" i="1"/>
  <c r="O173" i="1"/>
  <c r="P173" i="1"/>
  <c r="AG173" i="1"/>
  <c r="AI173" i="1"/>
  <c r="P44" i="1"/>
  <c r="O44" i="1"/>
  <c r="O934" i="1"/>
  <c r="P934" i="1"/>
  <c r="AH934" i="1"/>
  <c r="AJ903" i="1"/>
  <c r="AH903" i="1"/>
  <c r="O903" i="1"/>
  <c r="P903" i="1"/>
  <c r="AI920" i="1"/>
  <c r="AG920" i="1"/>
  <c r="P920" i="1"/>
  <c r="O920" i="1"/>
  <c r="AI731" i="1"/>
  <c r="O731" i="1"/>
  <c r="AH731" i="1"/>
  <c r="AI697" i="1"/>
  <c r="AJ697" i="1"/>
  <c r="O697" i="1"/>
  <c r="P697" i="1"/>
  <c r="O374" i="1"/>
  <c r="AG374" i="1"/>
  <c r="AI374" i="1"/>
  <c r="AJ374" i="1"/>
  <c r="P830" i="1"/>
  <c r="O830" i="1"/>
  <c r="O240" i="1"/>
  <c r="P240" i="1"/>
  <c r="Y240" i="1"/>
  <c r="W763" i="1"/>
  <c r="X763" i="1"/>
  <c r="P763" i="1"/>
  <c r="V763" i="1"/>
  <c r="O763" i="1"/>
  <c r="Y763" i="1"/>
  <c r="P97" i="1"/>
  <c r="X97" i="1"/>
  <c r="Y97" i="1"/>
  <c r="W97" i="1"/>
  <c r="V97" i="1"/>
  <c r="O97" i="1"/>
  <c r="U16" i="1"/>
  <c r="T16" i="1"/>
  <c r="O16" i="1"/>
  <c r="X16" i="1"/>
  <c r="W16" i="1"/>
  <c r="S16" i="1"/>
  <c r="Y16" i="1"/>
  <c r="V16" i="1"/>
  <c r="P49" i="1"/>
  <c r="X49" i="1"/>
  <c r="O49" i="1"/>
  <c r="W49" i="1"/>
  <c r="T86" i="1"/>
  <c r="Y86" i="1"/>
  <c r="U86" i="1"/>
  <c r="O86" i="1"/>
  <c r="X86" i="1"/>
  <c r="W86" i="1"/>
  <c r="S86" i="1"/>
  <c r="V86" i="1"/>
  <c r="P86" i="1"/>
  <c r="Y117" i="1"/>
  <c r="S117" i="1"/>
  <c r="X117" i="1"/>
  <c r="T117" i="1"/>
  <c r="P117" i="1"/>
  <c r="W117" i="1"/>
  <c r="T149" i="1"/>
  <c r="P149" i="1"/>
  <c r="W149" i="1"/>
  <c r="X149" i="1"/>
  <c r="S149" i="1"/>
  <c r="O149" i="1"/>
  <c r="Y149" i="1"/>
  <c r="S180" i="1"/>
  <c r="X180" i="1"/>
  <c r="T180" i="1"/>
  <c r="V180" i="1"/>
  <c r="U180" i="1"/>
  <c r="W201" i="1"/>
  <c r="Y201" i="1"/>
  <c r="S201" i="1"/>
  <c r="P201" i="1"/>
  <c r="X201" i="1"/>
  <c r="O201" i="1"/>
  <c r="T221" i="1"/>
  <c r="W221" i="1"/>
  <c r="S221" i="1"/>
  <c r="P221" i="1"/>
  <c r="O221" i="1"/>
  <c r="Y251" i="1"/>
  <c r="X251" i="1"/>
  <c r="O251" i="1"/>
  <c r="W251" i="1"/>
  <c r="Y279" i="1"/>
  <c r="O279" i="1"/>
  <c r="X279" i="1"/>
  <c r="T279" i="1"/>
  <c r="O305" i="1"/>
  <c r="W305" i="1"/>
  <c r="Y305" i="1"/>
  <c r="V305" i="1"/>
  <c r="U305" i="1"/>
  <c r="X305" i="1"/>
  <c r="O329" i="1"/>
  <c r="P329" i="1"/>
  <c r="S329" i="1"/>
  <c r="X329" i="1"/>
  <c r="Y329" i="1"/>
  <c r="O359" i="1"/>
  <c r="P359" i="1"/>
  <c r="X359" i="1"/>
  <c r="W359" i="1"/>
  <c r="O385" i="1"/>
  <c r="V385" i="1"/>
  <c r="P385" i="1"/>
  <c r="S385" i="1"/>
  <c r="W385" i="1"/>
  <c r="X385" i="1"/>
  <c r="O411" i="1"/>
  <c r="W411" i="1"/>
  <c r="Y411" i="1"/>
  <c r="X411" i="1"/>
  <c r="P411" i="1"/>
  <c r="P430" i="1"/>
  <c r="T430" i="1"/>
  <c r="S430" i="1"/>
  <c r="X430" i="1"/>
  <c r="V430" i="1"/>
  <c r="O430" i="1"/>
  <c r="U430" i="1"/>
  <c r="Y430" i="1"/>
  <c r="AJ461" i="1"/>
  <c r="O461" i="1"/>
  <c r="P461" i="1"/>
  <c r="AG461" i="1"/>
  <c r="O492" i="1"/>
  <c r="X492" i="1"/>
  <c r="W492" i="1"/>
  <c r="P492" i="1"/>
  <c r="Y523" i="1"/>
  <c r="U523" i="1"/>
  <c r="P523" i="1"/>
  <c r="W523" i="1"/>
  <c r="X523" i="1"/>
  <c r="S523" i="1"/>
  <c r="O523" i="1"/>
  <c r="T523" i="1"/>
  <c r="V523" i="1"/>
  <c r="O543" i="1"/>
  <c r="W543" i="1"/>
  <c r="Y543" i="1"/>
  <c r="X543" i="1"/>
  <c r="Y566" i="1"/>
  <c r="O566" i="1"/>
  <c r="S566" i="1"/>
  <c r="X566" i="1"/>
  <c r="W566" i="1"/>
  <c r="Y591" i="1"/>
  <c r="O591" i="1"/>
  <c r="W591" i="1"/>
  <c r="X591" i="1"/>
  <c r="U591" i="1"/>
  <c r="T591" i="1"/>
  <c r="Y625" i="1"/>
  <c r="P625" i="1"/>
  <c r="O625" i="1"/>
  <c r="W625" i="1"/>
  <c r="V625" i="1"/>
  <c r="X658" i="1"/>
  <c r="W658" i="1"/>
  <c r="O658" i="1"/>
  <c r="P658" i="1"/>
  <c r="Y658" i="1"/>
  <c r="V658" i="1"/>
  <c r="T658" i="1"/>
  <c r="Y676" i="1"/>
  <c r="P676" i="1"/>
  <c r="T676" i="1"/>
  <c r="X676" i="1"/>
  <c r="W676" i="1"/>
  <c r="O676" i="1"/>
  <c r="V676" i="1"/>
  <c r="Y699" i="1"/>
  <c r="X699" i="1"/>
  <c r="P699" i="1"/>
  <c r="U699" i="1"/>
  <c r="O734" i="1"/>
  <c r="P734" i="1"/>
  <c r="Y734" i="1"/>
  <c r="X734" i="1"/>
  <c r="W734" i="1"/>
  <c r="S734" i="1"/>
  <c r="P757" i="1"/>
  <c r="W757" i="1"/>
  <c r="O757" i="1"/>
  <c r="X757" i="1"/>
  <c r="S757" i="1"/>
  <c r="V757" i="1"/>
  <c r="Y757" i="1"/>
  <c r="U757" i="1"/>
  <c r="O787" i="1"/>
  <c r="W787" i="1"/>
  <c r="X787" i="1"/>
  <c r="P787" i="1"/>
  <c r="Y787" i="1"/>
  <c r="U787" i="1"/>
  <c r="V787" i="1"/>
  <c r="S787" i="1"/>
  <c r="Y811" i="1"/>
  <c r="P811" i="1"/>
  <c r="W811" i="1"/>
  <c r="X811" i="1"/>
  <c r="O811" i="1"/>
  <c r="X843" i="1"/>
  <c r="O843" i="1"/>
  <c r="W843" i="1"/>
  <c r="P843" i="1"/>
  <c r="Y843" i="1"/>
  <c r="P875" i="1"/>
  <c r="W875" i="1"/>
  <c r="O875" i="1"/>
  <c r="Y875" i="1"/>
  <c r="X875" i="1"/>
  <c r="Y892" i="1"/>
  <c r="P892" i="1"/>
  <c r="X892" i="1"/>
  <c r="O892" i="1"/>
  <c r="T892" i="1"/>
  <c r="S892" i="1"/>
  <c r="U892" i="1"/>
  <c r="P927" i="1"/>
  <c r="O927" i="1"/>
  <c r="X927" i="1"/>
  <c r="V927" i="1"/>
  <c r="W927" i="1"/>
  <c r="U927" i="1"/>
  <c r="P946" i="1"/>
  <c r="O946" i="1"/>
  <c r="Y946" i="1"/>
  <c r="U946" i="1"/>
  <c r="T946" i="1"/>
  <c r="X946" i="1"/>
  <c r="W946" i="1"/>
  <c r="S946" i="1"/>
  <c r="O974" i="1"/>
  <c r="P974" i="1"/>
  <c r="P1012" i="1"/>
  <c r="O1012" i="1"/>
  <c r="P1035" i="1"/>
  <c r="O1035" i="1"/>
  <c r="AI1061" i="1"/>
  <c r="O1061" i="1"/>
  <c r="AH1061" i="1"/>
  <c r="P1061" i="1"/>
  <c r="P1082" i="1"/>
  <c r="O1082" i="1"/>
  <c r="O1102" i="1"/>
  <c r="AG1102" i="1"/>
  <c r="AI1102" i="1"/>
  <c r="P1102" i="1"/>
  <c r="P1128" i="1"/>
  <c r="AH1128" i="1"/>
  <c r="O1128" i="1"/>
  <c r="AI1128" i="1"/>
  <c r="O1149" i="1"/>
  <c r="P1149" i="1"/>
  <c r="AH20" i="1"/>
  <c r="P20" i="1"/>
  <c r="O20" i="1"/>
  <c r="P148" i="1"/>
  <c r="O148" i="1"/>
  <c r="O542" i="1"/>
  <c r="P542" i="1"/>
  <c r="AI772" i="1"/>
  <c r="AJ772" i="1"/>
  <c r="O772" i="1"/>
  <c r="AG772" i="1"/>
  <c r="P772" i="1"/>
  <c r="AG959" i="1"/>
  <c r="P959" i="1"/>
  <c r="O1046" i="1"/>
  <c r="P1046" i="1"/>
  <c r="AI365" i="1"/>
  <c r="AG365" i="1"/>
  <c r="AH365" i="1"/>
  <c r="P365" i="1"/>
  <c r="O365" i="1"/>
  <c r="AH976" i="1"/>
  <c r="AI976" i="1"/>
  <c r="O976" i="1"/>
  <c r="AG976" i="1"/>
  <c r="P976" i="1"/>
  <c r="AG1115" i="1"/>
  <c r="P1115" i="1"/>
  <c r="O1115" i="1"/>
  <c r="AH1115" i="1"/>
  <c r="AG756" i="1"/>
  <c r="AJ756" i="1"/>
  <c r="AH756" i="1"/>
  <c r="P756" i="1"/>
  <c r="O756" i="1"/>
  <c r="AI760" i="1"/>
  <c r="AG760" i="1"/>
  <c r="AJ760" i="1"/>
  <c r="P760" i="1"/>
  <c r="AI1075" i="1"/>
  <c r="O1075" i="1"/>
  <c r="P303" i="1"/>
  <c r="V303" i="1"/>
  <c r="Y303" i="1"/>
  <c r="S303" i="1"/>
  <c r="T303" i="1"/>
  <c r="O303" i="1"/>
  <c r="W303" i="1"/>
  <c r="X303" i="1"/>
  <c r="U303" i="1"/>
  <c r="P1155" i="1"/>
  <c r="O1155" i="1"/>
  <c r="V868" i="1"/>
  <c r="W868" i="1"/>
  <c r="P868" i="1"/>
  <c r="X868" i="1"/>
  <c r="Y868" i="1"/>
  <c r="T868" i="1"/>
  <c r="AI558" i="1"/>
  <c r="AH558" i="1"/>
  <c r="O558" i="1"/>
  <c r="AJ558" i="1"/>
  <c r="AG448" i="1"/>
  <c r="P448" i="1"/>
  <c r="O448" i="1"/>
  <c r="AG238" i="1"/>
  <c r="O238" i="1"/>
  <c r="AI238" i="1"/>
  <c r="P238" i="1"/>
  <c r="AG614" i="1"/>
  <c r="AI614" i="1"/>
  <c r="P614" i="1"/>
  <c r="O614" i="1"/>
  <c r="AH614" i="1"/>
  <c r="AG204" i="1"/>
  <c r="AJ204" i="1"/>
  <c r="AI204" i="1"/>
  <c r="P204" i="1"/>
  <c r="O204" i="1"/>
  <c r="AH204" i="1"/>
  <c r="AG916" i="1"/>
  <c r="P916" i="1"/>
  <c r="O916" i="1"/>
  <c r="AH916" i="1"/>
  <c r="O355" i="1"/>
  <c r="AI355" i="1"/>
  <c r="P355" i="1"/>
  <c r="AG355" i="1"/>
  <c r="AH355" i="1"/>
  <c r="AJ159" i="1"/>
  <c r="AH159" i="1"/>
  <c r="O159" i="1"/>
  <c r="P159" i="1"/>
  <c r="Y162" i="1"/>
  <c r="V162" i="1"/>
  <c r="W162" i="1"/>
  <c r="O162" i="1"/>
  <c r="S162" i="1"/>
  <c r="T162" i="1"/>
  <c r="P162" i="1"/>
  <c r="X162" i="1"/>
  <c r="T708" i="1"/>
  <c r="Y708" i="1"/>
  <c r="P708" i="1"/>
  <c r="S708" i="1"/>
  <c r="X708" i="1"/>
  <c r="O708" i="1"/>
  <c r="U708" i="1"/>
  <c r="S5" i="1"/>
  <c r="T5" i="1"/>
  <c r="Y5" i="1"/>
  <c r="W5" i="1"/>
  <c r="U5" i="1"/>
  <c r="P5" i="1"/>
  <c r="O5" i="1"/>
  <c r="S764" i="1"/>
  <c r="X764" i="1"/>
  <c r="O764" i="1"/>
  <c r="T764" i="1"/>
  <c r="Y764" i="1"/>
  <c r="W764" i="1"/>
  <c r="V98" i="1"/>
  <c r="T98" i="1"/>
  <c r="Y98" i="1"/>
  <c r="S98" i="1"/>
  <c r="O98" i="1"/>
  <c r="X98" i="1"/>
  <c r="U98" i="1"/>
  <c r="O13" i="1"/>
  <c r="Y13" i="1"/>
  <c r="T13" i="1"/>
  <c r="V13" i="1"/>
  <c r="W13" i="1"/>
  <c r="S13" i="1"/>
  <c r="X13" i="1"/>
  <c r="U13" i="1"/>
  <c r="P13" i="1"/>
  <c r="V41" i="1"/>
  <c r="X41" i="1"/>
  <c r="O41" i="1"/>
  <c r="Y41" i="1"/>
  <c r="U41" i="1"/>
  <c r="T68" i="1"/>
  <c r="P68" i="1"/>
  <c r="X68" i="1"/>
  <c r="O68" i="1"/>
  <c r="S68" i="1"/>
  <c r="U68" i="1"/>
  <c r="Y68" i="1"/>
  <c r="W68" i="1"/>
  <c r="T110" i="1"/>
  <c r="X110" i="1"/>
  <c r="P110" i="1"/>
  <c r="S110" i="1"/>
  <c r="Y110" i="1"/>
  <c r="U110" i="1"/>
  <c r="W146" i="1"/>
  <c r="T146" i="1"/>
  <c r="Y146" i="1"/>
  <c r="P146" i="1"/>
  <c r="X146" i="1"/>
  <c r="O146" i="1"/>
  <c r="S146" i="1"/>
  <c r="U176" i="1"/>
  <c r="S176" i="1"/>
  <c r="O176" i="1"/>
  <c r="X176" i="1"/>
  <c r="W176" i="1"/>
  <c r="Y176" i="1"/>
  <c r="V176" i="1"/>
  <c r="T200" i="1"/>
  <c r="S200" i="1"/>
  <c r="Y200" i="1"/>
  <c r="W200" i="1"/>
  <c r="O200" i="1"/>
  <c r="U216" i="1"/>
  <c r="X216" i="1"/>
  <c r="P216" i="1"/>
  <c r="S216" i="1"/>
  <c r="O216" i="1"/>
  <c r="Y216" i="1"/>
  <c r="W216" i="1"/>
  <c r="Y247" i="1"/>
  <c r="W247" i="1"/>
  <c r="T247" i="1"/>
  <c r="O247" i="1"/>
  <c r="S247" i="1"/>
  <c r="X247" i="1"/>
  <c r="V247" i="1"/>
  <c r="U247" i="1"/>
  <c r="V272" i="1"/>
  <c r="W272" i="1"/>
  <c r="O272" i="1"/>
  <c r="P272" i="1"/>
  <c r="X272" i="1"/>
  <c r="Y272" i="1"/>
  <c r="U300" i="1"/>
  <c r="P300" i="1"/>
  <c r="O300" i="1"/>
  <c r="Y300" i="1"/>
  <c r="T300" i="1"/>
  <c r="S300" i="1"/>
  <c r="W300" i="1"/>
  <c r="V300" i="1"/>
  <c r="X300" i="1"/>
  <c r="T325" i="1"/>
  <c r="W325" i="1"/>
  <c r="Y325" i="1"/>
  <c r="S325" i="1"/>
  <c r="O325" i="1"/>
  <c r="X325" i="1"/>
  <c r="U325" i="1"/>
  <c r="V349" i="1"/>
  <c r="S349" i="1"/>
  <c r="Y349" i="1"/>
  <c r="W349" i="1"/>
  <c r="O349" i="1"/>
  <c r="U349" i="1"/>
  <c r="X349" i="1"/>
  <c r="X403" i="1"/>
  <c r="O403" i="1"/>
  <c r="Y403" i="1"/>
  <c r="U403" i="1"/>
  <c r="S400" i="1"/>
  <c r="X400" i="1"/>
  <c r="P400" i="1"/>
  <c r="U400" i="1"/>
  <c r="O400" i="1"/>
  <c r="Y427" i="1"/>
  <c r="T427" i="1"/>
  <c r="O427" i="1"/>
  <c r="S427" i="1"/>
  <c r="W427" i="1"/>
  <c r="X427" i="1"/>
  <c r="P427" i="1"/>
  <c r="U427" i="1"/>
  <c r="T459" i="1"/>
  <c r="V459" i="1"/>
  <c r="U459" i="1"/>
  <c r="Y459" i="1"/>
  <c r="X459" i="1"/>
  <c r="O459" i="1"/>
  <c r="P459" i="1"/>
  <c r="S459" i="1"/>
  <c r="X488" i="1"/>
  <c r="T488" i="1"/>
  <c r="P488" i="1"/>
  <c r="Y488" i="1"/>
  <c r="O488" i="1"/>
  <c r="T519" i="1"/>
  <c r="W519" i="1"/>
  <c r="P519" i="1"/>
  <c r="O519" i="1"/>
  <c r="X519" i="1"/>
  <c r="U519" i="1"/>
  <c r="V519" i="1"/>
  <c r="X538" i="1"/>
  <c r="U538" i="1"/>
  <c r="Y538" i="1"/>
  <c r="W538" i="1"/>
  <c r="P538" i="1"/>
  <c r="T538" i="1"/>
  <c r="O538" i="1"/>
  <c r="V538" i="1"/>
  <c r="U562" i="1"/>
  <c r="O562" i="1"/>
  <c r="Y562" i="1"/>
  <c r="T562" i="1"/>
  <c r="W562" i="1"/>
  <c r="U587" i="1"/>
  <c r="Y587" i="1"/>
  <c r="V587" i="1"/>
  <c r="P587" i="1"/>
  <c r="X587" i="1"/>
  <c r="O587" i="1"/>
  <c r="T587" i="1"/>
  <c r="W587" i="1"/>
  <c r="W619" i="1"/>
  <c r="T619" i="1"/>
  <c r="P619" i="1"/>
  <c r="X619" i="1"/>
  <c r="U619" i="1"/>
  <c r="Y619" i="1"/>
  <c r="X654" i="1"/>
  <c r="W654" i="1"/>
  <c r="T654" i="1"/>
  <c r="O654" i="1"/>
  <c r="Y654" i="1"/>
  <c r="P654" i="1"/>
  <c r="X673" i="1"/>
  <c r="V673" i="1"/>
  <c r="O673" i="1"/>
  <c r="Y673" i="1"/>
  <c r="T673" i="1"/>
  <c r="P673" i="1"/>
  <c r="W673" i="1"/>
  <c r="U673" i="1"/>
  <c r="V695" i="1"/>
  <c r="X695" i="1"/>
  <c r="O695" i="1"/>
  <c r="U695" i="1"/>
  <c r="T695" i="1"/>
  <c r="P695" i="1"/>
  <c r="W695" i="1"/>
  <c r="V723" i="1"/>
  <c r="U723" i="1"/>
  <c r="O723" i="1"/>
  <c r="X723" i="1"/>
  <c r="T723" i="1"/>
  <c r="W723" i="1"/>
  <c r="P723" i="1"/>
  <c r="Y723" i="1"/>
  <c r="X750" i="1"/>
  <c r="W750" i="1"/>
  <c r="V750" i="1"/>
  <c r="P750" i="1"/>
  <c r="Y750" i="1"/>
  <c r="T750" i="1"/>
  <c r="U783" i="1"/>
  <c r="W783" i="1"/>
  <c r="Y783" i="1"/>
  <c r="P783" i="1"/>
  <c r="T783" i="1"/>
  <c r="O783" i="1"/>
  <c r="V806" i="1"/>
  <c r="W806" i="1"/>
  <c r="X806" i="1"/>
  <c r="P806" i="1"/>
  <c r="O806" i="1"/>
  <c r="Y806" i="1"/>
  <c r="U806" i="1"/>
  <c r="T806" i="1"/>
  <c r="U840" i="1"/>
  <c r="W840" i="1"/>
  <c r="X840" i="1"/>
  <c r="V840" i="1"/>
  <c r="T840" i="1"/>
  <c r="O840" i="1"/>
  <c r="P840" i="1"/>
  <c r="Y840" i="1"/>
  <c r="O862" i="1"/>
  <c r="AH862" i="1"/>
  <c r="P862" i="1"/>
  <c r="AG862" i="1"/>
  <c r="P889" i="1"/>
  <c r="O889" i="1"/>
  <c r="AG889" i="1"/>
  <c r="O924" i="1"/>
  <c r="AH924" i="1"/>
  <c r="P924" i="1"/>
  <c r="AJ924" i="1"/>
  <c r="V1009" i="1"/>
  <c r="T1009" i="1"/>
  <c r="O1009" i="1"/>
  <c r="P1009" i="1"/>
  <c r="Y1009" i="1"/>
  <c r="X1009" i="1"/>
  <c r="U1009" i="1"/>
  <c r="W1009" i="1"/>
  <c r="Y965" i="1"/>
  <c r="U965" i="1"/>
  <c r="P965" i="1"/>
  <c r="X965" i="1"/>
  <c r="O965" i="1"/>
  <c r="V965" i="1"/>
  <c r="X995" i="1"/>
  <c r="T995" i="1"/>
  <c r="O995" i="1"/>
  <c r="W995" i="1"/>
  <c r="P995" i="1"/>
  <c r="V995" i="1"/>
  <c r="Y995" i="1"/>
  <c r="S995" i="1"/>
  <c r="U995" i="1"/>
  <c r="O1034" i="1"/>
  <c r="P1034" i="1"/>
  <c r="AI1034" i="1"/>
  <c r="O1055" i="1"/>
  <c r="P1055" i="1"/>
  <c r="AH1055" i="1"/>
  <c r="AJ1055" i="1"/>
  <c r="P1079" i="1"/>
  <c r="AI1079" i="1"/>
  <c r="O1079" i="1"/>
  <c r="O1099" i="1"/>
  <c r="AJ1099" i="1"/>
  <c r="AG1099" i="1"/>
  <c r="P1099" i="1"/>
  <c r="AI1099" i="1"/>
  <c r="P1120" i="1"/>
  <c r="AI1120" i="1"/>
  <c r="AJ1120" i="1"/>
  <c r="O1120" i="1"/>
  <c r="O1147" i="1"/>
  <c r="P1147" i="1"/>
  <c r="AH1147" i="1"/>
  <c r="AI1147" i="1"/>
  <c r="O1171" i="1"/>
  <c r="P1171" i="1"/>
  <c r="AH1171" i="1"/>
  <c r="P150" i="1"/>
  <c r="O150" i="1"/>
  <c r="AI150" i="1"/>
  <c r="AG150" i="1"/>
  <c r="P344" i="1"/>
  <c r="AI344" i="1"/>
  <c r="AH344" i="1"/>
  <c r="O344" i="1"/>
  <c r="O505" i="1"/>
  <c r="AG505" i="1"/>
  <c r="AH505" i="1"/>
  <c r="P505" i="1"/>
  <c r="O685" i="1"/>
  <c r="P685" i="1"/>
  <c r="AJ685" i="1"/>
  <c r="AH685" i="1"/>
  <c r="P871" i="1"/>
  <c r="AJ871" i="1"/>
  <c r="AH871" i="1"/>
  <c r="P1044" i="1"/>
  <c r="O1044" i="1"/>
  <c r="AI1044" i="1"/>
  <c r="AJ1044" i="1"/>
  <c r="AG640" i="1"/>
  <c r="P640" i="1"/>
  <c r="AJ640" i="1"/>
  <c r="U1024" i="1"/>
  <c r="P1024" i="1"/>
  <c r="Y1024" i="1"/>
  <c r="X1024" i="1"/>
  <c r="O275" i="1"/>
  <c r="P275" i="1"/>
  <c r="AI934" i="1"/>
  <c r="AI903" i="1"/>
  <c r="S695" i="1"/>
  <c r="T17" i="1"/>
  <c r="U775" i="1"/>
  <c r="S765" i="1"/>
  <c r="T927" i="1"/>
  <c r="V811" i="1"/>
  <c r="T875" i="1"/>
  <c r="T977" i="1"/>
  <c r="AJ505" i="1"/>
  <c r="S676" i="1"/>
  <c r="W240" i="1"/>
  <c r="AG731" i="1"/>
  <c r="Y969" i="1"/>
  <c r="V543" i="1"/>
  <c r="P562" i="1"/>
  <c r="Y695" i="1"/>
  <c r="O1024" i="1"/>
  <c r="P16" i="1"/>
  <c r="P766" i="1"/>
  <c r="O766" i="1"/>
  <c r="O218" i="1"/>
  <c r="P218" i="1"/>
  <c r="O158" i="1"/>
  <c r="P158" i="1"/>
  <c r="AH158" i="1"/>
  <c r="X964" i="1"/>
  <c r="S964" i="1"/>
  <c r="P964" i="1"/>
  <c r="Y964" i="1"/>
  <c r="Y54" i="1"/>
  <c r="O54" i="1"/>
  <c r="X54" i="1"/>
  <c r="V187" i="1"/>
  <c r="O187" i="1"/>
  <c r="X187" i="1"/>
  <c r="S187" i="1"/>
  <c r="P187" i="1"/>
  <c r="Y187" i="1"/>
  <c r="S285" i="1"/>
  <c r="X285" i="1"/>
  <c r="W285" i="1"/>
  <c r="T285" i="1"/>
  <c r="Y285" i="1"/>
  <c r="O285" i="1"/>
  <c r="P388" i="1"/>
  <c r="O388" i="1"/>
  <c r="X388" i="1"/>
  <c r="O470" i="1"/>
  <c r="AH470" i="1"/>
  <c r="AJ470" i="1"/>
  <c r="V570" i="1"/>
  <c r="X570" i="1"/>
  <c r="P570" i="1"/>
  <c r="W570" i="1"/>
  <c r="Y570" i="1"/>
  <c r="O570" i="1"/>
  <c r="S570" i="1"/>
  <c r="W664" i="1"/>
  <c r="X664" i="1"/>
  <c r="O664" i="1"/>
  <c r="U664" i="1"/>
  <c r="P664" i="1"/>
  <c r="P707" i="1"/>
  <c r="O707" i="1"/>
  <c r="U707" i="1"/>
  <c r="X707" i="1"/>
  <c r="W821" i="1"/>
  <c r="Y821" i="1"/>
  <c r="O821" i="1"/>
  <c r="Q821" i="1" s="1"/>
  <c r="AD821" i="1" s="1"/>
  <c r="X821" i="1"/>
  <c r="V821" i="1"/>
  <c r="U821" i="1"/>
  <c r="P879" i="1"/>
  <c r="O879" i="1"/>
  <c r="X879" i="1"/>
  <c r="T931" i="1"/>
  <c r="W931" i="1"/>
  <c r="Y931" i="1"/>
  <c r="U931" i="1"/>
  <c r="O931" i="1"/>
  <c r="P931" i="1"/>
  <c r="S931" i="1"/>
  <c r="X931" i="1"/>
  <c r="O982" i="1"/>
  <c r="AI982" i="1"/>
  <c r="P982" i="1"/>
  <c r="O1065" i="1"/>
  <c r="P1065" i="1"/>
  <c r="AJ1114" i="1"/>
  <c r="AI1114" i="1"/>
  <c r="P1114" i="1"/>
  <c r="O1114" i="1"/>
  <c r="P39" i="1"/>
  <c r="O39" i="1"/>
  <c r="AG809" i="1"/>
  <c r="AH809" i="1"/>
  <c r="AI809" i="1"/>
  <c r="P809" i="1"/>
  <c r="O809" i="1"/>
  <c r="P175" i="1"/>
  <c r="O175" i="1"/>
  <c r="AI468" i="1"/>
  <c r="AG468" i="1"/>
  <c r="AH468" i="1"/>
  <c r="O468" i="1"/>
  <c r="P468" i="1"/>
  <c r="P615" i="1"/>
  <c r="O615" i="1"/>
  <c r="AG615" i="1"/>
  <c r="AJ651" i="1"/>
  <c r="AH651" i="1"/>
  <c r="P651" i="1"/>
  <c r="P241" i="1"/>
  <c r="Y241" i="1"/>
  <c r="X241" i="1"/>
  <c r="T241" i="1"/>
  <c r="U241" i="1"/>
  <c r="W241" i="1"/>
  <c r="O241" i="1"/>
  <c r="V241" i="1"/>
  <c r="S241" i="1"/>
  <c r="W50" i="1"/>
  <c r="Y50" i="1"/>
  <c r="X50" i="1"/>
  <c r="O50" i="1"/>
  <c r="P50" i="1"/>
  <c r="W181" i="1"/>
  <c r="S181" i="1"/>
  <c r="T181" i="1"/>
  <c r="O181" i="1"/>
  <c r="X181" i="1"/>
  <c r="Y181" i="1"/>
  <c r="V181" i="1"/>
  <c r="U181" i="1"/>
  <c r="P181" i="1"/>
  <c r="T280" i="1"/>
  <c r="S280" i="1"/>
  <c r="Y280" i="1"/>
  <c r="X280" i="1"/>
  <c r="P280" i="1"/>
  <c r="W280" i="1"/>
  <c r="V280" i="1"/>
  <c r="U280" i="1"/>
  <c r="O280" i="1"/>
  <c r="V386" i="1"/>
  <c r="P386" i="1"/>
  <c r="T386" i="1"/>
  <c r="W386" i="1"/>
  <c r="U386" i="1"/>
  <c r="S386" i="1"/>
  <c r="Y386" i="1"/>
  <c r="X386" i="1"/>
  <c r="O386" i="1"/>
  <c r="W494" i="1"/>
  <c r="S494" i="1"/>
  <c r="U494" i="1"/>
  <c r="Y494" i="1"/>
  <c r="X494" i="1"/>
  <c r="P494" i="1"/>
  <c r="V494" i="1"/>
  <c r="O494" i="1"/>
  <c r="T494" i="1"/>
  <c r="V593" i="1"/>
  <c r="X593" i="1"/>
  <c r="P593" i="1"/>
  <c r="W593" i="1"/>
  <c r="Y593" i="1"/>
  <c r="T593" i="1"/>
  <c r="O593" i="1"/>
  <c r="S593" i="1"/>
  <c r="U593" i="1"/>
  <c r="U700" i="1"/>
  <c r="V700" i="1"/>
  <c r="Y700" i="1"/>
  <c r="X700" i="1"/>
  <c r="P700" i="1"/>
  <c r="O700" i="1"/>
  <c r="S700" i="1"/>
  <c r="T700" i="1"/>
  <c r="V816" i="1"/>
  <c r="U816" i="1"/>
  <c r="Y816" i="1"/>
  <c r="X816" i="1"/>
  <c r="W816" i="1"/>
  <c r="P816" i="1"/>
  <c r="O816" i="1"/>
  <c r="T816" i="1"/>
  <c r="S816" i="1"/>
  <c r="AI928" i="1"/>
  <c r="P928" i="1"/>
  <c r="O928" i="1"/>
  <c r="O1060" i="1"/>
  <c r="P1060" i="1"/>
  <c r="AJ1060" i="1"/>
  <c r="AI1060" i="1"/>
  <c r="AH1060" i="1"/>
  <c r="P25" i="1"/>
  <c r="AI25" i="1"/>
  <c r="O25" i="1"/>
  <c r="O790" i="1"/>
  <c r="P790" i="1"/>
  <c r="AH790" i="1"/>
  <c r="U177" i="1"/>
  <c r="S177" i="1"/>
  <c r="X177" i="1"/>
  <c r="V177" i="1"/>
  <c r="P177" i="1"/>
  <c r="O177" i="1"/>
  <c r="W177" i="1"/>
  <c r="Y177" i="1"/>
  <c r="T177" i="1"/>
  <c r="P54" i="1"/>
  <c r="T969" i="1"/>
  <c r="T740" i="1"/>
  <c r="AH1103" i="1"/>
  <c r="O876" i="1"/>
  <c r="T965" i="1"/>
  <c r="AI461" i="1"/>
  <c r="V339" i="1"/>
  <c r="X339" i="1"/>
  <c r="T339" i="1"/>
  <c r="Y339" i="1"/>
  <c r="P339" i="1"/>
  <c r="W339" i="1"/>
  <c r="O339" i="1"/>
  <c r="AI914" i="1"/>
  <c r="AG914" i="1"/>
  <c r="AG1174" i="1"/>
  <c r="AH1174" i="1"/>
  <c r="AI1174" i="1"/>
  <c r="AJ1174" i="1"/>
  <c r="P627" i="1"/>
  <c r="Y627" i="1"/>
  <c r="S627" i="1"/>
  <c r="O627" i="1"/>
  <c r="X627" i="1"/>
  <c r="W627" i="1"/>
  <c r="S549" i="1"/>
  <c r="V549" i="1"/>
  <c r="O549" i="1"/>
  <c r="Y549" i="1"/>
  <c r="X549" i="1"/>
  <c r="W549" i="1"/>
  <c r="P549" i="1"/>
  <c r="O90" i="1"/>
  <c r="X90" i="1"/>
  <c r="W90" i="1"/>
  <c r="S90" i="1"/>
  <c r="T90" i="1"/>
  <c r="P90" i="1"/>
  <c r="P7" i="1"/>
  <c r="W7" i="1"/>
  <c r="V7" i="1"/>
  <c r="U7" i="1"/>
  <c r="O7" i="1"/>
  <c r="T31" i="1"/>
  <c r="S31" i="1"/>
  <c r="X31" i="1"/>
  <c r="V31" i="1"/>
  <c r="P31" i="1"/>
  <c r="Y31" i="1"/>
  <c r="U31" i="1"/>
  <c r="W31" i="1"/>
  <c r="P62" i="1"/>
  <c r="X62" i="1"/>
  <c r="Y62" i="1"/>
  <c r="V62" i="1"/>
  <c r="O62" i="1"/>
  <c r="U62" i="1"/>
  <c r="S132" i="1"/>
  <c r="X132" i="1"/>
  <c r="W132" i="1"/>
  <c r="O132" i="1"/>
  <c r="U232" i="1"/>
  <c r="Y232" i="1"/>
  <c r="P232" i="1"/>
  <c r="W232" i="1"/>
  <c r="S232" i="1"/>
  <c r="T232" i="1"/>
  <c r="O232" i="1"/>
  <c r="V232" i="1"/>
  <c r="Y317" i="1"/>
  <c r="P317" i="1"/>
  <c r="X317" i="1"/>
  <c r="S317" i="1"/>
  <c r="W317" i="1"/>
  <c r="T317" i="1"/>
  <c r="U317" i="1"/>
  <c r="O317" i="1"/>
  <c r="V317" i="1"/>
  <c r="V382" i="1"/>
  <c r="Y382" i="1"/>
  <c r="P382" i="1"/>
  <c r="O382" i="1"/>
  <c r="T382" i="1"/>
  <c r="AG478" i="1"/>
  <c r="AJ478" i="1"/>
  <c r="V556" i="1"/>
  <c r="X556" i="1"/>
  <c r="Y556" i="1"/>
  <c r="S556" i="1"/>
  <c r="W637" i="1"/>
  <c r="V637" i="1"/>
  <c r="X637" i="1"/>
  <c r="O637" i="1"/>
  <c r="Y637" i="1"/>
  <c r="Y713" i="1"/>
  <c r="V713" i="1"/>
  <c r="O713" i="1"/>
  <c r="W713" i="1"/>
  <c r="X713" i="1"/>
  <c r="U713" i="1"/>
  <c r="T713" i="1"/>
  <c r="Y798" i="1"/>
  <c r="X798" i="1"/>
  <c r="O798" i="1"/>
  <c r="S798" i="1"/>
  <c r="W798" i="1"/>
  <c r="U798" i="1"/>
  <c r="T883" i="1"/>
  <c r="Y883" i="1"/>
  <c r="P883" i="1"/>
  <c r="O883" i="1"/>
  <c r="U883" i="1"/>
  <c r="X883" i="1"/>
  <c r="S883" i="1"/>
  <c r="O941" i="1"/>
  <c r="P941" i="1"/>
  <c r="U941" i="1"/>
  <c r="T941" i="1"/>
  <c r="V941" i="1"/>
  <c r="X941" i="1"/>
  <c r="AJ1089" i="1"/>
  <c r="AI1089" i="1"/>
  <c r="AH1019" i="1"/>
  <c r="AJ1019" i="1"/>
  <c r="AG1019" i="1"/>
  <c r="AJ942" i="1"/>
  <c r="AI942" i="1"/>
  <c r="AH270" i="1"/>
  <c r="AJ270" i="1"/>
  <c r="P270" i="1"/>
  <c r="O270" i="1"/>
  <c r="AI270" i="1"/>
  <c r="AH333" i="1"/>
  <c r="O333" i="1"/>
  <c r="P743" i="1"/>
  <c r="AJ743" i="1"/>
  <c r="AI743" i="1"/>
  <c r="O743" i="1"/>
  <c r="AH743" i="1"/>
  <c r="O958" i="1"/>
  <c r="AG958" i="1"/>
  <c r="P958" i="1"/>
  <c r="AH958" i="1"/>
  <c r="V1090" i="1"/>
  <c r="S1090" i="1"/>
  <c r="U1090" i="1"/>
  <c r="Y1090" i="1"/>
  <c r="W1090" i="1"/>
  <c r="O1090" i="1"/>
  <c r="W94" i="1"/>
  <c r="Y94" i="1"/>
  <c r="X94" i="1"/>
  <c r="P94" i="1"/>
  <c r="V94" i="1"/>
  <c r="U94" i="1"/>
  <c r="V78" i="1"/>
  <c r="Y78" i="1"/>
  <c r="X78" i="1"/>
  <c r="P78" i="1"/>
  <c r="U78" i="1"/>
  <c r="O78" i="1"/>
  <c r="S78" i="1"/>
  <c r="O189" i="1"/>
  <c r="S189" i="1"/>
  <c r="U189" i="1"/>
  <c r="P189" i="1"/>
  <c r="T189" i="1"/>
  <c r="W189" i="1"/>
  <c r="Y189" i="1"/>
  <c r="V189" i="1"/>
  <c r="X189" i="1"/>
  <c r="V255" i="1"/>
  <c r="W255" i="1"/>
  <c r="O255" i="1"/>
  <c r="U255" i="1"/>
  <c r="P255" i="1"/>
  <c r="T255" i="1"/>
  <c r="X255" i="1"/>
  <c r="V336" i="1"/>
  <c r="W336" i="1"/>
  <c r="S336" i="1"/>
  <c r="P336" i="1"/>
  <c r="O336" i="1"/>
  <c r="X336" i="1"/>
  <c r="Y336" i="1"/>
  <c r="U336" i="1"/>
  <c r="T336" i="1"/>
  <c r="W416" i="1"/>
  <c r="S416" i="1"/>
  <c r="U416" i="1"/>
  <c r="Y416" i="1"/>
  <c r="O416" i="1"/>
  <c r="X416" i="1"/>
  <c r="V416" i="1"/>
  <c r="P416" i="1"/>
  <c r="W500" i="1"/>
  <c r="Y500" i="1"/>
  <c r="P500" i="1"/>
  <c r="V500" i="1"/>
  <c r="O500" i="1"/>
  <c r="X500" i="1"/>
  <c r="T500" i="1"/>
  <c r="V572" i="1"/>
  <c r="O572" i="1"/>
  <c r="X572" i="1"/>
  <c r="T572" i="1"/>
  <c r="U572" i="1"/>
  <c r="Y572" i="1"/>
  <c r="W572" i="1"/>
  <c r="P572" i="1"/>
  <c r="O663" i="1"/>
  <c r="Y663" i="1"/>
  <c r="W663" i="1"/>
  <c r="T663" i="1"/>
  <c r="P663" i="1"/>
  <c r="V663" i="1"/>
  <c r="U663" i="1"/>
  <c r="X663" i="1"/>
  <c r="O767" i="1"/>
  <c r="Y767" i="1"/>
  <c r="W767" i="1"/>
  <c r="T767" i="1"/>
  <c r="U767" i="1"/>
  <c r="X767" i="1"/>
  <c r="P767" i="1"/>
  <c r="V767" i="1"/>
  <c r="P851" i="1"/>
  <c r="O851" i="1"/>
  <c r="AI851" i="1"/>
  <c r="P901" i="1"/>
  <c r="O901" i="1"/>
  <c r="AG901" i="1"/>
  <c r="P1042" i="1"/>
  <c r="O1042" i="1"/>
  <c r="AI1042" i="1"/>
  <c r="P1086" i="1"/>
  <c r="O1086" i="1"/>
  <c r="AJ1086" i="1"/>
  <c r="AH1086" i="1"/>
  <c r="P1135" i="1"/>
  <c r="AI1135" i="1"/>
  <c r="P203" i="1"/>
  <c r="O203" i="1"/>
  <c r="AJ203" i="1"/>
  <c r="O586" i="1"/>
  <c r="AJ586" i="1"/>
  <c r="P586" i="1"/>
  <c r="AI586" i="1"/>
  <c r="O999" i="1"/>
  <c r="AI999" i="1"/>
  <c r="P999" i="1"/>
  <c r="AJ999" i="1"/>
  <c r="O846" i="1"/>
  <c r="AJ846" i="1"/>
  <c r="P846" i="1"/>
  <c r="AJ333" i="1"/>
  <c r="AG743" i="1"/>
  <c r="AI1139" i="1"/>
  <c r="AJ916" i="1"/>
  <c r="AI1095" i="1"/>
  <c r="U279" i="1"/>
  <c r="S587" i="1"/>
  <c r="S806" i="1"/>
  <c r="V251" i="1"/>
  <c r="U500" i="1"/>
  <c r="T667" i="1"/>
  <c r="T798" i="1"/>
  <c r="U740" i="1"/>
  <c r="T699" i="1"/>
  <c r="T734" i="1"/>
  <c r="AJ25" i="1"/>
  <c r="AH961" i="1"/>
  <c r="AI984" i="1"/>
  <c r="U566" i="1"/>
  <c r="AJ1135" i="1"/>
  <c r="AH999" i="1"/>
  <c r="P534" i="1"/>
  <c r="W279" i="1"/>
  <c r="P403" i="1"/>
  <c r="Q403" i="1"/>
  <c r="AD403" i="1" s="1"/>
  <c r="P566" i="1"/>
  <c r="X625" i="1"/>
  <c r="O750" i="1"/>
  <c r="P984" i="1"/>
  <c r="P284" i="1"/>
  <c r="P325" i="1"/>
  <c r="P470" i="1"/>
  <c r="X682" i="1"/>
  <c r="AG1061" i="1"/>
  <c r="T416" i="1"/>
  <c r="AI959" i="1"/>
  <c r="P1138" i="1"/>
  <c r="O641" i="1"/>
  <c r="AH335" i="1"/>
  <c r="AJ335" i="1"/>
  <c r="AI335" i="1"/>
  <c r="O335" i="1"/>
  <c r="P335" i="1"/>
  <c r="O351" i="1"/>
  <c r="P351" i="1"/>
  <c r="O378" i="1"/>
  <c r="AI378" i="1"/>
  <c r="P378" i="1"/>
  <c r="AG378" i="1"/>
  <c r="W1078" i="1"/>
  <c r="T1078" i="1"/>
  <c r="P1078" i="1"/>
  <c r="U1078" i="1"/>
  <c r="X1078" i="1"/>
  <c r="V1078" i="1"/>
  <c r="O1078" i="1"/>
  <c r="S1078" i="1"/>
  <c r="X76" i="1"/>
  <c r="P76" i="1"/>
  <c r="Q76" i="1" s="1"/>
  <c r="Z76" i="1" s="1"/>
  <c r="Y209" i="1"/>
  <c r="W209" i="1"/>
  <c r="O209" i="1"/>
  <c r="X209" i="1"/>
  <c r="V209" i="1"/>
  <c r="S209" i="1"/>
  <c r="P209" i="1"/>
  <c r="U363" i="1"/>
  <c r="O363" i="1"/>
  <c r="P363" i="1"/>
  <c r="W363" i="1"/>
  <c r="T363" i="1"/>
  <c r="Y363" i="1"/>
  <c r="S363" i="1"/>
  <c r="X363" i="1"/>
  <c r="V363" i="1"/>
  <c r="U499" i="1"/>
  <c r="X499" i="1"/>
  <c r="P499" i="1"/>
  <c r="Y499" i="1"/>
  <c r="S499" i="1"/>
  <c r="O499" i="1"/>
  <c r="T499" i="1"/>
  <c r="V499" i="1"/>
  <c r="W499" i="1"/>
  <c r="X740" i="1"/>
  <c r="P740" i="1"/>
  <c r="AH183" i="1"/>
  <c r="AJ183" i="1"/>
  <c r="P183" i="1"/>
  <c r="O183" i="1"/>
  <c r="O585" i="1"/>
  <c r="AI585" i="1"/>
  <c r="P585" i="1"/>
  <c r="AJ585" i="1"/>
  <c r="P1127" i="1"/>
  <c r="AI1127" i="1"/>
  <c r="O1127" i="1"/>
  <c r="AJ1127" i="1"/>
  <c r="P371" i="1"/>
  <c r="O371" i="1"/>
  <c r="AG371" i="1"/>
  <c r="T657" i="1"/>
  <c r="V657" i="1"/>
  <c r="U657" i="1"/>
  <c r="O657" i="1"/>
  <c r="P657" i="1"/>
  <c r="S657" i="1"/>
  <c r="W657" i="1"/>
  <c r="AH45" i="1"/>
  <c r="AJ45" i="1"/>
  <c r="AG45" i="1"/>
  <c r="P45" i="1"/>
  <c r="O45" i="1"/>
  <c r="AG725" i="1"/>
  <c r="AI725" i="1"/>
  <c r="O725" i="1"/>
  <c r="P725" i="1"/>
  <c r="AJ725" i="1"/>
  <c r="V793" i="1"/>
  <c r="S793" i="1"/>
  <c r="T793" i="1"/>
  <c r="W793" i="1"/>
  <c r="Y793" i="1"/>
  <c r="X793" i="1"/>
  <c r="O793" i="1"/>
  <c r="U793" i="1"/>
  <c r="W17" i="1"/>
  <c r="P17" i="1"/>
  <c r="Y17" i="1"/>
  <c r="X17" i="1"/>
  <c r="S17" i="1"/>
  <c r="P151" i="1"/>
  <c r="AH151" i="1"/>
  <c r="AJ151" i="1"/>
  <c r="U250" i="1"/>
  <c r="T250" i="1"/>
  <c r="W250" i="1"/>
  <c r="V250" i="1"/>
  <c r="X250" i="1"/>
  <c r="S250" i="1"/>
  <c r="P250" i="1"/>
  <c r="O250" i="1"/>
  <c r="S360" i="1"/>
  <c r="W360" i="1"/>
  <c r="U360" i="1"/>
  <c r="T360" i="1"/>
  <c r="P360" i="1"/>
  <c r="X360" i="1"/>
  <c r="O360" i="1"/>
  <c r="V360" i="1"/>
  <c r="Y360" i="1"/>
  <c r="V463" i="1"/>
  <c r="T463" i="1"/>
  <c r="U463" i="1"/>
  <c r="Y463" i="1"/>
  <c r="W463" i="1"/>
  <c r="P463" i="1"/>
  <c r="S463" i="1"/>
  <c r="X463" i="1"/>
  <c r="U567" i="1"/>
  <c r="Y567" i="1"/>
  <c r="V567" i="1"/>
  <c r="P567" i="1"/>
  <c r="Q567" i="1"/>
  <c r="AD567" i="1" s="1"/>
  <c r="W567" i="1"/>
  <c r="X567" i="1"/>
  <c r="T567" i="1"/>
  <c r="S567" i="1"/>
  <c r="T680" i="1"/>
  <c r="P680" i="1"/>
  <c r="V680" i="1"/>
  <c r="X680" i="1"/>
  <c r="O680" i="1"/>
  <c r="Y680" i="1"/>
  <c r="W680" i="1"/>
  <c r="S680" i="1"/>
  <c r="V788" i="1"/>
  <c r="T788" i="1"/>
  <c r="Y788" i="1"/>
  <c r="W788" i="1"/>
  <c r="X788" i="1"/>
  <c r="O788" i="1"/>
  <c r="P788" i="1"/>
  <c r="U788" i="1"/>
  <c r="S788" i="1"/>
  <c r="AJ894" i="1"/>
  <c r="AH894" i="1"/>
  <c r="O894" i="1"/>
  <c r="P894" i="1"/>
  <c r="AG894" i="1"/>
  <c r="AI894" i="1"/>
  <c r="X1014" i="1"/>
  <c r="W1014" i="1"/>
  <c r="Y1014" i="1"/>
  <c r="U1014" i="1"/>
  <c r="O1103" i="1"/>
  <c r="P1103" i="1"/>
  <c r="AG1103" i="1"/>
  <c r="AI1103" i="1"/>
  <c r="O75" i="1"/>
  <c r="AG75" i="1"/>
  <c r="P75" i="1"/>
  <c r="AH75" i="1"/>
  <c r="AI75" i="1"/>
  <c r="P1072" i="1"/>
  <c r="AH1072" i="1"/>
  <c r="O1072" i="1"/>
  <c r="AJ1072" i="1"/>
  <c r="S740" i="1"/>
  <c r="P397" i="1"/>
  <c r="AH1127" i="1"/>
  <c r="AJ560" i="1"/>
  <c r="AI651" i="1"/>
  <c r="AH25" i="1"/>
  <c r="P591" i="1"/>
  <c r="W682" i="1"/>
  <c r="Y740" i="1"/>
  <c r="X765" i="1"/>
  <c r="AJ688" i="1"/>
  <c r="AI688" i="1"/>
  <c r="O688" i="1"/>
  <c r="AI133" i="1"/>
  <c r="AJ133" i="1"/>
  <c r="S192" i="1"/>
  <c r="O192" i="1"/>
  <c r="V192" i="1"/>
  <c r="W192" i="1"/>
  <c r="Y192" i="1"/>
  <c r="P192" i="1"/>
  <c r="X290" i="1"/>
  <c r="O290" i="1"/>
  <c r="P290" i="1"/>
  <c r="X370" i="1"/>
  <c r="U370" i="1"/>
  <c r="O370" i="1"/>
  <c r="W370" i="1"/>
  <c r="Y370" i="1"/>
  <c r="P370" i="1"/>
  <c r="V446" i="1"/>
  <c r="W446" i="1"/>
  <c r="P446" i="1"/>
  <c r="X446" i="1"/>
  <c r="U531" i="1"/>
  <c r="V531" i="1"/>
  <c r="X531" i="1"/>
  <c r="Y531" i="1"/>
  <c r="P531" i="1"/>
  <c r="W531" i="1"/>
  <c r="P604" i="1"/>
  <c r="X604" i="1"/>
  <c r="U604" i="1"/>
  <c r="T604" i="1"/>
  <c r="V689" i="1"/>
  <c r="W689" i="1"/>
  <c r="Y689" i="1"/>
  <c r="P689" i="1"/>
  <c r="X689" i="1"/>
  <c r="S689" i="1"/>
  <c r="U689" i="1"/>
  <c r="W775" i="1"/>
  <c r="X775" i="1"/>
  <c r="O775" i="1"/>
  <c r="S775" i="1"/>
  <c r="S856" i="1"/>
  <c r="P856" i="1"/>
  <c r="O856" i="1"/>
  <c r="U856" i="1"/>
  <c r="T856" i="1"/>
  <c r="X856" i="1"/>
  <c r="AI956" i="1"/>
  <c r="AH956" i="1"/>
  <c r="AI286" i="1"/>
  <c r="AG286" i="1"/>
  <c r="AJ286" i="1"/>
  <c r="AJ137" i="1"/>
  <c r="AH137" i="1"/>
  <c r="P137" i="1"/>
  <c r="AI918" i="1"/>
  <c r="P918" i="1"/>
  <c r="O918" i="1"/>
  <c r="AH918" i="1"/>
  <c r="O379" i="1"/>
  <c r="AG379" i="1"/>
  <c r="S320" i="1"/>
  <c r="U320" i="1"/>
  <c r="Y320" i="1"/>
  <c r="O320" i="1"/>
  <c r="W320" i="1"/>
  <c r="X320" i="1"/>
  <c r="P320" i="1"/>
  <c r="W26" i="1"/>
  <c r="V26" i="1"/>
  <c r="Y26" i="1"/>
  <c r="P26" i="1"/>
  <c r="U26" i="1"/>
  <c r="O26" i="1"/>
  <c r="S128" i="1"/>
  <c r="V128" i="1"/>
  <c r="P128" i="1"/>
  <c r="Y128" i="1"/>
  <c r="O128" i="1"/>
  <c r="X128" i="1"/>
  <c r="U208" i="1"/>
  <c r="V208" i="1"/>
  <c r="X208" i="1"/>
  <c r="S208" i="1"/>
  <c r="W208" i="1"/>
  <c r="O208" i="1"/>
  <c r="P208" i="1"/>
  <c r="U287" i="1"/>
  <c r="S287" i="1"/>
  <c r="Y287" i="1"/>
  <c r="P287" i="1"/>
  <c r="V287" i="1"/>
  <c r="O287" i="1"/>
  <c r="W287" i="1"/>
  <c r="V364" i="1"/>
  <c r="P364" i="1"/>
  <c r="W364" i="1"/>
  <c r="O364" i="1"/>
  <c r="X364" i="1"/>
  <c r="U364" i="1"/>
  <c r="P441" i="1"/>
  <c r="AJ441" i="1"/>
  <c r="O441" i="1"/>
  <c r="W530" i="1"/>
  <c r="P530" i="1"/>
  <c r="Y530" i="1"/>
  <c r="O530" i="1"/>
  <c r="X530" i="1"/>
  <c r="T530" i="1"/>
  <c r="W599" i="1"/>
  <c r="V599" i="1"/>
  <c r="Y599" i="1"/>
  <c r="X599" i="1"/>
  <c r="P599" i="1"/>
  <c r="O599" i="1"/>
  <c r="V684" i="1"/>
  <c r="W684" i="1"/>
  <c r="U684" i="1"/>
  <c r="P684" i="1"/>
  <c r="Y684" i="1"/>
  <c r="T684" i="1"/>
  <c r="X684" i="1"/>
  <c r="O684" i="1"/>
  <c r="V741" i="1"/>
  <c r="O741" i="1"/>
  <c r="X741" i="1"/>
  <c r="P741" i="1"/>
  <c r="T741" i="1"/>
  <c r="W794" i="1"/>
  <c r="V794" i="1"/>
  <c r="Y794" i="1"/>
  <c r="U794" i="1"/>
  <c r="T794" i="1"/>
  <c r="O794" i="1"/>
  <c r="X794" i="1"/>
  <c r="P794" i="1"/>
  <c r="P880" i="1"/>
  <c r="O880" i="1"/>
  <c r="AG880" i="1"/>
  <c r="P933" i="1"/>
  <c r="AJ933" i="1"/>
  <c r="AH933" i="1"/>
  <c r="AI933" i="1"/>
  <c r="P1023" i="1"/>
  <c r="O1023" i="1"/>
  <c r="AG1023" i="1"/>
  <c r="AI1023" i="1"/>
  <c r="P1066" i="1"/>
  <c r="AH1066" i="1"/>
  <c r="P1107" i="1"/>
  <c r="O1107" i="1"/>
  <c r="AI1107" i="1"/>
  <c r="O1159" i="1"/>
  <c r="AH1159" i="1"/>
  <c r="AJ1159" i="1"/>
  <c r="P409" i="1"/>
  <c r="O409" i="1"/>
  <c r="AH409" i="1"/>
  <c r="AJ409" i="1"/>
  <c r="O815" i="1"/>
  <c r="P815" i="1"/>
  <c r="P1132" i="1"/>
  <c r="O1132" i="1"/>
  <c r="AJ1132" i="1"/>
  <c r="AI1132" i="1"/>
  <c r="AH1132" i="1"/>
  <c r="P1036" i="1"/>
  <c r="O1036" i="1"/>
  <c r="Y1036" i="1"/>
  <c r="X1036" i="1"/>
  <c r="S1036" i="1"/>
  <c r="W1036" i="1"/>
  <c r="V1036" i="1"/>
  <c r="U1036" i="1"/>
  <c r="AI615" i="1"/>
  <c r="AI379" i="1"/>
  <c r="S488" i="1"/>
  <c r="V279" i="1"/>
  <c r="S562" i="1"/>
  <c r="S663" i="1"/>
  <c r="S783" i="1"/>
  <c r="S251" i="1"/>
  <c r="S713" i="1"/>
  <c r="T843" i="1"/>
  <c r="V883" i="1"/>
  <c r="S682" i="1"/>
  <c r="S707" i="1"/>
  <c r="V591" i="1"/>
  <c r="S625" i="1"/>
  <c r="U734" i="1"/>
  <c r="AJ984" i="1"/>
  <c r="AH1044" i="1"/>
  <c r="V1014" i="1"/>
  <c r="AH846" i="1"/>
  <c r="T787" i="1"/>
  <c r="AH1023" i="1"/>
  <c r="AH1042" i="1"/>
  <c r="AI1066" i="1"/>
  <c r="AH1120" i="1"/>
  <c r="O466" i="1"/>
  <c r="W78" i="1"/>
  <c r="O868" i="1"/>
  <c r="O651" i="1"/>
  <c r="Y222" i="1"/>
  <c r="P279" i="1"/>
  <c r="Y364" i="1"/>
  <c r="U488" i="1"/>
  <c r="Y741" i="1"/>
  <c r="U879" i="1"/>
  <c r="O964" i="1"/>
  <c r="P176" i="1"/>
  <c r="P285" i="1"/>
  <c r="W329" i="1"/>
  <c r="T599" i="1"/>
  <c r="O689" i="1"/>
  <c r="X7" i="1"/>
  <c r="W110" i="1"/>
  <c r="Y250" i="1"/>
  <c r="X287" i="1"/>
  <c r="W699" i="1"/>
  <c r="P374" i="1"/>
  <c r="O1134" i="1"/>
  <c r="V813" i="1"/>
  <c r="T813" i="1"/>
  <c r="U813" i="1"/>
  <c r="S813" i="1"/>
  <c r="Y813" i="1"/>
  <c r="W813" i="1"/>
  <c r="X813" i="1"/>
  <c r="O813" i="1"/>
  <c r="P813" i="1"/>
  <c r="AI1124" i="1"/>
  <c r="AH1124" i="1"/>
  <c r="P1124" i="1"/>
  <c r="AJ1124" i="1"/>
  <c r="AG913" i="1"/>
  <c r="AI913" i="1"/>
  <c r="AJ913" i="1"/>
  <c r="AH913" i="1"/>
  <c r="O913" i="1"/>
  <c r="P913" i="1"/>
  <c r="O1018" i="1"/>
  <c r="P1018" i="1"/>
  <c r="AH1018" i="1"/>
  <c r="P609" i="1"/>
  <c r="Y609" i="1"/>
  <c r="V609" i="1"/>
  <c r="O609" i="1"/>
  <c r="U609" i="1"/>
  <c r="X609" i="1"/>
  <c r="W609" i="1"/>
  <c r="V125" i="1"/>
  <c r="W125" i="1"/>
  <c r="Y125" i="1"/>
  <c r="O125" i="1"/>
  <c r="X125" i="1"/>
  <c r="T125" i="1"/>
  <c r="P125" i="1"/>
  <c r="U125" i="1"/>
  <c r="T227" i="1"/>
  <c r="S227" i="1"/>
  <c r="P227" i="1"/>
  <c r="X227" i="1"/>
  <c r="O227" i="1"/>
  <c r="Y227" i="1"/>
  <c r="X313" i="1"/>
  <c r="O313" i="1"/>
  <c r="S313" i="1"/>
  <c r="P313" i="1"/>
  <c r="Y415" i="1"/>
  <c r="O415" i="1"/>
  <c r="X415" i="1"/>
  <c r="P415" i="1"/>
  <c r="T415" i="1"/>
  <c r="U527" i="1"/>
  <c r="X527" i="1"/>
  <c r="V527" i="1"/>
  <c r="T527" i="1"/>
  <c r="O527" i="1"/>
  <c r="P527" i="1"/>
  <c r="W527" i="1"/>
  <c r="S527" i="1"/>
  <c r="Y527" i="1"/>
  <c r="W628" i="1"/>
  <c r="Y628" i="1"/>
  <c r="P628" i="1"/>
  <c r="X628" i="1"/>
  <c r="V628" i="1"/>
  <c r="O628" i="1"/>
  <c r="T628" i="1"/>
  <c r="S628" i="1"/>
  <c r="V792" i="1"/>
  <c r="P792" i="1"/>
  <c r="X792" i="1"/>
  <c r="Y792" i="1"/>
  <c r="O792" i="1"/>
  <c r="T792" i="1"/>
  <c r="S792" i="1"/>
  <c r="AJ1017" i="1"/>
  <c r="AI1017" i="1"/>
  <c r="AG1017" i="1"/>
  <c r="P1017" i="1"/>
  <c r="O1017" i="1"/>
  <c r="S771" i="1"/>
  <c r="V771" i="1"/>
  <c r="X771" i="1"/>
  <c r="O771" i="1"/>
  <c r="W771" i="1"/>
  <c r="P771" i="1"/>
  <c r="AG1143" i="1"/>
  <c r="P1143" i="1"/>
  <c r="AH1143" i="1"/>
  <c r="O1143" i="1"/>
  <c r="AG902" i="1"/>
  <c r="AJ902" i="1"/>
  <c r="O795" i="1"/>
  <c r="P795" i="1"/>
  <c r="AI795" i="1"/>
  <c r="V397" i="1"/>
  <c r="S397" i="1"/>
  <c r="T397" i="1"/>
  <c r="W397" i="1"/>
  <c r="O397" i="1"/>
  <c r="Y397" i="1"/>
  <c r="P72" i="1"/>
  <c r="Y72" i="1"/>
  <c r="X72" i="1"/>
  <c r="O72" i="1"/>
  <c r="T72" i="1"/>
  <c r="S72" i="1"/>
  <c r="U72" i="1"/>
  <c r="V202" i="1"/>
  <c r="U202" i="1"/>
  <c r="T202" i="1"/>
  <c r="P202" i="1"/>
  <c r="S202" i="1"/>
  <c r="X202" i="1"/>
  <c r="Y202" i="1"/>
  <c r="W202" i="1"/>
  <c r="O202" i="1"/>
  <c r="S306" i="1"/>
  <c r="T306" i="1"/>
  <c r="X306" i="1"/>
  <c r="P306" i="1"/>
  <c r="O306" i="1"/>
  <c r="V306" i="1"/>
  <c r="W306" i="1"/>
  <c r="Y306" i="1"/>
  <c r="U306" i="1"/>
  <c r="S413" i="1"/>
  <c r="X413" i="1"/>
  <c r="V413" i="1"/>
  <c r="T413" i="1"/>
  <c r="Y413" i="1"/>
  <c r="O413" i="1"/>
  <c r="S524" i="1"/>
  <c r="V524" i="1"/>
  <c r="T524" i="1"/>
  <c r="W524" i="1"/>
  <c r="P524" i="1"/>
  <c r="Y524" i="1"/>
  <c r="X524" i="1"/>
  <c r="U524" i="1"/>
  <c r="O524" i="1"/>
  <c r="X629" i="1"/>
  <c r="U629" i="1"/>
  <c r="O629" i="1"/>
  <c r="V629" i="1"/>
  <c r="P629" i="1"/>
  <c r="W629" i="1"/>
  <c r="S629" i="1"/>
  <c r="Y629" i="1"/>
  <c r="U737" i="1"/>
  <c r="W737" i="1"/>
  <c r="O737" i="1"/>
  <c r="V737" i="1"/>
  <c r="S737" i="1"/>
  <c r="X737" i="1"/>
  <c r="T737" i="1"/>
  <c r="U848" i="1"/>
  <c r="Y848" i="1"/>
  <c r="X848" i="1"/>
  <c r="O848" i="1"/>
  <c r="P848" i="1"/>
  <c r="V848" i="1"/>
  <c r="W848" i="1"/>
  <c r="P947" i="1"/>
  <c r="O947" i="1"/>
  <c r="AH947" i="1"/>
  <c r="AG1037" i="1"/>
  <c r="O1037" i="1"/>
  <c r="P1037" i="1"/>
  <c r="P1129" i="1"/>
  <c r="AJ1129" i="1"/>
  <c r="AH1129" i="1"/>
  <c r="P545" i="1"/>
  <c r="O545" i="1"/>
  <c r="P1116" i="1"/>
  <c r="O1116" i="1"/>
  <c r="AJ1116" i="1"/>
  <c r="AI1116" i="1"/>
  <c r="AH902" i="1"/>
  <c r="U50" i="1"/>
  <c r="U17" i="1"/>
  <c r="T548" i="1"/>
  <c r="T821" i="1"/>
  <c r="Y657" i="1"/>
  <c r="O977" i="1"/>
  <c r="W413" i="1"/>
  <c r="U548" i="1"/>
  <c r="AI1129" i="1"/>
  <c r="P152" i="1"/>
  <c r="U413" i="1"/>
  <c r="U662" i="1"/>
  <c r="W662" i="1"/>
  <c r="Y662" i="1"/>
  <c r="O662" i="1"/>
  <c r="P662" i="1"/>
  <c r="AH375" i="1"/>
  <c r="AG375" i="1"/>
  <c r="P375" i="1"/>
  <c r="AG511" i="1"/>
  <c r="AJ511" i="1"/>
  <c r="O511" i="1"/>
  <c r="AH511" i="1"/>
  <c r="V212" i="1"/>
  <c r="Y212" i="1"/>
  <c r="S212" i="1"/>
  <c r="P212" i="1"/>
  <c r="T212" i="1"/>
  <c r="X212" i="1"/>
  <c r="U261" i="1"/>
  <c r="T261" i="1"/>
  <c r="W261" i="1"/>
  <c r="O261" i="1"/>
  <c r="X261" i="1"/>
  <c r="Y261" i="1"/>
  <c r="S261" i="1"/>
  <c r="P261" i="1"/>
  <c r="S342" i="1"/>
  <c r="O342" i="1"/>
  <c r="U342" i="1"/>
  <c r="Y342" i="1"/>
  <c r="W342" i="1"/>
  <c r="X421" i="1"/>
  <c r="O421" i="1"/>
  <c r="S503" i="1"/>
  <c r="X503" i="1"/>
  <c r="Y503" i="1"/>
  <c r="P503" i="1"/>
  <c r="O503" i="1"/>
  <c r="Q503" i="1" s="1"/>
  <c r="AD503" i="1" s="1"/>
  <c r="V503" i="1"/>
  <c r="W503" i="1"/>
  <c r="V579" i="1"/>
  <c r="W579" i="1"/>
  <c r="Y579" i="1"/>
  <c r="P579" i="1"/>
  <c r="X579" i="1"/>
  <c r="O579" i="1"/>
  <c r="S579" i="1"/>
  <c r="U579" i="1"/>
  <c r="O667" i="1"/>
  <c r="W667" i="1"/>
  <c r="P667" i="1"/>
  <c r="X667" i="1"/>
  <c r="S667" i="1"/>
  <c r="O746" i="1"/>
  <c r="X746" i="1"/>
  <c r="V831" i="1"/>
  <c r="W831" i="1"/>
  <c r="Y831" i="1"/>
  <c r="O831" i="1"/>
  <c r="T831" i="1"/>
  <c r="S831" i="1"/>
  <c r="T906" i="1"/>
  <c r="Y906" i="1"/>
  <c r="P906" i="1"/>
  <c r="X906" i="1"/>
  <c r="U906" i="1"/>
  <c r="O906" i="1"/>
  <c r="S906" i="1"/>
  <c r="W906" i="1"/>
  <c r="AI987" i="1"/>
  <c r="AG987" i="1"/>
  <c r="AJ1048" i="1"/>
  <c r="AI1048" i="1"/>
  <c r="AH1048" i="1"/>
  <c r="AH433" i="1"/>
  <c r="AJ433" i="1"/>
  <c r="AJ1153" i="1"/>
  <c r="AI1153" i="1"/>
  <c r="AH687" i="1"/>
  <c r="AG687" i="1"/>
  <c r="AI687" i="1"/>
  <c r="AI623" i="1"/>
  <c r="AJ623" i="1"/>
  <c r="O623" i="1"/>
  <c r="U299" i="1"/>
  <c r="V299" i="1"/>
  <c r="T299" i="1"/>
  <c r="S299" i="1"/>
  <c r="X299" i="1"/>
  <c r="Y299" i="1"/>
  <c r="P299" i="1"/>
  <c r="W299" i="1"/>
  <c r="AJ236" i="1"/>
  <c r="AH236" i="1"/>
  <c r="O236" i="1"/>
  <c r="AI207" i="1"/>
  <c r="O207" i="1"/>
  <c r="P207" i="1"/>
  <c r="AH207" i="1"/>
  <c r="P1095" i="1"/>
  <c r="O1095" i="1"/>
  <c r="T826" i="1"/>
  <c r="V826" i="1"/>
  <c r="X826" i="1"/>
  <c r="W826" i="1"/>
  <c r="O826" i="1"/>
  <c r="Y826" i="1"/>
  <c r="V92" i="1"/>
  <c r="S92" i="1"/>
  <c r="O92" i="1"/>
  <c r="X92" i="1"/>
  <c r="U92" i="1"/>
  <c r="W92" i="1"/>
  <c r="U56" i="1"/>
  <c r="X56" i="1"/>
  <c r="P56" i="1"/>
  <c r="O56" i="1"/>
  <c r="V56" i="1"/>
  <c r="S56" i="1"/>
  <c r="T56" i="1"/>
  <c r="T164" i="1"/>
  <c r="P164" i="1"/>
  <c r="W164" i="1"/>
  <c r="V164" i="1"/>
  <c r="O164" i="1"/>
  <c r="X164" i="1"/>
  <c r="S228" i="1"/>
  <c r="O228" i="1"/>
  <c r="X228" i="1"/>
  <c r="W228" i="1"/>
  <c r="V228" i="1"/>
  <c r="P228" i="1"/>
  <c r="Y228" i="1"/>
  <c r="U228" i="1"/>
  <c r="V312" i="1"/>
  <c r="O312" i="1"/>
  <c r="Y312" i="1"/>
  <c r="P312" i="1"/>
  <c r="U312" i="1"/>
  <c r="X312" i="1"/>
  <c r="S312" i="1"/>
  <c r="W312" i="1"/>
  <c r="T312" i="1"/>
  <c r="T405" i="1"/>
  <c r="P405" i="1"/>
  <c r="U405" i="1"/>
  <c r="S405" i="1"/>
  <c r="Y405" i="1"/>
  <c r="O405" i="1"/>
  <c r="X405" i="1"/>
  <c r="W405" i="1"/>
  <c r="V405" i="1"/>
  <c r="AI472" i="1"/>
  <c r="P472" i="1"/>
  <c r="AH472" i="1"/>
  <c r="AJ472" i="1"/>
  <c r="O472" i="1"/>
  <c r="W550" i="1"/>
  <c r="P550" i="1"/>
  <c r="Y550" i="1"/>
  <c r="O550" i="1"/>
  <c r="U633" i="1"/>
  <c r="P633" i="1"/>
  <c r="O633" i="1"/>
  <c r="V633" i="1"/>
  <c r="W633" i="1"/>
  <c r="Y633" i="1"/>
  <c r="X633" i="1"/>
  <c r="T710" i="1"/>
  <c r="P710" i="1"/>
  <c r="X710" i="1"/>
  <c r="V710" i="1"/>
  <c r="Y710" i="1"/>
  <c r="U710" i="1"/>
  <c r="O710" i="1"/>
  <c r="W710" i="1"/>
  <c r="V822" i="1"/>
  <c r="O822" i="1"/>
  <c r="P822" i="1"/>
  <c r="T822" i="1"/>
  <c r="Y822" i="1"/>
  <c r="X822" i="1"/>
  <c r="P951" i="1"/>
  <c r="X951" i="1"/>
  <c r="W951" i="1"/>
  <c r="O951" i="1"/>
  <c r="Y951" i="1"/>
  <c r="S951" i="1"/>
  <c r="T951" i="1"/>
  <c r="V951" i="1"/>
  <c r="P57" i="1"/>
  <c r="O57" i="1"/>
  <c r="AH57" i="1"/>
  <c r="AJ57" i="1"/>
  <c r="AH688" i="1"/>
  <c r="AJ448" i="1"/>
  <c r="AH133" i="1"/>
  <c r="AH615" i="1"/>
  <c r="S26" i="1"/>
  <c r="AJ379" i="1"/>
  <c r="S519" i="1"/>
  <c r="S279" i="1"/>
  <c r="S633" i="1"/>
  <c r="S750" i="1"/>
  <c r="AI876" i="1"/>
  <c r="T579" i="1"/>
  <c r="S637" i="1"/>
  <c r="U843" i="1"/>
  <c r="AI862" i="1"/>
  <c r="S596" i="1"/>
  <c r="T682" i="1"/>
  <c r="T707" i="1"/>
  <c r="S848" i="1"/>
  <c r="AG1035" i="1"/>
  <c r="S591" i="1"/>
  <c r="T625" i="1"/>
  <c r="S927" i="1"/>
  <c r="T757" i="1"/>
  <c r="AI880" i="1"/>
  <c r="U951" i="1"/>
  <c r="AH1167" i="1"/>
  <c r="AI790" i="1"/>
  <c r="T1014" i="1"/>
  <c r="AH640" i="1"/>
  <c r="AI846" i="1"/>
  <c r="AJ1042" i="1"/>
  <c r="AJ1066" i="1"/>
  <c r="AH1107" i="1"/>
  <c r="AI409" i="1"/>
  <c r="AH815" i="1"/>
  <c r="AJ344" i="1"/>
  <c r="AI871" i="1"/>
  <c r="P1014" i="1"/>
  <c r="X397" i="1"/>
  <c r="P230" i="1"/>
  <c r="P902" i="1"/>
  <c r="P793" i="1"/>
  <c r="P132" i="1"/>
  <c r="Q132" i="1" s="1"/>
  <c r="AC132" i="1" s="1"/>
  <c r="O544" i="1"/>
  <c r="P764" i="1"/>
  <c r="Q764" i="1" s="1"/>
  <c r="Z764" i="1" s="1"/>
  <c r="W330" i="1"/>
  <c r="O619" i="1"/>
  <c r="U826" i="1"/>
  <c r="X26" i="1"/>
  <c r="W72" i="1"/>
  <c r="O110" i="1"/>
  <c r="X232" i="1"/>
  <c r="P305" i="1"/>
  <c r="V411" i="1"/>
  <c r="O531" i="1"/>
  <c r="O699" i="1"/>
  <c r="X221" i="1"/>
  <c r="U162" i="1"/>
  <c r="W430" i="1"/>
  <c r="Y927" i="1"/>
  <c r="P1075" i="1"/>
  <c r="O31" i="1"/>
  <c r="Q1088" i="1"/>
  <c r="AA1088" i="1" s="1"/>
  <c r="AG831" i="1"/>
  <c r="V257" i="1"/>
  <c r="O257" i="1"/>
  <c r="X257" i="1"/>
  <c r="P257" i="1"/>
  <c r="W257" i="1"/>
  <c r="Y257" i="1"/>
  <c r="V51" i="1"/>
  <c r="Y51" i="1"/>
  <c r="O51" i="1"/>
  <c r="X51" i="1"/>
  <c r="W51" i="1"/>
  <c r="P51" i="1"/>
  <c r="T51" i="1"/>
  <c r="Y893" i="1"/>
  <c r="X893" i="1"/>
  <c r="O893" i="1"/>
  <c r="W893" i="1"/>
  <c r="P893" i="1"/>
  <c r="O375" i="1"/>
  <c r="P373" i="1"/>
  <c r="X688" i="1"/>
  <c r="Y688" i="1"/>
  <c r="P688" i="1"/>
  <c r="Y135" i="1"/>
  <c r="X135" i="1"/>
  <c r="T135" i="1"/>
  <c r="O135" i="1"/>
  <c r="U135" i="1"/>
  <c r="P135" i="1"/>
  <c r="S135" i="1"/>
  <c r="V135" i="1"/>
  <c r="V511" i="1"/>
  <c r="X511" i="1"/>
  <c r="T511" i="1"/>
  <c r="P511" i="1"/>
  <c r="W511" i="1"/>
  <c r="Y511" i="1"/>
  <c r="Y971" i="1"/>
  <c r="X971" i="1"/>
  <c r="O971" i="1"/>
  <c r="W971" i="1"/>
  <c r="X914" i="1"/>
  <c r="W914" i="1"/>
  <c r="P914" i="1"/>
  <c r="O914" i="1"/>
  <c r="Y1174" i="1"/>
  <c r="W1174" i="1"/>
  <c r="O1174" i="1"/>
  <c r="P1174" i="1"/>
  <c r="X1174" i="1"/>
  <c r="Y133" i="1"/>
  <c r="X133" i="1"/>
  <c r="S133" i="1"/>
  <c r="O133" i="1"/>
  <c r="P133" i="1"/>
  <c r="W133" i="1"/>
  <c r="U133" i="1"/>
  <c r="T133" i="1"/>
  <c r="O705" i="1"/>
  <c r="X705" i="1"/>
  <c r="W705" i="1"/>
  <c r="Y705" i="1"/>
  <c r="S705" i="1"/>
  <c r="P705" i="1"/>
  <c r="U83" i="1"/>
  <c r="Y83" i="1"/>
  <c r="W83" i="1"/>
  <c r="S83" i="1"/>
  <c r="O83" i="1"/>
  <c r="P83" i="1"/>
  <c r="V83" i="1"/>
  <c r="T83" i="1"/>
  <c r="AI627" i="1"/>
  <c r="AH627" i="1"/>
  <c r="AJ627" i="1"/>
  <c r="AG549" i="1"/>
  <c r="AJ549" i="1"/>
  <c r="AH549" i="1"/>
  <c r="AI90" i="1"/>
  <c r="AH90" i="1"/>
  <c r="AJ90" i="1"/>
  <c r="AH31" i="1"/>
  <c r="AJ31" i="1"/>
  <c r="S167" i="1"/>
  <c r="O167" i="1"/>
  <c r="AH342" i="1"/>
  <c r="AJ342" i="1"/>
  <c r="AG342" i="1"/>
  <c r="AH382" i="1"/>
  <c r="AG382" i="1"/>
  <c r="AJ382" i="1"/>
  <c r="AI382" i="1"/>
  <c r="AJ421" i="1"/>
  <c r="AH421" i="1"/>
  <c r="P478" i="1"/>
  <c r="X478" i="1"/>
  <c r="AI556" i="1"/>
  <c r="AG556" i="1"/>
  <c r="AI604" i="1"/>
  <c r="AG604" i="1"/>
  <c r="AI775" i="1"/>
  <c r="AJ775" i="1"/>
  <c r="AJ883" i="1"/>
  <c r="AI883" i="1"/>
  <c r="P956" i="1"/>
  <c r="X956" i="1"/>
  <c r="O956" i="1"/>
  <c r="S987" i="1"/>
  <c r="X987" i="1"/>
  <c r="Y987" i="1"/>
  <c r="W987" i="1"/>
  <c r="P987" i="1"/>
  <c r="O987" i="1"/>
  <c r="T1028" i="1"/>
  <c r="P1028" i="1"/>
  <c r="O1028" i="1"/>
  <c r="Y1028" i="1"/>
  <c r="W1028" i="1"/>
  <c r="U1028" i="1"/>
  <c r="X1028" i="1"/>
  <c r="P1048" i="1"/>
  <c r="O1048" i="1"/>
  <c r="X1048" i="1"/>
  <c r="S1069" i="1"/>
  <c r="O1069" i="1"/>
  <c r="P1069" i="1"/>
  <c r="Y1089" i="1"/>
  <c r="O1089" i="1"/>
  <c r="W1089" i="1"/>
  <c r="P1089" i="1"/>
  <c r="V1111" i="1"/>
  <c r="P1111" i="1"/>
  <c r="O1111" i="1"/>
  <c r="Y1111" i="1"/>
  <c r="W1111" i="1"/>
  <c r="X1111" i="1"/>
  <c r="V1138" i="1"/>
  <c r="S1138" i="1"/>
  <c r="X1138" i="1"/>
  <c r="Y1138" i="1"/>
  <c r="O1138" i="1"/>
  <c r="T1138" i="1"/>
  <c r="W1138" i="1"/>
  <c r="O1163" i="1"/>
  <c r="S1163" i="1"/>
  <c r="X1163" i="1"/>
  <c r="T1163" i="1"/>
  <c r="P1163" i="1"/>
  <c r="S89" i="1"/>
  <c r="P89" i="1"/>
  <c r="O89" i="1"/>
  <c r="S286" i="1"/>
  <c r="X286" i="1"/>
  <c r="O286" i="1"/>
  <c r="P433" i="1"/>
  <c r="O433" i="1"/>
  <c r="W433" i="1"/>
  <c r="S433" i="1"/>
  <c r="Y433" i="1"/>
  <c r="T433" i="1"/>
  <c r="X433" i="1"/>
  <c r="V433" i="1"/>
  <c r="P641" i="1"/>
  <c r="X641" i="1"/>
  <c r="S641" i="1"/>
  <c r="W837" i="1"/>
  <c r="Y837" i="1"/>
  <c r="S837" i="1"/>
  <c r="O837" i="1"/>
  <c r="X837" i="1"/>
  <c r="P837" i="1"/>
  <c r="Y1019" i="1"/>
  <c r="V1019" i="1"/>
  <c r="O1019" i="1"/>
  <c r="T1019" i="1"/>
  <c r="X1019" i="1"/>
  <c r="W1019" i="1"/>
  <c r="S1019" i="1"/>
  <c r="P1019" i="1"/>
  <c r="O1153" i="1"/>
  <c r="X1153" i="1"/>
  <c r="S1153" i="1"/>
  <c r="O278" i="1"/>
  <c r="W278" i="1"/>
  <c r="S278" i="1"/>
  <c r="V278" i="1"/>
  <c r="P278" i="1"/>
  <c r="X278" i="1"/>
  <c r="O671" i="1"/>
  <c r="X671" i="1"/>
  <c r="S671" i="1"/>
  <c r="W671" i="1"/>
  <c r="U671" i="1"/>
  <c r="P671" i="1"/>
  <c r="S258" i="1"/>
  <c r="X258" i="1"/>
  <c r="Y258" i="1"/>
  <c r="O258" i="1"/>
  <c r="W258" i="1"/>
  <c r="X687" i="1"/>
  <c r="Y687" i="1"/>
  <c r="P687" i="1"/>
  <c r="O687" i="1"/>
  <c r="Q687" i="1" s="1"/>
  <c r="AD687" i="1" s="1"/>
  <c r="T942" i="1"/>
  <c r="O942" i="1"/>
  <c r="X942" i="1"/>
  <c r="S942" i="1"/>
  <c r="W942" i="1"/>
  <c r="Y942" i="1"/>
  <c r="P942" i="1"/>
  <c r="U942" i="1"/>
  <c r="V623" i="1"/>
  <c r="S623" i="1"/>
  <c r="P623" i="1"/>
  <c r="W623" i="1"/>
  <c r="Y623" i="1"/>
  <c r="U623" i="1"/>
  <c r="X623" i="1"/>
  <c r="P515" i="1"/>
  <c r="AI515" i="1"/>
  <c r="O515" i="1"/>
  <c r="AG515" i="1"/>
  <c r="Y424" i="1"/>
  <c r="U424" i="1"/>
  <c r="S424" i="1"/>
  <c r="V424" i="1"/>
  <c r="W424" i="1"/>
  <c r="P424" i="1"/>
  <c r="V955" i="1"/>
  <c r="U955" i="1"/>
  <c r="P955" i="1"/>
  <c r="X955" i="1"/>
  <c r="O955" i="1"/>
  <c r="Y955" i="1"/>
  <c r="W955" i="1"/>
  <c r="P576" i="1"/>
  <c r="X576" i="1"/>
  <c r="W576" i="1"/>
  <c r="V576" i="1"/>
  <c r="T576" i="1"/>
  <c r="U576" i="1"/>
  <c r="Y576" i="1"/>
  <c r="O576" i="1"/>
  <c r="X168" i="1"/>
  <c r="S168" i="1"/>
  <c r="V168" i="1"/>
  <c r="W168" i="1"/>
  <c r="Y168" i="1"/>
  <c r="V513" i="1"/>
  <c r="X513" i="1"/>
  <c r="Y513" i="1"/>
  <c r="T513" i="1"/>
  <c r="W513" i="1"/>
  <c r="P513" i="1"/>
  <c r="S513" i="1"/>
  <c r="V911" i="1"/>
  <c r="S911" i="1"/>
  <c r="T911" i="1"/>
  <c r="P911" i="1"/>
  <c r="Y911" i="1"/>
  <c r="U911" i="1"/>
  <c r="W911" i="1"/>
  <c r="X911" i="1"/>
  <c r="V356" i="1"/>
  <c r="S356" i="1"/>
  <c r="U356" i="1"/>
  <c r="T356" i="1"/>
  <c r="P356" i="1"/>
  <c r="Y356" i="1"/>
  <c r="W356" i="1"/>
  <c r="P939" i="1"/>
  <c r="Y939" i="1"/>
  <c r="W939" i="1"/>
  <c r="O939" i="1"/>
  <c r="X939" i="1"/>
  <c r="Y29" i="1"/>
  <c r="W29" i="1"/>
  <c r="X29" i="1"/>
  <c r="P29" i="1"/>
  <c r="Y953" i="1"/>
  <c r="T953" i="1"/>
  <c r="S953" i="1"/>
  <c r="O953" i="1"/>
  <c r="U953" i="1"/>
  <c r="P953" i="1"/>
  <c r="W953" i="1"/>
  <c r="V953" i="1"/>
  <c r="X953" i="1"/>
  <c r="S84" i="1"/>
  <c r="V84" i="1"/>
  <c r="Y84" i="1"/>
  <c r="X84" i="1"/>
  <c r="W84" i="1"/>
  <c r="AJ779" i="1"/>
  <c r="AH779" i="1"/>
  <c r="AG779" i="1"/>
  <c r="O779" i="1"/>
  <c r="P779" i="1"/>
  <c r="AG380" i="1"/>
  <c r="AJ380" i="1"/>
  <c r="AH380" i="1"/>
  <c r="O380" i="1"/>
  <c r="P380" i="1"/>
  <c r="AH8" i="1"/>
  <c r="AJ8" i="1"/>
  <c r="AG8" i="1"/>
  <c r="P8" i="1"/>
  <c r="Q8" i="1"/>
  <c r="AD8" i="1" s="1"/>
  <c r="AG32" i="1"/>
  <c r="AH32" i="1"/>
  <c r="P32" i="1"/>
  <c r="AJ32" i="1"/>
  <c r="AI32" i="1"/>
  <c r="P63" i="1"/>
  <c r="AJ63" i="1"/>
  <c r="AH63" i="1"/>
  <c r="AI63" i="1"/>
  <c r="O63" i="1"/>
  <c r="AI107" i="1"/>
  <c r="AG107" i="1"/>
  <c r="P107" i="1"/>
  <c r="O107" i="1"/>
  <c r="P142" i="1"/>
  <c r="O142" i="1"/>
  <c r="Q142" i="1" s="1"/>
  <c r="Z142" i="1" s="1"/>
  <c r="P170" i="1"/>
  <c r="O170" i="1"/>
  <c r="P213" i="1"/>
  <c r="O213" i="1"/>
  <c r="P234" i="1"/>
  <c r="O234" i="1"/>
  <c r="AJ234" i="1"/>
  <c r="AG234" i="1"/>
  <c r="O262" i="1"/>
  <c r="P262" i="1"/>
  <c r="AI262" i="1"/>
  <c r="AG292" i="1"/>
  <c r="P292" i="1"/>
  <c r="O292" i="1"/>
  <c r="AJ318" i="1"/>
  <c r="P318" i="1"/>
  <c r="O343" i="1"/>
  <c r="P343" i="1"/>
  <c r="AH372" i="1"/>
  <c r="O372" i="1"/>
  <c r="P372" i="1"/>
  <c r="AG372" i="1"/>
  <c r="AH392" i="1"/>
  <c r="P392" i="1"/>
  <c r="AG422" i="1"/>
  <c r="P422" i="1"/>
  <c r="AJ422" i="1"/>
  <c r="AH422" i="1"/>
  <c r="O422" i="1"/>
  <c r="AJ452" i="1"/>
  <c r="AI452" i="1"/>
  <c r="P452" i="1"/>
  <c r="Q452" i="1"/>
  <c r="AD452" i="1" s="1"/>
  <c r="AJ481" i="1"/>
  <c r="AG481" i="1"/>
  <c r="AH481" i="1"/>
  <c r="O481" i="1"/>
  <c r="AH504" i="1"/>
  <c r="AJ504" i="1"/>
  <c r="O504" i="1"/>
  <c r="P504" i="1"/>
  <c r="Q504" i="1" s="1"/>
  <c r="AD504" i="1" s="1"/>
  <c r="AG504" i="1"/>
  <c r="AH532" i="1"/>
  <c r="AJ532" i="1"/>
  <c r="P532" i="1"/>
  <c r="O532" i="1"/>
  <c r="AH554" i="1"/>
  <c r="O554" i="1"/>
  <c r="P554" i="1"/>
  <c r="Q554" i="1"/>
  <c r="Z554" i="1" s="1"/>
  <c r="P574" i="1"/>
  <c r="O574" i="1"/>
  <c r="AG574" i="1"/>
  <c r="AJ574" i="1"/>
  <c r="AH574" i="1"/>
  <c r="AI610" i="1"/>
  <c r="AH610" i="1"/>
  <c r="AG610" i="1"/>
  <c r="AJ610" i="1"/>
  <c r="O610" i="1"/>
  <c r="P610" i="1"/>
  <c r="AG638" i="1"/>
  <c r="AI638" i="1"/>
  <c r="O638" i="1"/>
  <c r="AG668" i="1"/>
  <c r="AH668" i="1"/>
  <c r="O690" i="1"/>
  <c r="AI690" i="1"/>
  <c r="P690" i="1"/>
  <c r="AH690" i="1"/>
  <c r="AH714" i="1"/>
  <c r="AG714" i="1"/>
  <c r="P714" i="1"/>
  <c r="AJ747" i="1"/>
  <c r="AH747" i="1"/>
  <c r="AI747" i="1"/>
  <c r="AG776" i="1"/>
  <c r="P776" i="1"/>
  <c r="AI776" i="1"/>
  <c r="O776" i="1"/>
  <c r="O801" i="1"/>
  <c r="AG801" i="1"/>
  <c r="P801" i="1"/>
  <c r="AI801" i="1"/>
  <c r="AJ801" i="1"/>
  <c r="AH834" i="1"/>
  <c r="AI834" i="1"/>
  <c r="P834" i="1"/>
  <c r="O834" i="1"/>
  <c r="AG834" i="1"/>
  <c r="P858" i="1"/>
  <c r="O858" i="1"/>
  <c r="X858" i="1"/>
  <c r="Y858" i="1"/>
  <c r="O885" i="1"/>
  <c r="Y885" i="1"/>
  <c r="P885" i="1"/>
  <c r="T885" i="1"/>
  <c r="X885" i="1"/>
  <c r="X907" i="1"/>
  <c r="V907" i="1"/>
  <c r="P907" i="1"/>
  <c r="Y907" i="1"/>
  <c r="W907" i="1"/>
  <c r="AG943" i="1"/>
  <c r="O943" i="1"/>
  <c r="AH960" i="1"/>
  <c r="P960" i="1"/>
  <c r="O960" i="1"/>
  <c r="AJ990" i="1"/>
  <c r="AI990" i="1"/>
  <c r="AH990" i="1"/>
  <c r="P990" i="1"/>
  <c r="O990" i="1"/>
  <c r="Q990" i="1" s="1"/>
  <c r="AD990" i="1" s="1"/>
  <c r="Y1026" i="1"/>
  <c r="O1026" i="1"/>
  <c r="W1026" i="1"/>
  <c r="X1026" i="1"/>
  <c r="P1026" i="1"/>
  <c r="V1026" i="1"/>
  <c r="T1049" i="1"/>
  <c r="X1049" i="1"/>
  <c r="O1049" i="1"/>
  <c r="S1049" i="1"/>
  <c r="Y1049" i="1"/>
  <c r="U1049" i="1"/>
  <c r="V1049" i="1"/>
  <c r="P1049" i="1"/>
  <c r="V1071" i="1"/>
  <c r="W1071" i="1"/>
  <c r="S1071" i="1"/>
  <c r="P1071" i="1"/>
  <c r="X1071" i="1"/>
  <c r="Y1071" i="1"/>
  <c r="U1091" i="1"/>
  <c r="Y1091" i="1"/>
  <c r="T1091" i="1"/>
  <c r="P1091" i="1"/>
  <c r="V1110" i="1"/>
  <c r="S1110" i="1"/>
  <c r="T1110" i="1"/>
  <c r="P1110" i="1"/>
  <c r="O1141" i="1"/>
  <c r="T1141" i="1"/>
  <c r="S1141" i="1"/>
  <c r="P1141" i="1"/>
  <c r="W1141" i="1"/>
  <c r="X1141" i="1"/>
  <c r="Y1141" i="1"/>
  <c r="V1141" i="1"/>
  <c r="T1165" i="1"/>
  <c r="W1165" i="1"/>
  <c r="V1165" i="1"/>
  <c r="S1165" i="1"/>
  <c r="P1165" i="1"/>
  <c r="X1165" i="1"/>
  <c r="O1165" i="1"/>
  <c r="Y1165" i="1"/>
  <c r="P77" i="1"/>
  <c r="Y77" i="1"/>
  <c r="U77" i="1"/>
  <c r="O77" i="1"/>
  <c r="X77" i="1"/>
  <c r="W77" i="1"/>
  <c r="S77" i="1"/>
  <c r="W291" i="1"/>
  <c r="O291" i="1"/>
  <c r="S291" i="1"/>
  <c r="X291" i="1"/>
  <c r="T291" i="1"/>
  <c r="P291" i="1"/>
  <c r="Y291" i="1"/>
  <c r="V291" i="1"/>
  <c r="U291" i="1"/>
  <c r="P444" i="1"/>
  <c r="W444" i="1"/>
  <c r="T444" i="1"/>
  <c r="Y444" i="1"/>
  <c r="O444" i="1"/>
  <c r="V444" i="1"/>
  <c r="X444" i="1"/>
  <c r="V644" i="1"/>
  <c r="O644" i="1"/>
  <c r="S644" i="1"/>
  <c r="P644" i="1"/>
  <c r="T644" i="1"/>
  <c r="U845" i="1"/>
  <c r="Y845" i="1"/>
  <c r="P845" i="1"/>
  <c r="W845" i="1"/>
  <c r="X845" i="1"/>
  <c r="T845" i="1"/>
  <c r="V845" i="1"/>
  <c r="O845" i="1"/>
  <c r="U1021" i="1"/>
  <c r="V1021" i="1"/>
  <c r="X1021" i="1"/>
  <c r="P1021" i="1"/>
  <c r="O1021" i="1"/>
  <c r="W1021" i="1"/>
  <c r="T1021" i="1"/>
  <c r="S1021" i="1"/>
  <c r="Y1021" i="1"/>
  <c r="O1118" i="1"/>
  <c r="T1118" i="1"/>
  <c r="X1118" i="1"/>
  <c r="W1118" i="1"/>
  <c r="U1118" i="1"/>
  <c r="Y1118" i="1"/>
  <c r="P1118" i="1"/>
  <c r="S937" i="1"/>
  <c r="O937" i="1"/>
  <c r="X937" i="1"/>
  <c r="Y937" i="1"/>
  <c r="W937" i="1"/>
  <c r="V937" i="1"/>
  <c r="T937" i="1"/>
  <c r="U937" i="1"/>
  <c r="P937" i="1"/>
  <c r="S496" i="1"/>
  <c r="Y496" i="1"/>
  <c r="U496" i="1"/>
  <c r="O496" i="1"/>
  <c r="P496" i="1"/>
  <c r="V942" i="1"/>
  <c r="AI668" i="1"/>
  <c r="AH776" i="1"/>
  <c r="W858" i="1"/>
  <c r="P258" i="1"/>
  <c r="T77" i="1"/>
  <c r="S1091" i="1"/>
  <c r="U257" i="1"/>
  <c r="AH452" i="1"/>
  <c r="T84" i="1"/>
  <c r="Q870" i="1"/>
  <c r="AA870" i="1" s="1"/>
  <c r="AJ515" i="1"/>
  <c r="S845" i="1"/>
  <c r="U705" i="1"/>
  <c r="Q482" i="1"/>
  <c r="AA482" i="1" s="1"/>
  <c r="Q580" i="1"/>
  <c r="AC580" i="1" s="1"/>
  <c r="Q569" i="1"/>
  <c r="Z569" i="1" s="1"/>
  <c r="Q553" i="1"/>
  <c r="AA553" i="1" s="1"/>
  <c r="Q24" i="1"/>
  <c r="AA24" i="1" s="1"/>
  <c r="Q905" i="1"/>
  <c r="AD905" i="1" s="1"/>
  <c r="Q859" i="1"/>
  <c r="AB859" i="1" s="1"/>
  <c r="Q1131" i="1"/>
  <c r="AB1131" i="1" s="1"/>
  <c r="Q512" i="1"/>
  <c r="Q277" i="1"/>
  <c r="Q703" i="1"/>
  <c r="Z703" i="1" s="1"/>
  <c r="Q529" i="1"/>
  <c r="Q656" i="1"/>
  <c r="AD656" i="1" s="1"/>
  <c r="Q1045" i="1"/>
  <c r="Q154" i="1"/>
  <c r="AC154" i="1"/>
  <c r="Q432" i="1"/>
  <c r="AA432" i="1"/>
  <c r="AD95" i="1"/>
  <c r="AD40" i="1"/>
  <c r="AL607" i="1"/>
  <c r="AM607" i="1"/>
  <c r="AK607" i="1"/>
  <c r="AL893" i="1"/>
  <c r="AM893" i="1"/>
  <c r="AK893" i="1"/>
  <c r="AL152" i="1"/>
  <c r="AM152" i="1"/>
  <c r="AK152" i="1"/>
  <c r="AJ375" i="1"/>
  <c r="AL375" i="1"/>
  <c r="AM375" i="1"/>
  <c r="AK375" i="1"/>
  <c r="AL589" i="1"/>
  <c r="AM589" i="1"/>
  <c r="AK589" i="1"/>
  <c r="AM373" i="1"/>
  <c r="AL373" i="1"/>
  <c r="AK373" i="1"/>
  <c r="AM173" i="1"/>
  <c r="AL173" i="1"/>
  <c r="AK173" i="1"/>
  <c r="AG688" i="1"/>
  <c r="AM688" i="1"/>
  <c r="AL688" i="1"/>
  <c r="AK688" i="1"/>
  <c r="AM44" i="1"/>
  <c r="AL44" i="1"/>
  <c r="AK44" i="1"/>
  <c r="AM135" i="1"/>
  <c r="AL135" i="1"/>
  <c r="AK135" i="1"/>
  <c r="AM934" i="1"/>
  <c r="AL934" i="1"/>
  <c r="AK934" i="1"/>
  <c r="AM511" i="1"/>
  <c r="AL511" i="1"/>
  <c r="AK511" i="1"/>
  <c r="AM903" i="1"/>
  <c r="AL903" i="1"/>
  <c r="AK903" i="1"/>
  <c r="AM971" i="1"/>
  <c r="AL971" i="1"/>
  <c r="AK971" i="1"/>
  <c r="AH920" i="1"/>
  <c r="AM920" i="1"/>
  <c r="AL920" i="1"/>
  <c r="AK920" i="1"/>
  <c r="AM914" i="1"/>
  <c r="AL914" i="1"/>
  <c r="AK914" i="1"/>
  <c r="AJ731" i="1"/>
  <c r="AM731" i="1"/>
  <c r="AL731" i="1"/>
  <c r="AK731" i="1"/>
  <c r="AM1174" i="1"/>
  <c r="AL1174" i="1"/>
  <c r="AK1174" i="1"/>
  <c r="AG697" i="1"/>
  <c r="AM697" i="1"/>
  <c r="AL697" i="1"/>
  <c r="AK697" i="1"/>
  <c r="AM133" i="1"/>
  <c r="AL133" i="1"/>
  <c r="AK133" i="1"/>
  <c r="AM284" i="1"/>
  <c r="AL284" i="1"/>
  <c r="AK284" i="1"/>
  <c r="AM705" i="1"/>
  <c r="AL705" i="1"/>
  <c r="AK705" i="1"/>
  <c r="AH374" i="1"/>
  <c r="AM374" i="1"/>
  <c r="AL374" i="1"/>
  <c r="AK374" i="1"/>
  <c r="AM83" i="1"/>
  <c r="AL83" i="1"/>
  <c r="AK83" i="1"/>
  <c r="AM830" i="1"/>
  <c r="AL830" i="1"/>
  <c r="AK830" i="1"/>
  <c r="AL167" i="1"/>
  <c r="AM167" i="1"/>
  <c r="AK167" i="1"/>
  <c r="P342" i="1"/>
  <c r="Q342" i="1"/>
  <c r="AD342" i="1" s="1"/>
  <c r="AH461" i="1"/>
  <c r="AL461" i="1"/>
  <c r="AM461" i="1"/>
  <c r="AK461" i="1"/>
  <c r="AI478" i="1"/>
  <c r="AL478" i="1"/>
  <c r="AM478" i="1"/>
  <c r="AK478" i="1"/>
  <c r="P556" i="1"/>
  <c r="P831" i="1"/>
  <c r="AL956" i="1"/>
  <c r="AM956" i="1"/>
  <c r="AK956" i="1"/>
  <c r="AL974" i="1"/>
  <c r="AM974" i="1"/>
  <c r="AK974" i="1"/>
  <c r="AJ987" i="1"/>
  <c r="AL987" i="1"/>
  <c r="AM987" i="1"/>
  <c r="AK987" i="1"/>
  <c r="AL1012" i="1"/>
  <c r="AM1012" i="1"/>
  <c r="AK1012" i="1"/>
  <c r="AL1028" i="1"/>
  <c r="AM1028" i="1"/>
  <c r="AK1028" i="1"/>
  <c r="AL1035" i="1"/>
  <c r="AM1035" i="1"/>
  <c r="AK1035" i="1"/>
  <c r="AG1048" i="1"/>
  <c r="AL1048" i="1"/>
  <c r="AM1048" i="1"/>
  <c r="AK1048" i="1"/>
  <c r="AJ1061" i="1"/>
  <c r="AL1061" i="1"/>
  <c r="AM1061" i="1"/>
  <c r="AK1061" i="1"/>
  <c r="AL1069" i="1"/>
  <c r="AM1069" i="1"/>
  <c r="AK1069" i="1"/>
  <c r="AL1082" i="1"/>
  <c r="AM1082" i="1"/>
  <c r="AK1082" i="1"/>
  <c r="AG1089" i="1"/>
  <c r="AL1089" i="1"/>
  <c r="AM1089" i="1"/>
  <c r="AK1089" i="1"/>
  <c r="AL1102" i="1"/>
  <c r="AM1102" i="1"/>
  <c r="AK1102" i="1"/>
  <c r="AL1111" i="1"/>
  <c r="AM1111" i="1"/>
  <c r="AK1111" i="1"/>
  <c r="AL1128" i="1"/>
  <c r="AM1128" i="1"/>
  <c r="AK1128" i="1"/>
  <c r="AL1138" i="1"/>
  <c r="AM1138" i="1"/>
  <c r="AK1138" i="1"/>
  <c r="AL1149" i="1"/>
  <c r="AM1149" i="1"/>
  <c r="AK1149" i="1"/>
  <c r="AL1163" i="1"/>
  <c r="AM1163" i="1"/>
  <c r="AK1163" i="1"/>
  <c r="AL20" i="1"/>
  <c r="AM20" i="1"/>
  <c r="AK20" i="1"/>
  <c r="AL89" i="1"/>
  <c r="AM89" i="1"/>
  <c r="AK89" i="1"/>
  <c r="AL148" i="1"/>
  <c r="AM148" i="1"/>
  <c r="AK148" i="1"/>
  <c r="AH286" i="1"/>
  <c r="AL286" i="1"/>
  <c r="AM286" i="1"/>
  <c r="AK286" i="1"/>
  <c r="P369" i="1"/>
  <c r="AL369" i="1"/>
  <c r="AM369" i="1"/>
  <c r="AK369" i="1"/>
  <c r="AL433" i="1"/>
  <c r="AM433" i="1"/>
  <c r="AK433" i="1"/>
  <c r="AL542" i="1"/>
  <c r="AM542" i="1"/>
  <c r="AK542" i="1"/>
  <c r="AL641" i="1"/>
  <c r="AM641" i="1"/>
  <c r="AK641" i="1"/>
  <c r="AH772" i="1"/>
  <c r="AL772" i="1"/>
  <c r="AM772" i="1"/>
  <c r="AK772" i="1"/>
  <c r="AL837" i="1"/>
  <c r="AM837" i="1"/>
  <c r="AK837" i="1"/>
  <c r="AL959" i="1"/>
  <c r="AM959" i="1"/>
  <c r="AK959" i="1"/>
  <c r="AI1019" i="1"/>
  <c r="AL1019" i="1"/>
  <c r="AM1019" i="1"/>
  <c r="AK1019" i="1"/>
  <c r="AL1046" i="1"/>
  <c r="AM1046" i="1"/>
  <c r="AK1046" i="1"/>
  <c r="AL1153" i="1"/>
  <c r="AM1153" i="1"/>
  <c r="AK1153" i="1"/>
  <c r="AJ365" i="1"/>
  <c r="AL365" i="1"/>
  <c r="AM365" i="1"/>
  <c r="AK365" i="1"/>
  <c r="AL278" i="1"/>
  <c r="AM278" i="1"/>
  <c r="AK278" i="1"/>
  <c r="AJ976" i="1"/>
  <c r="AL976" i="1"/>
  <c r="AM976" i="1"/>
  <c r="AK976" i="1"/>
  <c r="AL671" i="1"/>
  <c r="AM671" i="1"/>
  <c r="AK671" i="1"/>
  <c r="AL1115" i="1"/>
  <c r="AM1115" i="1"/>
  <c r="AK1115" i="1"/>
  <c r="AL258" i="1"/>
  <c r="AM258" i="1"/>
  <c r="AK258" i="1"/>
  <c r="AI756" i="1"/>
  <c r="AL756" i="1"/>
  <c r="AM756" i="1"/>
  <c r="AK756" i="1"/>
  <c r="AJ687" i="1"/>
  <c r="AL687" i="1"/>
  <c r="AM687" i="1"/>
  <c r="AK687" i="1"/>
  <c r="AH760" i="1"/>
  <c r="AL760" i="1"/>
  <c r="AM760" i="1"/>
  <c r="AK760" i="1"/>
  <c r="AL942" i="1"/>
  <c r="AM942" i="1"/>
  <c r="AK942" i="1"/>
  <c r="AL1075" i="1"/>
  <c r="AM1075" i="1"/>
  <c r="AK1075" i="1"/>
  <c r="AL623" i="1"/>
  <c r="AM623" i="1"/>
  <c r="AK623" i="1"/>
  <c r="AG270" i="1"/>
  <c r="AM270" i="1"/>
  <c r="AL270" i="1"/>
  <c r="AK270" i="1"/>
  <c r="AM1155" i="1"/>
  <c r="AL1155" i="1"/>
  <c r="AK1155" i="1"/>
  <c r="AI466" i="1"/>
  <c r="AL466" i="1"/>
  <c r="AM466" i="1"/>
  <c r="AK466" i="1"/>
  <c r="AG558" i="1"/>
  <c r="AL558" i="1"/>
  <c r="AM558" i="1"/>
  <c r="AK558" i="1"/>
  <c r="AI333" i="1"/>
  <c r="AM333" i="1"/>
  <c r="AL333" i="1"/>
  <c r="AK333" i="1"/>
  <c r="AH448" i="1"/>
  <c r="AM448" i="1"/>
  <c r="AL448" i="1"/>
  <c r="AK448" i="1"/>
  <c r="P236" i="1"/>
  <c r="AM236" i="1"/>
  <c r="AL236" i="1"/>
  <c r="AK236" i="1"/>
  <c r="AJ238" i="1"/>
  <c r="AM238" i="1"/>
  <c r="AL238" i="1"/>
  <c r="AK238" i="1"/>
  <c r="AI137" i="1"/>
  <c r="AM137" i="1"/>
  <c r="AL137" i="1"/>
  <c r="AK137" i="1"/>
  <c r="AJ614" i="1"/>
  <c r="AM614" i="1"/>
  <c r="AL614" i="1"/>
  <c r="AK614" i="1"/>
  <c r="AM743" i="1"/>
  <c r="AL743" i="1"/>
  <c r="AK743" i="1"/>
  <c r="AM204" i="1"/>
  <c r="AL204" i="1"/>
  <c r="AK204" i="1"/>
  <c r="AG207" i="1"/>
  <c r="AM207" i="1"/>
  <c r="AL207" i="1"/>
  <c r="AK207" i="1"/>
  <c r="AI916" i="1"/>
  <c r="AM916" i="1"/>
  <c r="AL916" i="1"/>
  <c r="AK916" i="1"/>
  <c r="AG918" i="1"/>
  <c r="AM918" i="1"/>
  <c r="AL918" i="1"/>
  <c r="AK918" i="1"/>
  <c r="AM355" i="1"/>
  <c r="AL355" i="1"/>
  <c r="AK355" i="1"/>
  <c r="AI958" i="1"/>
  <c r="AM958" i="1"/>
  <c r="AL958" i="1"/>
  <c r="AK958" i="1"/>
  <c r="AH1139" i="1"/>
  <c r="AM1139" i="1"/>
  <c r="AL1139" i="1"/>
  <c r="AK1139" i="1"/>
  <c r="AJ1095" i="1"/>
  <c r="AM1095" i="1"/>
  <c r="AL1095" i="1"/>
  <c r="AK1095" i="1"/>
  <c r="AG159" i="1"/>
  <c r="AM159" i="1"/>
  <c r="AL159" i="1"/>
  <c r="AK159" i="1"/>
  <c r="AH379" i="1"/>
  <c r="AM379" i="1"/>
  <c r="AL379" i="1"/>
  <c r="AK379" i="1"/>
  <c r="AI441" i="1"/>
  <c r="AL441" i="1"/>
  <c r="AM441" i="1"/>
  <c r="AK441" i="1"/>
  <c r="AL472" i="1"/>
  <c r="AM472" i="1"/>
  <c r="AK472" i="1"/>
  <c r="AJ851" i="1"/>
  <c r="AL851" i="1"/>
  <c r="AM851" i="1"/>
  <c r="AK851" i="1"/>
  <c r="AJ862" i="1"/>
  <c r="AL862" i="1"/>
  <c r="AM862" i="1"/>
  <c r="AK862" i="1"/>
  <c r="AJ880" i="1"/>
  <c r="AL880" i="1"/>
  <c r="AM880" i="1"/>
  <c r="AK880" i="1"/>
  <c r="AJ889" i="1"/>
  <c r="AL889" i="1"/>
  <c r="AM889" i="1"/>
  <c r="AK889" i="1"/>
  <c r="AL901" i="1"/>
  <c r="AM901" i="1"/>
  <c r="AK901" i="1"/>
  <c r="AG924" i="1"/>
  <c r="AL924" i="1"/>
  <c r="AM924" i="1"/>
  <c r="AK924" i="1"/>
  <c r="AL933" i="1"/>
  <c r="AM933" i="1"/>
  <c r="AK933" i="1"/>
  <c r="O984" i="1"/>
  <c r="AL984" i="1"/>
  <c r="AM984" i="1"/>
  <c r="AK984" i="1"/>
  <c r="AL1023" i="1"/>
  <c r="AM1023" i="1"/>
  <c r="AK1023" i="1"/>
  <c r="AL1034" i="1"/>
  <c r="AM1034" i="1"/>
  <c r="AK1034" i="1"/>
  <c r="AG1042" i="1"/>
  <c r="AL1042" i="1"/>
  <c r="AM1042" i="1"/>
  <c r="AK1042" i="1"/>
  <c r="AG1055" i="1"/>
  <c r="AL1055" i="1"/>
  <c r="AM1055" i="1"/>
  <c r="AK1055" i="1"/>
  <c r="AG1066" i="1"/>
  <c r="AL1066" i="1"/>
  <c r="AM1066" i="1"/>
  <c r="AK1066" i="1"/>
  <c r="AG1079" i="1"/>
  <c r="AL1079" i="1"/>
  <c r="AM1079" i="1"/>
  <c r="AK1079" i="1"/>
  <c r="AG1086" i="1"/>
  <c r="AL1086" i="1"/>
  <c r="AM1086" i="1"/>
  <c r="AK1086" i="1"/>
  <c r="AM1099" i="1"/>
  <c r="AL1099" i="1"/>
  <c r="AK1099" i="1"/>
  <c r="AG1107" i="1"/>
  <c r="AL1107" i="1"/>
  <c r="AM1107" i="1"/>
  <c r="AK1107" i="1"/>
  <c r="AG1120" i="1"/>
  <c r="AM1120" i="1"/>
  <c r="AL1120" i="1"/>
  <c r="AK1120" i="1"/>
  <c r="AG1135" i="1"/>
  <c r="AM1135" i="1"/>
  <c r="AL1135" i="1"/>
  <c r="AK1135" i="1"/>
  <c r="AG1147" i="1"/>
  <c r="AM1147" i="1"/>
  <c r="AL1147" i="1"/>
  <c r="AK1147" i="1"/>
  <c r="AG1159" i="1"/>
  <c r="AM1159" i="1"/>
  <c r="AL1159" i="1"/>
  <c r="AK1159" i="1"/>
  <c r="AG1171" i="1"/>
  <c r="AM1171" i="1"/>
  <c r="AL1171" i="1"/>
  <c r="AK1171" i="1"/>
  <c r="AG57" i="1"/>
  <c r="AM57" i="1"/>
  <c r="AL57" i="1"/>
  <c r="AK57" i="1"/>
  <c r="AM150" i="1"/>
  <c r="AL150" i="1"/>
  <c r="AK150" i="1"/>
  <c r="AG203" i="1"/>
  <c r="AM203" i="1"/>
  <c r="AL203" i="1"/>
  <c r="AK203" i="1"/>
  <c r="AG344" i="1"/>
  <c r="AM344" i="1"/>
  <c r="AL344" i="1"/>
  <c r="AK344" i="1"/>
  <c r="AG409" i="1"/>
  <c r="AM409" i="1"/>
  <c r="AL409" i="1"/>
  <c r="AK409" i="1"/>
  <c r="AM505" i="1"/>
  <c r="AL505" i="1"/>
  <c r="AK505" i="1"/>
  <c r="AG586" i="1"/>
  <c r="AM586" i="1"/>
  <c r="AL586" i="1"/>
  <c r="AK586" i="1"/>
  <c r="AG685" i="1"/>
  <c r="AM685" i="1"/>
  <c r="AL685" i="1"/>
  <c r="AK685" i="1"/>
  <c r="AG815" i="1"/>
  <c r="AM815" i="1"/>
  <c r="AL815" i="1"/>
  <c r="AK815" i="1"/>
  <c r="AG871" i="1"/>
  <c r="AM871" i="1"/>
  <c r="AL871" i="1"/>
  <c r="AK871" i="1"/>
  <c r="AG999" i="1"/>
  <c r="AM999" i="1"/>
  <c r="AL999" i="1"/>
  <c r="AK999" i="1"/>
  <c r="AG1044" i="1"/>
  <c r="AM1044" i="1"/>
  <c r="AL1044" i="1"/>
  <c r="AK1044" i="1"/>
  <c r="AG1132" i="1"/>
  <c r="AM1132" i="1"/>
  <c r="AL1132" i="1"/>
  <c r="AK1132" i="1"/>
  <c r="AM640" i="1"/>
  <c r="AL640" i="1"/>
  <c r="AK640" i="1"/>
  <c r="AG846" i="1"/>
  <c r="AM846" i="1"/>
  <c r="AL846" i="1"/>
  <c r="AK846" i="1"/>
  <c r="AL275" i="1"/>
  <c r="AM275" i="1"/>
  <c r="AK275" i="1"/>
  <c r="AL720" i="1"/>
  <c r="AM720" i="1"/>
  <c r="AK720" i="1"/>
  <c r="AM627" i="1"/>
  <c r="AL627" i="1"/>
  <c r="AK627" i="1"/>
  <c r="AI240" i="1"/>
  <c r="AM240" i="1"/>
  <c r="AL240" i="1"/>
  <c r="AK240" i="1"/>
  <c r="AI549" i="1"/>
  <c r="AM549" i="1"/>
  <c r="AL549" i="1"/>
  <c r="AK549" i="1"/>
  <c r="AM763" i="1"/>
  <c r="AL763" i="1"/>
  <c r="AK763" i="1"/>
  <c r="AG90" i="1"/>
  <c r="AM90" i="1"/>
  <c r="AL90" i="1"/>
  <c r="AK90" i="1"/>
  <c r="AL97" i="1"/>
  <c r="AM97" i="1"/>
  <c r="AK97" i="1"/>
  <c r="AL7" i="1"/>
  <c r="AM7" i="1"/>
  <c r="AK7" i="1"/>
  <c r="AG16" i="1"/>
  <c r="AL16" i="1"/>
  <c r="AM16" i="1"/>
  <c r="AK16" i="1"/>
  <c r="AI31" i="1"/>
  <c r="AL31" i="1"/>
  <c r="AM31" i="1"/>
  <c r="AK31" i="1"/>
  <c r="AL49" i="1"/>
  <c r="AM49" i="1"/>
  <c r="AK49" i="1"/>
  <c r="AL62" i="1"/>
  <c r="AM62" i="1"/>
  <c r="AK62" i="1"/>
  <c r="AL86" i="1"/>
  <c r="AM86" i="1"/>
  <c r="AK86" i="1"/>
  <c r="AL106" i="1"/>
  <c r="AM106" i="1"/>
  <c r="AK106" i="1"/>
  <c r="AL117" i="1"/>
  <c r="AM117" i="1"/>
  <c r="AK117" i="1"/>
  <c r="AL132" i="1"/>
  <c r="AM132" i="1"/>
  <c r="AK132" i="1"/>
  <c r="AL149" i="1"/>
  <c r="AM149" i="1"/>
  <c r="AK149" i="1"/>
  <c r="AL180" i="1"/>
  <c r="AM180" i="1"/>
  <c r="AK180" i="1"/>
  <c r="AL192" i="1"/>
  <c r="AM192" i="1"/>
  <c r="AK192" i="1"/>
  <c r="AL201" i="1"/>
  <c r="AM201" i="1"/>
  <c r="AK201" i="1"/>
  <c r="AL212" i="1"/>
  <c r="AM212" i="1"/>
  <c r="AK212" i="1"/>
  <c r="AM221" i="1"/>
  <c r="AL221" i="1"/>
  <c r="AK221" i="1"/>
  <c r="AM232" i="1"/>
  <c r="AL232" i="1"/>
  <c r="AK232" i="1"/>
  <c r="AM251" i="1"/>
  <c r="AL251" i="1"/>
  <c r="AK251" i="1"/>
  <c r="AM261" i="1"/>
  <c r="AL261" i="1"/>
  <c r="AK261" i="1"/>
  <c r="AL279" i="1"/>
  <c r="AM279" i="1"/>
  <c r="AK279" i="1"/>
  <c r="AL290" i="1"/>
  <c r="AM290" i="1"/>
  <c r="AK290" i="1"/>
  <c r="AL305" i="1"/>
  <c r="AM305" i="1"/>
  <c r="AK305" i="1"/>
  <c r="AL317" i="1"/>
  <c r="AM317" i="1"/>
  <c r="AK317" i="1"/>
  <c r="AL329" i="1"/>
  <c r="AM329" i="1"/>
  <c r="AK329" i="1"/>
  <c r="AI342" i="1"/>
  <c r="AL342" i="1"/>
  <c r="AM342" i="1"/>
  <c r="AK342" i="1"/>
  <c r="AL359" i="1"/>
  <c r="AM359" i="1"/>
  <c r="AK359" i="1"/>
  <c r="AL370" i="1"/>
  <c r="AM370" i="1"/>
  <c r="AK370" i="1"/>
  <c r="AL385" i="1"/>
  <c r="AM385" i="1"/>
  <c r="AK385" i="1"/>
  <c r="AL382" i="1"/>
  <c r="AM382" i="1"/>
  <c r="AK382" i="1"/>
  <c r="AL411" i="1"/>
  <c r="AM411" i="1"/>
  <c r="AK411" i="1"/>
  <c r="AL421" i="1"/>
  <c r="AM421" i="1"/>
  <c r="AK421" i="1"/>
  <c r="AG430" i="1"/>
  <c r="AL430" i="1"/>
  <c r="AM430" i="1"/>
  <c r="AK430" i="1"/>
  <c r="AI446" i="1"/>
  <c r="AL446" i="1"/>
  <c r="AM446" i="1"/>
  <c r="AK446" i="1"/>
  <c r="AL492" i="1"/>
  <c r="AM492" i="1"/>
  <c r="AK492" i="1"/>
  <c r="AL503" i="1"/>
  <c r="AM503" i="1"/>
  <c r="AK503" i="1"/>
  <c r="AH523" i="1"/>
  <c r="AL523" i="1"/>
  <c r="AM523" i="1"/>
  <c r="AK523" i="1"/>
  <c r="AI531" i="1"/>
  <c r="AL531" i="1"/>
  <c r="AM531" i="1"/>
  <c r="AK531" i="1"/>
  <c r="AL543" i="1"/>
  <c r="AM543" i="1"/>
  <c r="AK543" i="1"/>
  <c r="AJ556" i="1"/>
  <c r="AL556" i="1"/>
  <c r="AM556" i="1"/>
  <c r="AK556" i="1"/>
  <c r="AG566" i="1"/>
  <c r="AL566" i="1"/>
  <c r="AM566" i="1"/>
  <c r="AK566" i="1"/>
  <c r="AL579" i="1"/>
  <c r="AM579" i="1"/>
  <c r="AK579" i="1"/>
  <c r="AL591" i="1"/>
  <c r="AM591" i="1"/>
  <c r="AK591" i="1"/>
  <c r="AJ604" i="1"/>
  <c r="AL604" i="1"/>
  <c r="AM604" i="1"/>
  <c r="AK604" i="1"/>
  <c r="AG625" i="1"/>
  <c r="AL625" i="1"/>
  <c r="AM625" i="1"/>
  <c r="AK625" i="1"/>
  <c r="AL637" i="1"/>
  <c r="AM637" i="1"/>
  <c r="AK637" i="1"/>
  <c r="AJ658" i="1"/>
  <c r="AL658" i="1"/>
  <c r="AM658" i="1"/>
  <c r="AK658" i="1"/>
  <c r="AL667" i="1"/>
  <c r="AM667" i="1"/>
  <c r="AK667" i="1"/>
  <c r="AL676" i="1"/>
  <c r="AM676" i="1"/>
  <c r="AK676" i="1"/>
  <c r="AL689" i="1"/>
  <c r="AM689" i="1"/>
  <c r="AK689" i="1"/>
  <c r="AL699" i="1"/>
  <c r="AM699" i="1"/>
  <c r="AK699" i="1"/>
  <c r="AL713" i="1"/>
  <c r="AM713" i="1"/>
  <c r="AK713" i="1"/>
  <c r="AL734" i="1"/>
  <c r="AM734" i="1"/>
  <c r="AK734" i="1"/>
  <c r="AL746" i="1"/>
  <c r="AM746" i="1"/>
  <c r="AK746" i="1"/>
  <c r="AJ757" i="1"/>
  <c r="AL757" i="1"/>
  <c r="AM757" i="1"/>
  <c r="AK757" i="1"/>
  <c r="AL775" i="1"/>
  <c r="AM775" i="1"/>
  <c r="AK775" i="1"/>
  <c r="AJ787" i="1"/>
  <c r="AL787" i="1"/>
  <c r="AM787" i="1"/>
  <c r="AK787" i="1"/>
  <c r="AL798" i="1"/>
  <c r="AM798" i="1"/>
  <c r="AK798" i="1"/>
  <c r="AJ811" i="1"/>
  <c r="AL811" i="1"/>
  <c r="AM811" i="1"/>
  <c r="AK811" i="1"/>
  <c r="AI831" i="1"/>
  <c r="AL831" i="1"/>
  <c r="AM831" i="1"/>
  <c r="AK831" i="1"/>
  <c r="AL843" i="1"/>
  <c r="AM843" i="1"/>
  <c r="AK843" i="1"/>
  <c r="AL856" i="1"/>
  <c r="AM856" i="1"/>
  <c r="AK856" i="1"/>
  <c r="AI875" i="1"/>
  <c r="AL875" i="1"/>
  <c r="AM875" i="1"/>
  <c r="AK875" i="1"/>
  <c r="AL883" i="1"/>
  <c r="AM883" i="1"/>
  <c r="AK883" i="1"/>
  <c r="AJ892" i="1"/>
  <c r="AL892" i="1"/>
  <c r="AM892" i="1"/>
  <c r="AK892" i="1"/>
  <c r="AJ906" i="1"/>
  <c r="AL906" i="1"/>
  <c r="AM906" i="1"/>
  <c r="AK906" i="1"/>
  <c r="AL927" i="1"/>
  <c r="AM927" i="1"/>
  <c r="AK927" i="1"/>
  <c r="AJ941" i="1"/>
  <c r="AL941" i="1"/>
  <c r="AM941" i="1"/>
  <c r="AK941" i="1"/>
  <c r="AL946" i="1"/>
  <c r="AM946" i="1"/>
  <c r="AK946" i="1"/>
  <c r="AM515" i="1"/>
  <c r="AL515" i="1"/>
  <c r="AK515" i="1"/>
  <c r="AL657" i="1"/>
  <c r="AM657" i="1"/>
  <c r="AK657" i="1"/>
  <c r="AG864" i="1"/>
  <c r="AL864" i="1"/>
  <c r="AM864" i="1"/>
  <c r="AK864" i="1"/>
  <c r="AJ476" i="1"/>
  <c r="AL476" i="1"/>
  <c r="AM476" i="1"/>
  <c r="AK476" i="1"/>
  <c r="AL793" i="1"/>
  <c r="AM793" i="1"/>
  <c r="AK793" i="1"/>
  <c r="AL779" i="1"/>
  <c r="AM779" i="1"/>
  <c r="AK779" i="1"/>
  <c r="AL241" i="1"/>
  <c r="AM241" i="1"/>
  <c r="AK241" i="1"/>
  <c r="AL380" i="1"/>
  <c r="AM380" i="1"/>
  <c r="AK380" i="1"/>
  <c r="AG397" i="1"/>
  <c r="AL397" i="1"/>
  <c r="AM397" i="1"/>
  <c r="AK397" i="1"/>
  <c r="AG99" i="1"/>
  <c r="AL99" i="1"/>
  <c r="AM99" i="1"/>
  <c r="AK99" i="1"/>
  <c r="AL969" i="1"/>
  <c r="AM969" i="1"/>
  <c r="AK969" i="1"/>
  <c r="AL8" i="1"/>
  <c r="AM8" i="1"/>
  <c r="AK8" i="1"/>
  <c r="AL17" i="1"/>
  <c r="AM17" i="1"/>
  <c r="AK17" i="1"/>
  <c r="AL32" i="1"/>
  <c r="AM32" i="1"/>
  <c r="AK32" i="1"/>
  <c r="AL50" i="1"/>
  <c r="AM50" i="1"/>
  <c r="AK50" i="1"/>
  <c r="AL63" i="1"/>
  <c r="AM63" i="1"/>
  <c r="AK63" i="1"/>
  <c r="AH72" i="1"/>
  <c r="AL72" i="1"/>
  <c r="AM72" i="1"/>
  <c r="AK72" i="1"/>
  <c r="AL107" i="1"/>
  <c r="AM107" i="1"/>
  <c r="AK107" i="1"/>
  <c r="AG119" i="1"/>
  <c r="AL119" i="1"/>
  <c r="AM119" i="1"/>
  <c r="AK119" i="1"/>
  <c r="AG142" i="1"/>
  <c r="AL142" i="1"/>
  <c r="AM142" i="1"/>
  <c r="AK142" i="1"/>
  <c r="AG170" i="1"/>
  <c r="AL170" i="1"/>
  <c r="AM170" i="1"/>
  <c r="AK170" i="1"/>
  <c r="AG181" i="1"/>
  <c r="AL181" i="1"/>
  <c r="AM181" i="1"/>
  <c r="AK181" i="1"/>
  <c r="AG193" i="1"/>
  <c r="AL193" i="1"/>
  <c r="AM193" i="1"/>
  <c r="AK193" i="1"/>
  <c r="AG202" i="1"/>
  <c r="AL202" i="1"/>
  <c r="AM202" i="1"/>
  <c r="AK202" i="1"/>
  <c r="AL213" i="1"/>
  <c r="AM213" i="1"/>
  <c r="AK213" i="1"/>
  <c r="AG222" i="1"/>
  <c r="AL222" i="1"/>
  <c r="AM222" i="1"/>
  <c r="AK222" i="1"/>
  <c r="AI234" i="1"/>
  <c r="AL234" i="1"/>
  <c r="AM234" i="1"/>
  <c r="AK234" i="1"/>
  <c r="AI250" i="1"/>
  <c r="AL250" i="1"/>
  <c r="AM250" i="1"/>
  <c r="AK250" i="1"/>
  <c r="AL262" i="1"/>
  <c r="AM262" i="1"/>
  <c r="AK262" i="1"/>
  <c r="AI280" i="1"/>
  <c r="AL280" i="1"/>
  <c r="AM280" i="1"/>
  <c r="AK280" i="1"/>
  <c r="AI292" i="1"/>
  <c r="AL292" i="1"/>
  <c r="AM292" i="1"/>
  <c r="AK292" i="1"/>
  <c r="AI306" i="1"/>
  <c r="AL306" i="1"/>
  <c r="AM306" i="1"/>
  <c r="AK306" i="1"/>
  <c r="AI318" i="1"/>
  <c r="AL318" i="1"/>
  <c r="AM318" i="1"/>
  <c r="AK318" i="1"/>
  <c r="AL330" i="1"/>
  <c r="AM330" i="1"/>
  <c r="AK330" i="1"/>
  <c r="AL343" i="1"/>
  <c r="AM343" i="1"/>
  <c r="AK343" i="1"/>
  <c r="AG360" i="1"/>
  <c r="AL360" i="1"/>
  <c r="AM360" i="1"/>
  <c r="AK360" i="1"/>
  <c r="AJ372" i="1"/>
  <c r="AL372" i="1"/>
  <c r="AM372" i="1"/>
  <c r="AK372" i="1"/>
  <c r="AL386" i="1"/>
  <c r="AM386" i="1"/>
  <c r="AK386" i="1"/>
  <c r="AJ392" i="1"/>
  <c r="AL392" i="1"/>
  <c r="AM392" i="1"/>
  <c r="AK392" i="1"/>
  <c r="AL413" i="1"/>
  <c r="AM413" i="1"/>
  <c r="AK413" i="1"/>
  <c r="AL422" i="1"/>
  <c r="AM422" i="1"/>
  <c r="AK422" i="1"/>
  <c r="AG431" i="1"/>
  <c r="AL431" i="1"/>
  <c r="AM431" i="1"/>
  <c r="AK431" i="1"/>
  <c r="AG452" i="1"/>
  <c r="AL452" i="1"/>
  <c r="AM452" i="1"/>
  <c r="AK452" i="1"/>
  <c r="AJ463" i="1"/>
  <c r="AL463" i="1"/>
  <c r="AM463" i="1"/>
  <c r="AK463" i="1"/>
  <c r="AI481" i="1"/>
  <c r="AL481" i="1"/>
  <c r="AM481" i="1"/>
  <c r="AK481" i="1"/>
  <c r="AJ494" i="1"/>
  <c r="AL494" i="1"/>
  <c r="AM494" i="1"/>
  <c r="AK494" i="1"/>
  <c r="AI504" i="1"/>
  <c r="AL504" i="1"/>
  <c r="AM504" i="1"/>
  <c r="AK504" i="1"/>
  <c r="AL524" i="1"/>
  <c r="AM524" i="1"/>
  <c r="AK524" i="1"/>
  <c r="AL532" i="1"/>
  <c r="AM532" i="1"/>
  <c r="AK532" i="1"/>
  <c r="AL544" i="1"/>
  <c r="AM544" i="1"/>
  <c r="AK544" i="1"/>
  <c r="AL554" i="1"/>
  <c r="AM554" i="1"/>
  <c r="AK554" i="1"/>
  <c r="AL567" i="1"/>
  <c r="AM567" i="1"/>
  <c r="AK567" i="1"/>
  <c r="AI574" i="1"/>
  <c r="AL574" i="1"/>
  <c r="AM574" i="1"/>
  <c r="AK574" i="1"/>
  <c r="AL593" i="1"/>
  <c r="AM593" i="1"/>
  <c r="AK593" i="1"/>
  <c r="AL610" i="1"/>
  <c r="AM610" i="1"/>
  <c r="AK610" i="1"/>
  <c r="AL629" i="1"/>
  <c r="AM629" i="1"/>
  <c r="AK629" i="1"/>
  <c r="AL638" i="1"/>
  <c r="AM638" i="1"/>
  <c r="AK638" i="1"/>
  <c r="AL659" i="1"/>
  <c r="AM659" i="1"/>
  <c r="AK659" i="1"/>
  <c r="AJ668" i="1"/>
  <c r="AL668" i="1"/>
  <c r="AM668" i="1"/>
  <c r="AK668" i="1"/>
  <c r="AJ680" i="1"/>
  <c r="AL680" i="1"/>
  <c r="AM680" i="1"/>
  <c r="AK680" i="1"/>
  <c r="AL690" i="1"/>
  <c r="AM690" i="1"/>
  <c r="AK690" i="1"/>
  <c r="AL700" i="1"/>
  <c r="AM700" i="1"/>
  <c r="AK700" i="1"/>
  <c r="AL714" i="1"/>
  <c r="AM714" i="1"/>
  <c r="AK714" i="1"/>
  <c r="AL737" i="1"/>
  <c r="AM737" i="1"/>
  <c r="AK737" i="1"/>
  <c r="AG747" i="1"/>
  <c r="AL747" i="1"/>
  <c r="AM747" i="1"/>
  <c r="AK747" i="1"/>
  <c r="AG758" i="1"/>
  <c r="AL758" i="1"/>
  <c r="AM758" i="1"/>
  <c r="AK758" i="1"/>
  <c r="AJ776" i="1"/>
  <c r="AL776" i="1"/>
  <c r="AM776" i="1"/>
  <c r="AK776" i="1"/>
  <c r="AL788" i="1"/>
  <c r="AM788" i="1"/>
  <c r="AK788" i="1"/>
  <c r="AL801" i="1"/>
  <c r="AM801" i="1"/>
  <c r="AK801" i="1"/>
  <c r="AL816" i="1"/>
  <c r="AM816" i="1"/>
  <c r="AK816" i="1"/>
  <c r="AJ834" i="1"/>
  <c r="AL834" i="1"/>
  <c r="AM834" i="1"/>
  <c r="AK834" i="1"/>
  <c r="AJ848" i="1"/>
  <c r="AL848" i="1"/>
  <c r="AM848" i="1"/>
  <c r="AK848" i="1"/>
  <c r="AL943" i="1"/>
  <c r="AM943" i="1"/>
  <c r="AK943" i="1"/>
  <c r="AL960" i="1"/>
  <c r="AM960" i="1"/>
  <c r="AK960" i="1"/>
  <c r="AI977" i="1"/>
  <c r="AL977" i="1"/>
  <c r="AM977" i="1"/>
  <c r="AK977" i="1"/>
  <c r="AG990" i="1"/>
  <c r="AL990" i="1"/>
  <c r="AM990" i="1"/>
  <c r="AK990" i="1"/>
  <c r="AL1014" i="1"/>
  <c r="AM1014" i="1"/>
  <c r="AK1014" i="1"/>
  <c r="AL534" i="1"/>
  <c r="AM534" i="1"/>
  <c r="AK534" i="1"/>
  <c r="AL865" i="1"/>
  <c r="AM865" i="1"/>
  <c r="AK865" i="1"/>
  <c r="AL766" i="1"/>
  <c r="AM766" i="1"/>
  <c r="AK766" i="1"/>
  <c r="AL718" i="1"/>
  <c r="AM718" i="1"/>
  <c r="AK718" i="1"/>
  <c r="AM335" i="1"/>
  <c r="AL335" i="1"/>
  <c r="AK335" i="1"/>
  <c r="AM451" i="1"/>
  <c r="AL451" i="1"/>
  <c r="AK451" i="1"/>
  <c r="AG1124" i="1"/>
  <c r="AM1124" i="1"/>
  <c r="AL1124" i="1"/>
  <c r="AK1124" i="1"/>
  <c r="AM88" i="1"/>
  <c r="AL88" i="1"/>
  <c r="AK88" i="1"/>
  <c r="AJ230" i="1"/>
  <c r="AM230" i="1"/>
  <c r="AL230" i="1"/>
  <c r="AK230" i="1"/>
  <c r="AM307" i="1"/>
  <c r="AL307" i="1"/>
  <c r="AK307" i="1"/>
  <c r="AM218" i="1"/>
  <c r="AL218" i="1"/>
  <c r="AK218" i="1"/>
  <c r="AM839" i="1"/>
  <c r="AL839" i="1"/>
  <c r="AK839" i="1"/>
  <c r="AM351" i="1"/>
  <c r="AL351" i="1"/>
  <c r="AK351" i="1"/>
  <c r="AM592" i="1"/>
  <c r="AL592" i="1"/>
  <c r="AK592" i="1"/>
  <c r="AM913" i="1"/>
  <c r="AL913" i="1"/>
  <c r="AK913" i="1"/>
  <c r="AM733" i="1"/>
  <c r="AL733" i="1"/>
  <c r="AK733" i="1"/>
  <c r="AM471" i="1"/>
  <c r="AL471" i="1"/>
  <c r="AK471" i="1"/>
  <c r="AJ646" i="1"/>
  <c r="AM646" i="1"/>
  <c r="AL646" i="1"/>
  <c r="AK646" i="1"/>
  <c r="AM158" i="1"/>
  <c r="AL158" i="1"/>
  <c r="AK158" i="1"/>
  <c r="AM157" i="1"/>
  <c r="AL157" i="1"/>
  <c r="AK157" i="1"/>
  <c r="AJ378" i="1"/>
  <c r="AM378" i="1"/>
  <c r="AL378" i="1"/>
  <c r="AK378" i="1"/>
  <c r="AH401" i="1"/>
  <c r="AM401" i="1"/>
  <c r="AL401" i="1"/>
  <c r="AK401" i="1"/>
  <c r="AM1018" i="1"/>
  <c r="AL1018" i="1"/>
  <c r="AK1018" i="1"/>
  <c r="AM80" i="1"/>
  <c r="AL80" i="1"/>
  <c r="AK80" i="1"/>
  <c r="AL174" i="1"/>
  <c r="AM174" i="1"/>
  <c r="AK174" i="1"/>
  <c r="AL470" i="1"/>
  <c r="AM470" i="1"/>
  <c r="AK470" i="1"/>
  <c r="AL487" i="1"/>
  <c r="AM487" i="1"/>
  <c r="AK487" i="1"/>
  <c r="AL967" i="1"/>
  <c r="AM967" i="1"/>
  <c r="AK967" i="1"/>
  <c r="AL982" i="1"/>
  <c r="AM982" i="1"/>
  <c r="AK982" i="1"/>
  <c r="AG994" i="1"/>
  <c r="AL994" i="1"/>
  <c r="AM994" i="1"/>
  <c r="AK994" i="1"/>
  <c r="AL1017" i="1"/>
  <c r="AM1017" i="1"/>
  <c r="AK1017" i="1"/>
  <c r="AL1033" i="1"/>
  <c r="AM1033" i="1"/>
  <c r="AK1033" i="1"/>
  <c r="AH1041" i="1"/>
  <c r="AL1041" i="1"/>
  <c r="AM1041" i="1"/>
  <c r="AK1041" i="1"/>
  <c r="AL1054" i="1"/>
  <c r="AM1054" i="1"/>
  <c r="AK1054" i="1"/>
  <c r="AL1065" i="1"/>
  <c r="AM1065" i="1"/>
  <c r="AK1065" i="1"/>
  <c r="AL1076" i="1"/>
  <c r="AM1076" i="1"/>
  <c r="AK1076" i="1"/>
  <c r="AG1085" i="1"/>
  <c r="AL1085" i="1"/>
  <c r="AM1085" i="1"/>
  <c r="AK1085" i="1"/>
  <c r="AL1097" i="1"/>
  <c r="AM1097" i="1"/>
  <c r="AK1097" i="1"/>
  <c r="AL1114" i="1"/>
  <c r="AM1114" i="1"/>
  <c r="AK1114" i="1"/>
  <c r="AI1119" i="1"/>
  <c r="AL1119" i="1"/>
  <c r="AM1119" i="1"/>
  <c r="AK1119" i="1"/>
  <c r="AL1134" i="1"/>
  <c r="AM1134" i="1"/>
  <c r="AK1134" i="1"/>
  <c r="AI1146" i="1"/>
  <c r="AL1146" i="1"/>
  <c r="AM1146" i="1"/>
  <c r="AK1146" i="1"/>
  <c r="AJ1157" i="1"/>
  <c r="AL1157" i="1"/>
  <c r="AM1157" i="1"/>
  <c r="AK1157" i="1"/>
  <c r="AL1170" i="1"/>
  <c r="AM1170" i="1"/>
  <c r="AK1170" i="1"/>
  <c r="AL39" i="1"/>
  <c r="AM39" i="1"/>
  <c r="AK39" i="1"/>
  <c r="AL144" i="1"/>
  <c r="AM144" i="1"/>
  <c r="AK144" i="1"/>
  <c r="AL183" i="1"/>
  <c r="AM183" i="1"/>
  <c r="AK183" i="1"/>
  <c r="AL310" i="1"/>
  <c r="AM310" i="1"/>
  <c r="AK310" i="1"/>
  <c r="AL398" i="1"/>
  <c r="AM398" i="1"/>
  <c r="AK398" i="1"/>
  <c r="AL490" i="1"/>
  <c r="AM490" i="1"/>
  <c r="AK490" i="1"/>
  <c r="AL585" i="1"/>
  <c r="AM585" i="1"/>
  <c r="AK585" i="1"/>
  <c r="AL643" i="1"/>
  <c r="AM643" i="1"/>
  <c r="AK643" i="1"/>
  <c r="AJ809" i="1"/>
  <c r="AL809" i="1"/>
  <c r="AM809" i="1"/>
  <c r="AK809" i="1"/>
  <c r="AL857" i="1"/>
  <c r="AM857" i="1"/>
  <c r="AK857" i="1"/>
  <c r="AL992" i="1"/>
  <c r="AM992" i="1"/>
  <c r="AK992" i="1"/>
  <c r="AL1020" i="1"/>
  <c r="AM1020" i="1"/>
  <c r="AK1020" i="1"/>
  <c r="AG1127" i="1"/>
  <c r="AL1127" i="1"/>
  <c r="AM1127" i="1"/>
  <c r="AK1127" i="1"/>
  <c r="AL1175" i="1"/>
  <c r="AM1175" i="1"/>
  <c r="AK1175" i="1"/>
  <c r="AL175" i="1"/>
  <c r="AM175" i="1"/>
  <c r="AK175" i="1"/>
  <c r="AL778" i="1"/>
  <c r="AM778" i="1"/>
  <c r="AK778" i="1"/>
  <c r="AL127" i="1"/>
  <c r="AM127" i="1"/>
  <c r="AK127" i="1"/>
  <c r="AL323" i="1"/>
  <c r="AM323" i="1"/>
  <c r="AK323" i="1"/>
  <c r="AL975" i="1"/>
  <c r="AM975" i="1"/>
  <c r="AK975" i="1"/>
  <c r="AL399" i="1"/>
  <c r="AM399" i="1"/>
  <c r="AK399" i="1"/>
  <c r="AL371" i="1"/>
  <c r="AM371" i="1"/>
  <c r="AK371" i="1"/>
  <c r="AL113" i="1"/>
  <c r="AM113" i="1"/>
  <c r="AK113" i="1"/>
  <c r="AL1100" i="1"/>
  <c r="AM1100" i="1"/>
  <c r="AK1100" i="1"/>
  <c r="AL1013" i="1"/>
  <c r="AM1013" i="1"/>
  <c r="AK1013" i="1"/>
  <c r="AL48" i="1"/>
  <c r="AM48" i="1"/>
  <c r="AK48" i="1"/>
  <c r="AJ1126" i="1"/>
  <c r="AM1126" i="1"/>
  <c r="AL1126" i="1"/>
  <c r="AK1126" i="1"/>
  <c r="AL468" i="1"/>
  <c r="AM468" i="1"/>
  <c r="AK468" i="1"/>
  <c r="AL424" i="1"/>
  <c r="AM424" i="1"/>
  <c r="AK424" i="1"/>
  <c r="AI560" i="1"/>
  <c r="AL560" i="1"/>
  <c r="AM560" i="1"/>
  <c r="AK560" i="1"/>
  <c r="AG955" i="1"/>
  <c r="AL955" i="1"/>
  <c r="AM955" i="1"/>
  <c r="AK955" i="1"/>
  <c r="AL1143" i="1"/>
  <c r="AM1143" i="1"/>
  <c r="AK1143" i="1"/>
  <c r="AL576" i="1"/>
  <c r="AM576" i="1"/>
  <c r="AK576" i="1"/>
  <c r="AI45" i="1"/>
  <c r="AL45" i="1"/>
  <c r="AM45" i="1"/>
  <c r="AK45" i="1"/>
  <c r="AJ168" i="1"/>
  <c r="AL168" i="1"/>
  <c r="AM168" i="1"/>
  <c r="AK168" i="1"/>
  <c r="AJ615" i="1"/>
  <c r="AL615" i="1"/>
  <c r="AM615" i="1"/>
  <c r="AK615" i="1"/>
  <c r="AJ513" i="1"/>
  <c r="AL513" i="1"/>
  <c r="AM513" i="1"/>
  <c r="AK513" i="1"/>
  <c r="AI902" i="1"/>
  <c r="AL902" i="1"/>
  <c r="AM902" i="1"/>
  <c r="AK902" i="1"/>
  <c r="AG911" i="1"/>
  <c r="AL911" i="1"/>
  <c r="AM911" i="1"/>
  <c r="AK911" i="1"/>
  <c r="AG704" i="1"/>
  <c r="AL704" i="1"/>
  <c r="AM704" i="1"/>
  <c r="AK704" i="1"/>
  <c r="AL356" i="1"/>
  <c r="AM356" i="1"/>
  <c r="AK356" i="1"/>
  <c r="AL725" i="1"/>
  <c r="AM725" i="1"/>
  <c r="AK725" i="1"/>
  <c r="AL939" i="1"/>
  <c r="AM939" i="1"/>
  <c r="AK939" i="1"/>
  <c r="AL651" i="1"/>
  <c r="AM651" i="1"/>
  <c r="AK651" i="1"/>
  <c r="AJ29" i="1"/>
  <c r="AL29" i="1"/>
  <c r="AM29" i="1"/>
  <c r="AK29" i="1"/>
  <c r="AL795" i="1"/>
  <c r="AM795" i="1"/>
  <c r="AK795" i="1"/>
  <c r="AG953" i="1"/>
  <c r="AL953" i="1"/>
  <c r="AM953" i="1"/>
  <c r="AK953" i="1"/>
  <c r="AL84" i="1"/>
  <c r="AM84" i="1"/>
  <c r="AK84" i="1"/>
  <c r="AG151" i="1"/>
  <c r="AL151" i="1"/>
  <c r="AM151" i="1"/>
  <c r="AK151" i="1"/>
  <c r="AL858" i="1"/>
  <c r="AM858" i="1"/>
  <c r="AK858" i="1"/>
  <c r="AL876" i="1"/>
  <c r="AM876" i="1"/>
  <c r="AK876" i="1"/>
  <c r="AI885" i="1"/>
  <c r="AL885" i="1"/>
  <c r="AM885" i="1"/>
  <c r="AK885" i="1"/>
  <c r="AL894" i="1"/>
  <c r="AM894" i="1"/>
  <c r="AK894" i="1"/>
  <c r="AG907" i="1"/>
  <c r="AL907" i="1"/>
  <c r="AM907" i="1"/>
  <c r="AK907" i="1"/>
  <c r="AJ928" i="1"/>
  <c r="AL928" i="1"/>
  <c r="AM928" i="1"/>
  <c r="AK928" i="1"/>
  <c r="AI947" i="1"/>
  <c r="AL947" i="1"/>
  <c r="AM947" i="1"/>
  <c r="AK947" i="1"/>
  <c r="AL1026" i="1"/>
  <c r="AM1026" i="1"/>
  <c r="AK1026" i="1"/>
  <c r="AL1037" i="1"/>
  <c r="AM1037" i="1"/>
  <c r="AK1037" i="1"/>
  <c r="AG1049" i="1"/>
  <c r="AL1049" i="1"/>
  <c r="AM1049" i="1"/>
  <c r="AK1049" i="1"/>
  <c r="AG1060" i="1"/>
  <c r="AL1060" i="1"/>
  <c r="AM1060" i="1"/>
  <c r="AK1060" i="1"/>
  <c r="AG1071" i="1"/>
  <c r="AL1071" i="1"/>
  <c r="AM1071" i="1"/>
  <c r="AK1071" i="1"/>
  <c r="AG1167" i="1"/>
  <c r="AL1167" i="1"/>
  <c r="AM1167" i="1"/>
  <c r="AK1167" i="1"/>
  <c r="AG1091" i="1"/>
  <c r="AM1091" i="1"/>
  <c r="AL1091" i="1"/>
  <c r="AK1091" i="1"/>
  <c r="AL1103" i="1"/>
  <c r="AM1103" i="1"/>
  <c r="AK1103" i="1"/>
  <c r="AG1110" i="1"/>
  <c r="AL1110" i="1"/>
  <c r="AM1110" i="1"/>
  <c r="AK1110" i="1"/>
  <c r="AG1129" i="1"/>
  <c r="AM1129" i="1"/>
  <c r="AL1129" i="1"/>
  <c r="AK1129" i="1"/>
  <c r="AG1141" i="1"/>
  <c r="AM1141" i="1"/>
  <c r="AL1141" i="1"/>
  <c r="AK1141" i="1"/>
  <c r="AG1151" i="1"/>
  <c r="AM1151" i="1"/>
  <c r="AL1151" i="1"/>
  <c r="AK1151" i="1"/>
  <c r="AG1165" i="1"/>
  <c r="AM1165" i="1"/>
  <c r="AL1165" i="1"/>
  <c r="AK1165" i="1"/>
  <c r="AG25" i="1"/>
  <c r="AM25" i="1"/>
  <c r="AL25" i="1"/>
  <c r="AK25" i="1"/>
  <c r="AG77" i="1"/>
  <c r="AM77" i="1"/>
  <c r="AL77" i="1"/>
  <c r="AK77" i="1"/>
  <c r="AM75" i="1"/>
  <c r="AL75" i="1"/>
  <c r="AK75" i="1"/>
  <c r="AG291" i="1"/>
  <c r="AM291" i="1"/>
  <c r="AL291" i="1"/>
  <c r="AK291" i="1"/>
  <c r="AG387" i="1"/>
  <c r="AM387" i="1"/>
  <c r="AL387" i="1"/>
  <c r="AK387" i="1"/>
  <c r="AG444" i="1"/>
  <c r="AM444" i="1"/>
  <c r="AL444" i="1"/>
  <c r="AK444" i="1"/>
  <c r="AG545" i="1"/>
  <c r="AM545" i="1"/>
  <c r="AL545" i="1"/>
  <c r="AK545" i="1"/>
  <c r="AM644" i="1"/>
  <c r="AL644" i="1"/>
  <c r="AK644" i="1"/>
  <c r="AG790" i="1"/>
  <c r="AM790" i="1"/>
  <c r="AL790" i="1"/>
  <c r="AK790" i="1"/>
  <c r="AG845" i="1"/>
  <c r="AM845" i="1"/>
  <c r="AL845" i="1"/>
  <c r="AK845" i="1"/>
  <c r="AG961" i="1"/>
  <c r="AM961" i="1"/>
  <c r="AL961" i="1"/>
  <c r="AK961" i="1"/>
  <c r="AG1021" i="1"/>
  <c r="AM1021" i="1"/>
  <c r="AL1021" i="1"/>
  <c r="AK1021" i="1"/>
  <c r="AG1072" i="1"/>
  <c r="AM1072" i="1"/>
  <c r="AL1072" i="1"/>
  <c r="AK1072" i="1"/>
  <c r="AG1118" i="1"/>
  <c r="AM1118" i="1"/>
  <c r="AL1118" i="1"/>
  <c r="AK1118" i="1"/>
  <c r="AG1116" i="1"/>
  <c r="AM1116" i="1"/>
  <c r="AL1116" i="1"/>
  <c r="AK1116" i="1"/>
  <c r="Q311" i="1"/>
  <c r="AA311" i="1" s="1"/>
  <c r="Q347" i="1"/>
  <c r="AB347" i="1" s="1"/>
  <c r="Q264" i="1"/>
  <c r="Z264" i="1" s="1"/>
  <c r="Q453" i="1"/>
  <c r="AA453" i="1" s="1"/>
  <c r="Q474" i="1"/>
  <c r="AA474" i="1" s="1"/>
  <c r="AM537" i="1"/>
  <c r="AL537" i="1"/>
  <c r="AK537" i="1"/>
  <c r="AM242" i="1"/>
  <c r="AL242" i="1"/>
  <c r="AK242" i="1"/>
  <c r="AH964" i="1"/>
  <c r="AM964" i="1"/>
  <c r="AL964" i="1"/>
  <c r="AK964" i="1"/>
  <c r="AG437" i="1"/>
  <c r="AM437" i="1"/>
  <c r="AL437" i="1"/>
  <c r="AK437" i="1"/>
  <c r="AG1078" i="1"/>
  <c r="AM1078" i="1"/>
  <c r="AL1078" i="1"/>
  <c r="AK1078" i="1"/>
  <c r="AL100" i="1"/>
  <c r="AM100" i="1"/>
  <c r="AK100" i="1"/>
  <c r="AL609" i="1"/>
  <c r="AM609" i="1"/>
  <c r="AK609" i="1"/>
  <c r="AL12" i="1"/>
  <c r="AM12" i="1"/>
  <c r="AK12" i="1"/>
  <c r="AL22" i="1"/>
  <c r="AM22" i="1"/>
  <c r="AK22" i="1"/>
  <c r="AL36" i="1"/>
  <c r="AM36" i="1"/>
  <c r="AK36" i="1"/>
  <c r="AI54" i="1"/>
  <c r="AL54" i="1"/>
  <c r="AM54" i="1"/>
  <c r="AK54" i="1"/>
  <c r="AG67" i="1"/>
  <c r="AL67" i="1"/>
  <c r="AM67" i="1"/>
  <c r="AK67" i="1"/>
  <c r="AI76" i="1"/>
  <c r="AL76" i="1"/>
  <c r="AM76" i="1"/>
  <c r="AK76" i="1"/>
  <c r="AL109" i="1"/>
  <c r="AM109" i="1"/>
  <c r="AK109" i="1"/>
  <c r="AL125" i="1"/>
  <c r="AM125" i="1"/>
  <c r="AK125" i="1"/>
  <c r="AL136" i="1"/>
  <c r="AM136" i="1"/>
  <c r="AK136" i="1"/>
  <c r="AL163" i="1"/>
  <c r="AM163" i="1"/>
  <c r="AK163" i="1"/>
  <c r="AL187" i="1"/>
  <c r="AM187" i="1"/>
  <c r="AK187" i="1"/>
  <c r="AL197" i="1"/>
  <c r="AM197" i="1"/>
  <c r="AK197" i="1"/>
  <c r="AL209" i="1"/>
  <c r="AM209" i="1"/>
  <c r="AK209" i="1"/>
  <c r="AG217" i="1"/>
  <c r="AM217" i="1"/>
  <c r="AL217" i="1"/>
  <c r="AK217" i="1"/>
  <c r="AM227" i="1"/>
  <c r="AL227" i="1"/>
  <c r="AK227" i="1"/>
  <c r="AM245" i="1"/>
  <c r="AL245" i="1"/>
  <c r="AK245" i="1"/>
  <c r="AG254" i="1"/>
  <c r="AM254" i="1"/>
  <c r="AL254" i="1"/>
  <c r="AK254" i="1"/>
  <c r="AL266" i="1"/>
  <c r="AM266" i="1"/>
  <c r="AK266" i="1"/>
  <c r="AL285" i="1"/>
  <c r="AM285" i="1"/>
  <c r="AK285" i="1"/>
  <c r="AG296" i="1"/>
  <c r="AL296" i="1"/>
  <c r="AM296" i="1"/>
  <c r="AK296" i="1"/>
  <c r="AL313" i="1"/>
  <c r="AM313" i="1"/>
  <c r="AK313" i="1"/>
  <c r="AL324" i="1"/>
  <c r="AM324" i="1"/>
  <c r="AK324" i="1"/>
  <c r="AH337" i="1"/>
  <c r="AL337" i="1"/>
  <c r="AM337" i="1"/>
  <c r="AK337" i="1"/>
  <c r="AI348" i="1"/>
  <c r="AL348" i="1"/>
  <c r="AM348" i="1"/>
  <c r="AK348" i="1"/>
  <c r="AL363" i="1"/>
  <c r="AM363" i="1"/>
  <c r="AK363" i="1"/>
  <c r="AL381" i="1"/>
  <c r="AM381" i="1"/>
  <c r="AK381" i="1"/>
  <c r="AL388" i="1"/>
  <c r="AM388" i="1"/>
  <c r="AK388" i="1"/>
  <c r="AL402" i="1"/>
  <c r="AM402" i="1"/>
  <c r="AK402" i="1"/>
  <c r="AL415" i="1"/>
  <c r="AM415" i="1"/>
  <c r="AK415" i="1"/>
  <c r="AL425" i="1"/>
  <c r="AM425" i="1"/>
  <c r="AK425" i="1"/>
  <c r="AL443" i="1"/>
  <c r="AM443" i="1"/>
  <c r="AK443" i="1"/>
  <c r="AJ455" i="1"/>
  <c r="AL455" i="1"/>
  <c r="AM455" i="1"/>
  <c r="AK455" i="1"/>
  <c r="AL499" i="1"/>
  <c r="AM499" i="1"/>
  <c r="AK499" i="1"/>
  <c r="AL518" i="1"/>
  <c r="AM518" i="1"/>
  <c r="AK518" i="1"/>
  <c r="AL527" i="1"/>
  <c r="AM527" i="1"/>
  <c r="AK527" i="1"/>
  <c r="AL536" i="1"/>
  <c r="AM536" i="1"/>
  <c r="AK536" i="1"/>
  <c r="AL548" i="1"/>
  <c r="AM548" i="1"/>
  <c r="AK548" i="1"/>
  <c r="AL561" i="1"/>
  <c r="AM561" i="1"/>
  <c r="AK561" i="1"/>
  <c r="AL570" i="1"/>
  <c r="AM570" i="1"/>
  <c r="AK570" i="1"/>
  <c r="AL584" i="1"/>
  <c r="AM584" i="1"/>
  <c r="AK584" i="1"/>
  <c r="AL596" i="1"/>
  <c r="AM596" i="1"/>
  <c r="AK596" i="1"/>
  <c r="AL618" i="1"/>
  <c r="AM618" i="1"/>
  <c r="AK618" i="1"/>
  <c r="AL628" i="1"/>
  <c r="AM628" i="1"/>
  <c r="AK628" i="1"/>
  <c r="AL648" i="1"/>
  <c r="AM648" i="1"/>
  <c r="AK648" i="1"/>
  <c r="AL664" i="1"/>
  <c r="AM664" i="1"/>
  <c r="AK664" i="1"/>
  <c r="AJ672" i="1"/>
  <c r="AL672" i="1"/>
  <c r="AM672" i="1"/>
  <c r="AK672" i="1"/>
  <c r="AL682" i="1"/>
  <c r="AM682" i="1"/>
  <c r="AK682" i="1"/>
  <c r="AJ694" i="1"/>
  <c r="AL694" i="1"/>
  <c r="AM694" i="1"/>
  <c r="AK694" i="1"/>
  <c r="AL707" i="1"/>
  <c r="AM707" i="1"/>
  <c r="AK707" i="1"/>
  <c r="AL722" i="1"/>
  <c r="AM722" i="1"/>
  <c r="AK722" i="1"/>
  <c r="AL740" i="1"/>
  <c r="AM740" i="1"/>
  <c r="AK740" i="1"/>
  <c r="AL749" i="1"/>
  <c r="AM749" i="1"/>
  <c r="AK749" i="1"/>
  <c r="AL765" i="1"/>
  <c r="AM765" i="1"/>
  <c r="AK765" i="1"/>
  <c r="AL782" i="1"/>
  <c r="AM782" i="1"/>
  <c r="AK782" i="1"/>
  <c r="AL792" i="1"/>
  <c r="AM792" i="1"/>
  <c r="AK792" i="1"/>
  <c r="AL805" i="1"/>
  <c r="AM805" i="1"/>
  <c r="AK805" i="1"/>
  <c r="AL821" i="1"/>
  <c r="AM821" i="1"/>
  <c r="AK821" i="1"/>
  <c r="AL838" i="1"/>
  <c r="AM838" i="1"/>
  <c r="AK838" i="1"/>
  <c r="AJ852" i="1"/>
  <c r="AL852" i="1"/>
  <c r="AM852" i="1"/>
  <c r="AK852" i="1"/>
  <c r="AL861" i="1"/>
  <c r="AM861" i="1"/>
  <c r="AK861" i="1"/>
  <c r="AL879" i="1"/>
  <c r="AM879" i="1"/>
  <c r="AK879" i="1"/>
  <c r="AL888" i="1"/>
  <c r="AM888" i="1"/>
  <c r="AK888" i="1"/>
  <c r="AL900" i="1"/>
  <c r="AM900" i="1"/>
  <c r="AK900" i="1"/>
  <c r="AL922" i="1"/>
  <c r="AM922" i="1"/>
  <c r="AK922" i="1"/>
  <c r="AL931" i="1"/>
  <c r="AM931" i="1"/>
  <c r="AK931" i="1"/>
  <c r="AG1008" i="1"/>
  <c r="AL1008" i="1"/>
  <c r="AM1008" i="1"/>
  <c r="AK1008" i="1"/>
  <c r="AG950" i="1"/>
  <c r="AL950" i="1"/>
  <c r="AM950" i="1"/>
  <c r="AK950" i="1"/>
  <c r="O975" i="1"/>
  <c r="AI268" i="1"/>
  <c r="AM268" i="1"/>
  <c r="AL268" i="1"/>
  <c r="AK268" i="1"/>
  <c r="AM1158" i="1"/>
  <c r="AL1158" i="1"/>
  <c r="AK1158" i="1"/>
  <c r="AL299" i="1"/>
  <c r="AM299" i="1"/>
  <c r="AK299" i="1"/>
  <c r="AL868" i="1"/>
  <c r="AM868" i="1"/>
  <c r="AK868" i="1"/>
  <c r="AH162" i="1"/>
  <c r="AL162" i="1"/>
  <c r="AM162" i="1"/>
  <c r="AK162" i="1"/>
  <c r="AL1090" i="1"/>
  <c r="AM1090" i="1"/>
  <c r="AK1090" i="1"/>
  <c r="AG708" i="1"/>
  <c r="AL708" i="1"/>
  <c r="AM708" i="1"/>
  <c r="AK708" i="1"/>
  <c r="AH826" i="1"/>
  <c r="AL826" i="1"/>
  <c r="AM826" i="1"/>
  <c r="AK826" i="1"/>
  <c r="AL5" i="1"/>
  <c r="AM5" i="1"/>
  <c r="AK5" i="1"/>
  <c r="AL320" i="1"/>
  <c r="AM320" i="1"/>
  <c r="AK320" i="1"/>
  <c r="AH764" i="1"/>
  <c r="AL764" i="1"/>
  <c r="AM764" i="1"/>
  <c r="AK764" i="1"/>
  <c r="AG92" i="1"/>
  <c r="AM92" i="1"/>
  <c r="AL92" i="1"/>
  <c r="AK92" i="1"/>
  <c r="AG98" i="1"/>
  <c r="AL98" i="1"/>
  <c r="AM98" i="1"/>
  <c r="AK98" i="1"/>
  <c r="AL94" i="1"/>
  <c r="AM94" i="1"/>
  <c r="AK94" i="1"/>
  <c r="AL13" i="1"/>
  <c r="AM13" i="1"/>
  <c r="AK13" i="1"/>
  <c r="AL26" i="1"/>
  <c r="AM26" i="1"/>
  <c r="AK26" i="1"/>
  <c r="AJ41" i="1"/>
  <c r="AL41" i="1"/>
  <c r="AM41" i="1"/>
  <c r="AK41" i="1"/>
  <c r="AL56" i="1"/>
  <c r="AM56" i="1"/>
  <c r="AK56" i="1"/>
  <c r="AL68" i="1"/>
  <c r="AM68" i="1"/>
  <c r="AK68" i="1"/>
  <c r="AL78" i="1"/>
  <c r="AM78" i="1"/>
  <c r="AK78" i="1"/>
  <c r="AG110" i="1"/>
  <c r="AL110" i="1"/>
  <c r="AM110" i="1"/>
  <c r="AK110" i="1"/>
  <c r="AG128" i="1"/>
  <c r="AL128" i="1"/>
  <c r="AM128" i="1"/>
  <c r="AK128" i="1"/>
  <c r="AG146" i="1"/>
  <c r="AL146" i="1"/>
  <c r="AM146" i="1"/>
  <c r="AK146" i="1"/>
  <c r="AG164" i="1"/>
  <c r="AL164" i="1"/>
  <c r="AM164" i="1"/>
  <c r="AK164" i="1"/>
  <c r="AG176" i="1"/>
  <c r="AL176" i="1"/>
  <c r="AM176" i="1"/>
  <c r="AK176" i="1"/>
  <c r="AG189" i="1"/>
  <c r="AL189" i="1"/>
  <c r="AM189" i="1"/>
  <c r="AK189" i="1"/>
  <c r="AG200" i="1"/>
  <c r="AL200" i="1"/>
  <c r="AM200" i="1"/>
  <c r="AK200" i="1"/>
  <c r="AG208" i="1"/>
  <c r="AL208" i="1"/>
  <c r="AM208" i="1"/>
  <c r="AK208" i="1"/>
  <c r="AL216" i="1"/>
  <c r="AM216" i="1"/>
  <c r="AK216" i="1"/>
  <c r="AH228" i="1"/>
  <c r="AL228" i="1"/>
  <c r="AM228" i="1"/>
  <c r="AK228" i="1"/>
  <c r="AL247" i="1"/>
  <c r="AM247" i="1"/>
  <c r="AK247" i="1"/>
  <c r="AL255" i="1"/>
  <c r="AM255" i="1"/>
  <c r="AK255" i="1"/>
  <c r="AJ272" i="1"/>
  <c r="AL272" i="1"/>
  <c r="AM272" i="1"/>
  <c r="AK272" i="1"/>
  <c r="AL287" i="1"/>
  <c r="AM287" i="1"/>
  <c r="AK287" i="1"/>
  <c r="AI300" i="1"/>
  <c r="AL300" i="1"/>
  <c r="AM300" i="1"/>
  <c r="AK300" i="1"/>
  <c r="AL312" i="1"/>
  <c r="AM312" i="1"/>
  <c r="AK312" i="1"/>
  <c r="AL325" i="1"/>
  <c r="AM325" i="1"/>
  <c r="AK325" i="1"/>
  <c r="AL336" i="1"/>
  <c r="AM336" i="1"/>
  <c r="AK336" i="1"/>
  <c r="AL349" i="1"/>
  <c r="AM349" i="1"/>
  <c r="AK349" i="1"/>
  <c r="AL364" i="1"/>
  <c r="AM364" i="1"/>
  <c r="AK364" i="1"/>
  <c r="AG403" i="1"/>
  <c r="AL403" i="1"/>
  <c r="AM403" i="1"/>
  <c r="AK403" i="1"/>
  <c r="AJ405" i="1"/>
  <c r="AL405" i="1"/>
  <c r="AM405" i="1"/>
  <c r="AK405" i="1"/>
  <c r="AL400" i="1"/>
  <c r="AM400" i="1"/>
  <c r="AK400" i="1"/>
  <c r="AH416" i="1"/>
  <c r="AL416" i="1"/>
  <c r="AM416" i="1"/>
  <c r="AK416" i="1"/>
  <c r="AL427" i="1"/>
  <c r="AM427" i="1"/>
  <c r="AK427" i="1"/>
  <c r="AL459" i="1"/>
  <c r="AM459" i="1"/>
  <c r="AK459" i="1"/>
  <c r="AH488" i="1"/>
  <c r="AL488" i="1"/>
  <c r="AM488" i="1"/>
  <c r="AK488" i="1"/>
  <c r="AL500" i="1"/>
  <c r="AM500" i="1"/>
  <c r="AK500" i="1"/>
  <c r="AJ519" i="1"/>
  <c r="AL519" i="1"/>
  <c r="AM519" i="1"/>
  <c r="AK519" i="1"/>
  <c r="AL530" i="1"/>
  <c r="AM530" i="1"/>
  <c r="AK530" i="1"/>
  <c r="AL538" i="1"/>
  <c r="AM538" i="1"/>
  <c r="AK538" i="1"/>
  <c r="AJ550" i="1"/>
  <c r="AL550" i="1"/>
  <c r="AM550" i="1"/>
  <c r="AK550" i="1"/>
  <c r="AL562" i="1"/>
  <c r="AM562" i="1"/>
  <c r="AK562" i="1"/>
  <c r="AI572" i="1"/>
  <c r="AL572" i="1"/>
  <c r="AM572" i="1"/>
  <c r="AK572" i="1"/>
  <c r="AJ587" i="1"/>
  <c r="AL587" i="1"/>
  <c r="AM587" i="1"/>
  <c r="AK587" i="1"/>
  <c r="AJ599" i="1"/>
  <c r="AL599" i="1"/>
  <c r="AM599" i="1"/>
  <c r="AK599" i="1"/>
  <c r="AL619" i="1"/>
  <c r="AM619" i="1"/>
  <c r="AK619" i="1"/>
  <c r="AJ633" i="1"/>
  <c r="AL633" i="1"/>
  <c r="AM633" i="1"/>
  <c r="AK633" i="1"/>
  <c r="AL654" i="1"/>
  <c r="AM654" i="1"/>
  <c r="AK654" i="1"/>
  <c r="AL663" i="1"/>
  <c r="AM663" i="1"/>
  <c r="AK663" i="1"/>
  <c r="AJ673" i="1"/>
  <c r="AL673" i="1"/>
  <c r="AM673" i="1"/>
  <c r="AK673" i="1"/>
  <c r="AL684" i="1"/>
  <c r="AM684" i="1"/>
  <c r="AK684" i="1"/>
  <c r="AL695" i="1"/>
  <c r="AM695" i="1"/>
  <c r="AK695" i="1"/>
  <c r="AL710" i="1"/>
  <c r="AM710" i="1"/>
  <c r="AK710" i="1"/>
  <c r="AG723" i="1"/>
  <c r="AL723" i="1"/>
  <c r="AM723" i="1"/>
  <c r="AK723" i="1"/>
  <c r="AJ741" i="1"/>
  <c r="AL741" i="1"/>
  <c r="AM741" i="1"/>
  <c r="AK741" i="1"/>
  <c r="AG750" i="1"/>
  <c r="AL750" i="1"/>
  <c r="AM750" i="1"/>
  <c r="AK750" i="1"/>
  <c r="AH767" i="1"/>
  <c r="AL767" i="1"/>
  <c r="AM767" i="1"/>
  <c r="AK767" i="1"/>
  <c r="AL783" i="1"/>
  <c r="AM783" i="1"/>
  <c r="AK783" i="1"/>
  <c r="AL794" i="1"/>
  <c r="AM794" i="1"/>
  <c r="AK794" i="1"/>
  <c r="AI806" i="1"/>
  <c r="AL806" i="1"/>
  <c r="AM806" i="1"/>
  <c r="AK806" i="1"/>
  <c r="AL822" i="1"/>
  <c r="AM822" i="1"/>
  <c r="AK822" i="1"/>
  <c r="AL840" i="1"/>
  <c r="AM840" i="1"/>
  <c r="AK840" i="1"/>
  <c r="AG1009" i="1"/>
  <c r="AL1009" i="1"/>
  <c r="AM1009" i="1"/>
  <c r="AK1009" i="1"/>
  <c r="AL951" i="1"/>
  <c r="AM951" i="1"/>
  <c r="AK951" i="1"/>
  <c r="AG965" i="1"/>
  <c r="AL965" i="1"/>
  <c r="AM965" i="1"/>
  <c r="AK965" i="1"/>
  <c r="AG995" i="1"/>
  <c r="AL995" i="1"/>
  <c r="AM995" i="1"/>
  <c r="AK995" i="1"/>
  <c r="Q69" i="1"/>
  <c r="AD69" i="1"/>
  <c r="Q198" i="1"/>
  <c r="AD198" i="1"/>
  <c r="Q314" i="1"/>
  <c r="AC314" i="1"/>
  <c r="Q528" i="1"/>
  <c r="AC528" i="1"/>
  <c r="Q686" i="1"/>
  <c r="AA686" i="1"/>
  <c r="Q724" i="1"/>
  <c r="AB724" i="1"/>
  <c r="Q624" i="1"/>
  <c r="AA624" i="1"/>
  <c r="Q485" i="1"/>
  <c r="AD485" i="1"/>
  <c r="Q925" i="1"/>
  <c r="AD925" i="1"/>
  <c r="Q85" i="1"/>
  <c r="AA85" i="1"/>
  <c r="Q171" i="1"/>
  <c r="AD171" i="1"/>
  <c r="Q818" i="1"/>
  <c r="AB818" i="1"/>
  <c r="Q908" i="1"/>
  <c r="AD908" i="1"/>
  <c r="Q263" i="1"/>
  <c r="AD263" i="1"/>
  <c r="Q115" i="1"/>
  <c r="AC115" i="1"/>
  <c r="Q679" i="1"/>
  <c r="AC679" i="1"/>
  <c r="Q498" i="1"/>
  <c r="AC498" i="1"/>
  <c r="Q909" i="1"/>
  <c r="AB909" i="1"/>
  <c r="Q126" i="1"/>
  <c r="Z126" i="1"/>
  <c r="Q265" i="1"/>
  <c r="AC265" i="1"/>
  <c r="Q81" i="1"/>
  <c r="AC81" i="1"/>
  <c r="P558" i="1"/>
  <c r="V708" i="1"/>
  <c r="V5" i="1"/>
  <c r="W98" i="1"/>
  <c r="T128" i="1"/>
  <c r="U200" i="1"/>
  <c r="T208" i="1"/>
  <c r="V216" i="1"/>
  <c r="T228" i="1"/>
  <c r="U272" i="1"/>
  <c r="T400" i="1"/>
  <c r="V488" i="1"/>
  <c r="U550" i="1"/>
  <c r="V619" i="1"/>
  <c r="U741" i="1"/>
  <c r="S364" i="1"/>
  <c r="S1009" i="1"/>
  <c r="T662" i="1"/>
  <c r="AG333" i="1"/>
  <c r="AI448" i="1"/>
  <c r="AJ1139" i="1"/>
  <c r="V764" i="1"/>
  <c r="T92" i="1"/>
  <c r="V110" i="1"/>
  <c r="U164" i="1"/>
  <c r="V325" i="1"/>
  <c r="W403" i="1"/>
  <c r="Q249" i="1"/>
  <c r="AD249" i="1" s="1"/>
  <c r="Q691" i="1"/>
  <c r="AB691" i="1" s="1"/>
  <c r="Q1070" i="1"/>
  <c r="AD1070" i="1" s="1"/>
  <c r="Q367" i="1"/>
  <c r="Q123" i="1"/>
  <c r="AA123" i="1" s="1"/>
  <c r="Q235" i="1"/>
  <c r="Q52" i="1"/>
  <c r="Z52" i="1" s="1"/>
  <c r="Q408" i="1"/>
  <c r="AD408" i="1" s="1"/>
  <c r="Q460" i="1"/>
  <c r="Q621" i="1"/>
  <c r="AD621" i="1" s="1"/>
  <c r="Q742" i="1"/>
  <c r="AD742" i="1" s="1"/>
  <c r="Q414" i="1"/>
  <c r="AC414" i="1" s="1"/>
  <c r="AJ920" i="1"/>
  <c r="Y180" i="1"/>
  <c r="O180" i="1"/>
  <c r="Q180" i="1" s="1"/>
  <c r="AD180" i="1" s="1"/>
  <c r="X342" i="1"/>
  <c r="W556" i="1"/>
  <c r="O556" i="1"/>
  <c r="X831" i="1"/>
  <c r="O369" i="1"/>
  <c r="U868" i="1"/>
  <c r="V654" i="1"/>
  <c r="AG137" i="1"/>
  <c r="T1090" i="1"/>
  <c r="S826" i="1"/>
  <c r="W128" i="1"/>
  <c r="V200" i="1"/>
  <c r="X200" i="1"/>
  <c r="T216" i="1"/>
  <c r="S272" i="1"/>
  <c r="V400" i="1"/>
  <c r="W488" i="1"/>
  <c r="V550" i="1"/>
  <c r="W741" i="1"/>
  <c r="AH889" i="1"/>
  <c r="T104" i="1"/>
  <c r="T349" i="1"/>
  <c r="T1024" i="1"/>
  <c r="AG466" i="1"/>
  <c r="AG1139" i="1"/>
  <c r="Y92" i="1"/>
  <c r="S41" i="1"/>
  <c r="V68" i="1"/>
  <c r="S164" i="1"/>
  <c r="T176" i="1"/>
  <c r="T287" i="1"/>
  <c r="T364" i="1"/>
  <c r="S403" i="1"/>
  <c r="V562" i="1"/>
  <c r="U822" i="1"/>
  <c r="Q220" i="1"/>
  <c r="AB220" i="1"/>
  <c r="Q626" i="1"/>
  <c r="AD626" i="1"/>
  <c r="Q739" i="1"/>
  <c r="AB739" i="1"/>
  <c r="Q484" i="1"/>
  <c r="AB484" i="1"/>
  <c r="W180" i="1"/>
  <c r="T342" i="1"/>
  <c r="O760" i="1"/>
  <c r="P1090" i="1"/>
  <c r="Q1090" i="1" s="1"/>
  <c r="AH466" i="1"/>
  <c r="AH238" i="1"/>
  <c r="V320" i="1"/>
  <c r="T41" i="1"/>
  <c r="V403" i="1"/>
  <c r="V1024" i="1"/>
  <c r="U128" i="1"/>
  <c r="T272" i="1"/>
  <c r="W400" i="1"/>
  <c r="U654" i="1"/>
  <c r="U750" i="1"/>
  <c r="O871" i="1"/>
  <c r="T320" i="1"/>
  <c r="T403" i="1"/>
  <c r="AH441" i="1"/>
  <c r="S868" i="1"/>
  <c r="W41" i="1"/>
  <c r="X562" i="1"/>
  <c r="W822" i="1"/>
  <c r="P333" i="1"/>
  <c r="P379" i="1"/>
  <c r="O1066" i="1"/>
  <c r="Q59" i="1"/>
  <c r="Z59" i="1" s="1"/>
  <c r="Q145" i="1"/>
  <c r="AB145" i="1" s="1"/>
  <c r="Q191" i="1"/>
  <c r="Z191" i="1" s="1"/>
  <c r="Q288" i="1"/>
  <c r="AA288" i="1" s="1"/>
  <c r="Q681" i="1"/>
  <c r="AD681" i="1" s="1"/>
  <c r="Q768" i="1"/>
  <c r="Q467" i="1"/>
  <c r="AD467" i="1"/>
  <c r="Q972" i="1"/>
  <c r="AD972" i="1"/>
  <c r="Q613" i="1"/>
  <c r="AD613" i="1"/>
  <c r="Q727" i="1"/>
  <c r="AD727" i="1"/>
  <c r="Q1051" i="1"/>
  <c r="AC1051" i="1"/>
  <c r="Q166" i="1"/>
  <c r="AA166" i="1"/>
  <c r="Q417" i="1"/>
  <c r="Z417" i="1"/>
  <c r="Q1003" i="1"/>
  <c r="Z1003" i="1"/>
  <c r="Q730" i="1"/>
  <c r="AD730" i="1"/>
  <c r="Q155" i="1"/>
  <c r="AC155" i="1"/>
  <c r="Q829" i="1"/>
  <c r="AD829" i="1"/>
  <c r="Q825" i="1"/>
  <c r="AB825" i="1"/>
  <c r="Q14" i="1"/>
  <c r="AD14" i="1"/>
  <c r="Q601" i="1"/>
  <c r="AD601" i="1"/>
  <c r="Q863" i="1"/>
  <c r="AC863" i="1"/>
  <c r="Q436" i="1"/>
  <c r="AA436" i="1"/>
  <c r="Q196" i="1"/>
  <c r="AC196" i="1"/>
  <c r="Q315" i="1"/>
  <c r="AA315" i="1"/>
  <c r="Q9" i="1"/>
  <c r="AD9" i="1"/>
  <c r="Q55" i="1"/>
  <c r="AA55" i="1"/>
  <c r="Q728" i="1"/>
  <c r="AC728" i="1"/>
  <c r="Q101" i="1"/>
  <c r="AD101" i="1"/>
  <c r="Q1047" i="1"/>
  <c r="Z1047" i="1"/>
  <c r="Q160" i="1"/>
  <c r="AD160" i="1"/>
  <c r="S257" i="1"/>
  <c r="T257" i="1"/>
  <c r="AG720" i="1"/>
  <c r="AJ720" i="1"/>
  <c r="U51" i="1"/>
  <c r="S51" i="1"/>
  <c r="W375" i="1"/>
  <c r="X375" i="1"/>
  <c r="W373" i="1"/>
  <c r="X373" i="1"/>
  <c r="S903" i="1"/>
  <c r="V903" i="1"/>
  <c r="V705" i="1"/>
  <c r="T705" i="1"/>
  <c r="U374" i="1"/>
  <c r="V374" i="1"/>
  <c r="X830" i="1"/>
  <c r="T830" i="1"/>
  <c r="U830" i="1"/>
  <c r="S830" i="1"/>
  <c r="AJ7" i="1"/>
  <c r="AI7" i="1"/>
  <c r="AH7" i="1"/>
  <c r="AG49" i="1"/>
  <c r="AI49" i="1"/>
  <c r="AJ62" i="1"/>
  <c r="AI62" i="1"/>
  <c r="AH62" i="1"/>
  <c r="AJ86" i="1"/>
  <c r="AI86" i="1"/>
  <c r="AG86" i="1"/>
  <c r="AH86" i="1"/>
  <c r="AJ106" i="1"/>
  <c r="AH106" i="1"/>
  <c r="AG117" i="1"/>
  <c r="AJ117" i="1"/>
  <c r="AI117" i="1"/>
  <c r="AH132" i="1"/>
  <c r="AG132" i="1"/>
  <c r="AI132" i="1"/>
  <c r="AJ132" i="1"/>
  <c r="AG149" i="1"/>
  <c r="AJ149" i="1"/>
  <c r="AI149" i="1"/>
  <c r="W167" i="1"/>
  <c r="U167" i="1"/>
  <c r="V167" i="1"/>
  <c r="T167" i="1"/>
  <c r="AJ192" i="1"/>
  <c r="AG192" i="1"/>
  <c r="AH192" i="1"/>
  <c r="AI192" i="1"/>
  <c r="AG201" i="1"/>
  <c r="AH201" i="1"/>
  <c r="AI201" i="1"/>
  <c r="AJ201" i="1"/>
  <c r="AH212" i="1"/>
  <c r="AI212" i="1"/>
  <c r="AJ212" i="1"/>
  <c r="AG212" i="1"/>
  <c r="AJ221" i="1"/>
  <c r="AG221" i="1"/>
  <c r="AH221" i="1"/>
  <c r="AI221" i="1"/>
  <c r="AG232" i="1"/>
  <c r="AH232" i="1"/>
  <c r="AI232" i="1"/>
  <c r="AJ232" i="1"/>
  <c r="AI251" i="1"/>
  <c r="AJ251" i="1"/>
  <c r="AG251" i="1"/>
  <c r="AH251" i="1"/>
  <c r="AH261" i="1"/>
  <c r="AG261" i="1"/>
  <c r="AJ261" i="1"/>
  <c r="AH279" i="1"/>
  <c r="AG279" i="1"/>
  <c r="AI279" i="1"/>
  <c r="AJ279" i="1"/>
  <c r="AH290" i="1"/>
  <c r="AI290" i="1"/>
  <c r="AJ290" i="1"/>
  <c r="AI305" i="1"/>
  <c r="AJ305" i="1"/>
  <c r="AG305" i="1"/>
  <c r="AH305" i="1"/>
  <c r="AG317" i="1"/>
  <c r="AH317" i="1"/>
  <c r="AJ317" i="1"/>
  <c r="AJ370" i="1"/>
  <c r="AG370" i="1"/>
  <c r="AH370" i="1"/>
  <c r="AI370" i="1"/>
  <c r="AH385" i="1"/>
  <c r="AI385" i="1"/>
  <c r="AJ411" i="1"/>
  <c r="AG411" i="1"/>
  <c r="AH411" i="1"/>
  <c r="AI411" i="1"/>
  <c r="AG421" i="1"/>
  <c r="AI421" i="1"/>
  <c r="Y461" i="1"/>
  <c r="U461" i="1"/>
  <c r="V461" i="1"/>
  <c r="S461" i="1"/>
  <c r="W478" i="1"/>
  <c r="T478" i="1"/>
  <c r="U478" i="1"/>
  <c r="Y478" i="1"/>
  <c r="V478" i="1"/>
  <c r="S478" i="1"/>
  <c r="AI543" i="1"/>
  <c r="AG543" i="1"/>
  <c r="AH543" i="1"/>
  <c r="AJ543" i="1"/>
  <c r="AJ579" i="1"/>
  <c r="AI579" i="1"/>
  <c r="AG579" i="1"/>
  <c r="AJ637" i="1"/>
  <c r="AG637" i="1"/>
  <c r="AI637" i="1"/>
  <c r="AI667" i="1"/>
  <c r="AG667" i="1"/>
  <c r="AJ667" i="1"/>
  <c r="AI689" i="1"/>
  <c r="AG689" i="1"/>
  <c r="AJ689" i="1"/>
  <c r="AI699" i="1"/>
  <c r="AG699" i="1"/>
  <c r="AJ699" i="1"/>
  <c r="AJ713" i="1"/>
  <c r="AI713" i="1"/>
  <c r="AG713" i="1"/>
  <c r="AI734" i="1"/>
  <c r="AG734" i="1"/>
  <c r="AJ734" i="1"/>
  <c r="AG746" i="1"/>
  <c r="AJ746" i="1"/>
  <c r="AI746" i="1"/>
  <c r="AG798" i="1"/>
  <c r="AJ798" i="1"/>
  <c r="AI798" i="1"/>
  <c r="AG843" i="1"/>
  <c r="AJ843" i="1"/>
  <c r="AJ856" i="1"/>
  <c r="AI856" i="1"/>
  <c r="AI927" i="1"/>
  <c r="AG927" i="1"/>
  <c r="AH927" i="1"/>
  <c r="AJ927" i="1"/>
  <c r="AH946" i="1"/>
  <c r="AJ946" i="1"/>
  <c r="AI946" i="1"/>
  <c r="AG946" i="1"/>
  <c r="Y956" i="1"/>
  <c r="T956" i="1"/>
  <c r="W956" i="1"/>
  <c r="V1048" i="1"/>
  <c r="W1048" i="1"/>
  <c r="T1048" i="1"/>
  <c r="V1061" i="1"/>
  <c r="Y1061" i="1"/>
  <c r="T1061" i="1"/>
  <c r="Y1069" i="1"/>
  <c r="T1069" i="1"/>
  <c r="V1069" i="1"/>
  <c r="W1069" i="1"/>
  <c r="T1089" i="1"/>
  <c r="V1089" i="1"/>
  <c r="T1128" i="1"/>
  <c r="V1128" i="1"/>
  <c r="Y1128" i="1"/>
  <c r="W1163" i="1"/>
  <c r="V1163" i="1"/>
  <c r="V20" i="1"/>
  <c r="T20" i="1"/>
  <c r="W89" i="1"/>
  <c r="Y89" i="1"/>
  <c r="T89" i="1"/>
  <c r="V89" i="1"/>
  <c r="Y286" i="1"/>
  <c r="W286" i="1"/>
  <c r="T286" i="1"/>
  <c r="V286" i="1"/>
  <c r="Y641" i="1"/>
  <c r="W641" i="1"/>
  <c r="T641" i="1"/>
  <c r="V641" i="1"/>
  <c r="T772" i="1"/>
  <c r="Y772" i="1"/>
  <c r="V772" i="1"/>
  <c r="T837" i="1"/>
  <c r="V837" i="1"/>
  <c r="Y1153" i="1"/>
  <c r="T1153" i="1"/>
  <c r="W1153" i="1"/>
  <c r="Y365" i="1"/>
  <c r="T365" i="1"/>
  <c r="V365" i="1"/>
  <c r="Y278" i="1"/>
  <c r="T278" i="1"/>
  <c r="U278" i="1"/>
  <c r="V976" i="1"/>
  <c r="T976" i="1"/>
  <c r="U976" i="1"/>
  <c r="Y671" i="1"/>
  <c r="T671" i="1"/>
  <c r="V671" i="1"/>
  <c r="V1115" i="1"/>
  <c r="Y1115" i="1"/>
  <c r="U1115" i="1"/>
  <c r="T1115" i="1"/>
  <c r="V258" i="1"/>
  <c r="T258" i="1"/>
  <c r="Y756" i="1"/>
  <c r="T756" i="1"/>
  <c r="U756" i="1"/>
  <c r="V756" i="1"/>
  <c r="W687" i="1"/>
  <c r="T687" i="1"/>
  <c r="V687" i="1"/>
  <c r="U1075" i="1"/>
  <c r="V1075" i="1"/>
  <c r="AI657" i="1"/>
  <c r="AH657" i="1"/>
  <c r="AJ107" i="1"/>
  <c r="AH107" i="1"/>
  <c r="AG213" i="1"/>
  <c r="AH213" i="1"/>
  <c r="AJ262" i="1"/>
  <c r="AG262" i="1"/>
  <c r="AJ343" i="1"/>
  <c r="AG343" i="1"/>
  <c r="AH386" i="1"/>
  <c r="AJ386" i="1"/>
  <c r="AG413" i="1"/>
  <c r="AH413" i="1"/>
  <c r="AJ413" i="1"/>
  <c r="AG532" i="1"/>
  <c r="AI532" i="1"/>
  <c r="AG554" i="1"/>
  <c r="AI554" i="1"/>
  <c r="AJ554" i="1"/>
  <c r="AG629" i="1"/>
  <c r="AI629" i="1"/>
  <c r="AJ629" i="1"/>
  <c r="AJ638" i="1"/>
  <c r="AH638" i="1"/>
  <c r="AI659" i="1"/>
  <c r="AG659" i="1"/>
  <c r="AG690" i="1"/>
  <c r="AJ690" i="1"/>
  <c r="AI714" i="1"/>
  <c r="AJ714" i="1"/>
  <c r="AI788" i="1"/>
  <c r="AG788" i="1"/>
  <c r="AJ816" i="1"/>
  <c r="AG816" i="1"/>
  <c r="AI816" i="1"/>
  <c r="W928" i="1"/>
  <c r="U928" i="1"/>
  <c r="AI943" i="1"/>
  <c r="AH943" i="1"/>
  <c r="AJ943" i="1"/>
  <c r="AG960" i="1"/>
  <c r="AI960" i="1"/>
  <c r="AJ960" i="1"/>
  <c r="W1060" i="1"/>
  <c r="S1060" i="1"/>
  <c r="T1071" i="1"/>
  <c r="U1071" i="1"/>
  <c r="X1167" i="1"/>
  <c r="U1167" i="1"/>
  <c r="X1091" i="1"/>
  <c r="V1091" i="1"/>
  <c r="O1091" i="1"/>
  <c r="W1103" i="1"/>
  <c r="U1103" i="1"/>
  <c r="X1110" i="1"/>
  <c r="U1110" i="1"/>
  <c r="U1129" i="1"/>
  <c r="V1129" i="1"/>
  <c r="T75" i="1"/>
  <c r="Y75" i="1"/>
  <c r="V75" i="1"/>
  <c r="V387" i="1"/>
  <c r="U387" i="1"/>
  <c r="U444" i="1"/>
  <c r="S444" i="1"/>
  <c r="V545" i="1"/>
  <c r="W545" i="1"/>
  <c r="X644" i="1"/>
  <c r="U644" i="1"/>
  <c r="U961" i="1"/>
  <c r="V961" i="1"/>
  <c r="W1072" i="1"/>
  <c r="S1072" i="1"/>
  <c r="S1118" i="1"/>
  <c r="V1118" i="1"/>
  <c r="T480" i="1"/>
  <c r="W480" i="1"/>
  <c r="U480" i="1"/>
  <c r="W496" i="1"/>
  <c r="V496" i="1"/>
  <c r="Q102" i="1"/>
  <c r="Z102" i="1"/>
  <c r="Q211" i="1"/>
  <c r="AD211" i="1"/>
  <c r="Q1125" i="1"/>
  <c r="AD1125" i="1"/>
  <c r="Q729" i="1"/>
  <c r="AC729" i="1"/>
  <c r="Q606" i="1"/>
  <c r="Z606" i="1"/>
  <c r="Q383" i="1"/>
  <c r="AD383" i="1"/>
  <c r="Q981" i="1"/>
  <c r="AB981" i="1"/>
  <c r="Q1122" i="1"/>
  <c r="AD1122" i="1"/>
  <c r="Q143" i="1"/>
  <c r="AD143" i="1"/>
  <c r="Q1004" i="1"/>
  <c r="Q701" i="1"/>
  <c r="Z701" i="1" s="1"/>
  <c r="Q896" i="1"/>
  <c r="AA896" i="1" s="1"/>
  <c r="Q274" i="1"/>
  <c r="AC274" i="1" s="1"/>
  <c r="Q354" i="1"/>
  <c r="AD354" i="1" s="1"/>
  <c r="Q996" i="1"/>
  <c r="AC996" i="1" s="1"/>
  <c r="Q1058" i="1"/>
  <c r="AC1058" i="1" s="1"/>
  <c r="S539" i="1"/>
  <c r="T539" i="1"/>
  <c r="AG534" i="1"/>
  <c r="AJ534" i="1"/>
  <c r="AH534" i="1"/>
  <c r="AI534" i="1"/>
  <c r="AH865" i="1"/>
  <c r="AJ865" i="1"/>
  <c r="AH766" i="1"/>
  <c r="AG766" i="1"/>
  <c r="AJ766" i="1"/>
  <c r="AI766" i="1"/>
  <c r="AH718" i="1"/>
  <c r="AJ718" i="1"/>
  <c r="AG451" i="1"/>
  <c r="AH451" i="1"/>
  <c r="AI88" i="1"/>
  <c r="AG88" i="1"/>
  <c r="AJ88" i="1"/>
  <c r="AI218" i="1"/>
  <c r="AG218" i="1"/>
  <c r="AH218" i="1"/>
  <c r="AJ218" i="1"/>
  <c r="AH351" i="1"/>
  <c r="AJ351" i="1"/>
  <c r="AI351" i="1"/>
  <c r="AG351" i="1"/>
  <c r="AI733" i="1"/>
  <c r="AG733" i="1"/>
  <c r="AH733" i="1"/>
  <c r="AJ733" i="1"/>
  <c r="AJ158" i="1"/>
  <c r="AI158" i="1"/>
  <c r="AG158" i="1"/>
  <c r="AI1018" i="1"/>
  <c r="AJ1018" i="1"/>
  <c r="AG1018" i="1"/>
  <c r="AG80" i="1"/>
  <c r="AI80" i="1"/>
  <c r="T537" i="1"/>
  <c r="U537" i="1"/>
  <c r="S242" i="1"/>
  <c r="T242" i="1"/>
  <c r="U242" i="1"/>
  <c r="W242" i="1"/>
  <c r="V242" i="1"/>
  <c r="W964" i="1"/>
  <c r="T964" i="1"/>
  <c r="U964" i="1"/>
  <c r="V964" i="1"/>
  <c r="W437" i="1"/>
  <c r="S437" i="1"/>
  <c r="T437" i="1"/>
  <c r="U437" i="1"/>
  <c r="V437" i="1"/>
  <c r="T100" i="1"/>
  <c r="U100" i="1"/>
  <c r="V100" i="1"/>
  <c r="S100" i="1"/>
  <c r="S609" i="1"/>
  <c r="T609" i="1"/>
  <c r="W12" i="1"/>
  <c r="V12" i="1"/>
  <c r="S12" i="1"/>
  <c r="T12" i="1"/>
  <c r="U12" i="1"/>
  <c r="S36" i="1"/>
  <c r="T36" i="1"/>
  <c r="U36" i="1"/>
  <c r="T54" i="1"/>
  <c r="U54" i="1"/>
  <c r="V54" i="1"/>
  <c r="W54" i="1"/>
  <c r="S54" i="1"/>
  <c r="V67" i="1"/>
  <c r="W67" i="1"/>
  <c r="S76" i="1"/>
  <c r="W76" i="1"/>
  <c r="T76" i="1"/>
  <c r="Y76" i="1"/>
  <c r="U76" i="1"/>
  <c r="V76" i="1"/>
  <c r="S109" i="1"/>
  <c r="U109" i="1"/>
  <c r="V109" i="1"/>
  <c r="Y163" i="1"/>
  <c r="V163" i="1"/>
  <c r="AI174" i="1"/>
  <c r="AG174" i="1"/>
  <c r="AH174" i="1"/>
  <c r="AJ174" i="1"/>
  <c r="W187" i="1"/>
  <c r="T187" i="1"/>
  <c r="U187" i="1"/>
  <c r="U209" i="1"/>
  <c r="T209" i="1"/>
  <c r="U217" i="1"/>
  <c r="V217" i="1"/>
  <c r="T217" i="1"/>
  <c r="W227" i="1"/>
  <c r="V227" i="1"/>
  <c r="U227" i="1"/>
  <c r="U285" i="1"/>
  <c r="V285" i="1"/>
  <c r="T313" i="1"/>
  <c r="W313" i="1"/>
  <c r="U313" i="1"/>
  <c r="Y313" i="1"/>
  <c r="V313" i="1"/>
  <c r="W324" i="1"/>
  <c r="T324" i="1"/>
  <c r="W337" i="1"/>
  <c r="T337" i="1"/>
  <c r="Y337" i="1"/>
  <c r="U337" i="1"/>
  <c r="V337" i="1"/>
  <c r="S337" i="1"/>
  <c r="T348" i="1"/>
  <c r="U348" i="1"/>
  <c r="W381" i="1"/>
  <c r="S381" i="1"/>
  <c r="T381" i="1"/>
  <c r="U381" i="1"/>
  <c r="U388" i="1"/>
  <c r="W388" i="1"/>
  <c r="V388" i="1"/>
  <c r="Y388" i="1"/>
  <c r="S388" i="1"/>
  <c r="T388" i="1"/>
  <c r="S402" i="1"/>
  <c r="W402" i="1"/>
  <c r="T402" i="1"/>
  <c r="U402" i="1"/>
  <c r="W415" i="1"/>
  <c r="V415" i="1"/>
  <c r="S415" i="1"/>
  <c r="U415" i="1"/>
  <c r="T425" i="1"/>
  <c r="V425" i="1"/>
  <c r="S425" i="1"/>
  <c r="U455" i="1"/>
  <c r="V455" i="1"/>
  <c r="S455" i="1"/>
  <c r="W455" i="1"/>
  <c r="T455" i="1"/>
  <c r="AG470" i="1"/>
  <c r="AI470" i="1"/>
  <c r="AJ487" i="1"/>
  <c r="AI487" i="1"/>
  <c r="AH487" i="1"/>
  <c r="W518" i="1"/>
  <c r="S518" i="1"/>
  <c r="T518" i="1"/>
  <c r="U518" i="1"/>
  <c r="V518" i="1"/>
  <c r="S536" i="1"/>
  <c r="T536" i="1"/>
  <c r="V536" i="1"/>
  <c r="P548" i="1"/>
  <c r="P596" i="1"/>
  <c r="Y664" i="1"/>
  <c r="V664" i="1"/>
  <c r="P694" i="1"/>
  <c r="W694" i="1"/>
  <c r="V694" i="1"/>
  <c r="W707" i="1"/>
  <c r="Y707" i="1"/>
  <c r="V707" i="1"/>
  <c r="W740" i="1"/>
  <c r="V740" i="1"/>
  <c r="Y765" i="1"/>
  <c r="V765" i="1"/>
  <c r="V782" i="1"/>
  <c r="P782" i="1"/>
  <c r="W805" i="1"/>
  <c r="V805" i="1"/>
  <c r="W838" i="1"/>
  <c r="V838" i="1"/>
  <c r="V852" i="1"/>
  <c r="W852" i="1"/>
  <c r="S852" i="1"/>
  <c r="T852" i="1"/>
  <c r="W879" i="1"/>
  <c r="T879" i="1"/>
  <c r="Y879" i="1"/>
  <c r="V879" i="1"/>
  <c r="S879" i="1"/>
  <c r="W888" i="1"/>
  <c r="S888" i="1"/>
  <c r="T900" i="1"/>
  <c r="S900" i="1"/>
  <c r="S1008" i="1"/>
  <c r="V1008" i="1"/>
  <c r="W950" i="1"/>
  <c r="V950" i="1"/>
  <c r="S950" i="1"/>
  <c r="AI967" i="1"/>
  <c r="AJ967" i="1"/>
  <c r="AG967" i="1"/>
  <c r="AJ982" i="1"/>
  <c r="AG982" i="1"/>
  <c r="AG1054" i="1"/>
  <c r="AI1054" i="1"/>
  <c r="AH1054" i="1"/>
  <c r="AJ1054" i="1"/>
  <c r="AI1065" i="1"/>
  <c r="AH1065" i="1"/>
  <c r="AJ1065" i="1"/>
  <c r="AG1065" i="1"/>
  <c r="AH1076" i="1"/>
  <c r="AI1076" i="1"/>
  <c r="AJ1076" i="1"/>
  <c r="AG1076" i="1"/>
  <c r="AG1097" i="1"/>
  <c r="AH1097" i="1"/>
  <c r="AJ1097" i="1"/>
  <c r="AH1114" i="1"/>
  <c r="AG1114" i="1"/>
  <c r="AG1134" i="1"/>
  <c r="AH1134" i="1"/>
  <c r="AI1134" i="1"/>
  <c r="AJ1134" i="1"/>
  <c r="AG1170" i="1"/>
  <c r="AH1170" i="1"/>
  <c r="AJ1170" i="1"/>
  <c r="AI1170" i="1"/>
  <c r="AG39" i="1"/>
  <c r="AH39" i="1"/>
  <c r="AI39" i="1"/>
  <c r="AJ39" i="1"/>
  <c r="AJ144" i="1"/>
  <c r="AH144" i="1"/>
  <c r="AG144" i="1"/>
  <c r="AI144" i="1"/>
  <c r="AI183" i="1"/>
  <c r="AG183" i="1"/>
  <c r="AJ310" i="1"/>
  <c r="AI310" i="1"/>
  <c r="AG398" i="1"/>
  <c r="AH398" i="1"/>
  <c r="AI398" i="1"/>
  <c r="AJ398" i="1"/>
  <c r="AG490" i="1"/>
  <c r="AH490" i="1"/>
  <c r="AI490" i="1"/>
  <c r="AJ490" i="1"/>
  <c r="AG585" i="1"/>
  <c r="AH585" i="1"/>
  <c r="AG643" i="1"/>
  <c r="AI643" i="1"/>
  <c r="AH643" i="1"/>
  <c r="AJ643" i="1"/>
  <c r="AH857" i="1"/>
  <c r="AI857" i="1"/>
  <c r="AG857" i="1"/>
  <c r="AJ857" i="1"/>
  <c r="AG992" i="1"/>
  <c r="AH992" i="1"/>
  <c r="AI992" i="1"/>
  <c r="AJ992" i="1"/>
  <c r="AI1020" i="1"/>
  <c r="AJ1020" i="1"/>
  <c r="AG1020" i="1"/>
  <c r="AH1020" i="1"/>
  <c r="AI1175" i="1"/>
  <c r="AJ1175" i="1"/>
  <c r="AH1175" i="1"/>
  <c r="AG1175" i="1"/>
  <c r="AJ175" i="1"/>
  <c r="AI175" i="1"/>
  <c r="AG175" i="1"/>
  <c r="AH175" i="1"/>
  <c r="AG778" i="1"/>
  <c r="AH778" i="1"/>
  <c r="AI778" i="1"/>
  <c r="AH127" i="1"/>
  <c r="AG127" i="1"/>
  <c r="AI127" i="1"/>
  <c r="AJ127" i="1"/>
  <c r="AH323" i="1"/>
  <c r="AG323" i="1"/>
  <c r="AI323" i="1"/>
  <c r="AJ323" i="1"/>
  <c r="AH975" i="1"/>
  <c r="AI975" i="1"/>
  <c r="AJ975" i="1"/>
  <c r="AG975" i="1"/>
  <c r="AI399" i="1"/>
  <c r="AH399" i="1"/>
  <c r="AJ399" i="1"/>
  <c r="AG399" i="1"/>
  <c r="AJ371" i="1"/>
  <c r="AI371" i="1"/>
  <c r="AH371" i="1"/>
  <c r="AH113" i="1"/>
  <c r="AI113" i="1"/>
  <c r="AG113" i="1"/>
  <c r="AJ1100" i="1"/>
  <c r="AH1100" i="1"/>
  <c r="AG1100" i="1"/>
  <c r="AI1100" i="1"/>
  <c r="AG1013" i="1"/>
  <c r="AH1013" i="1"/>
  <c r="AG48" i="1"/>
  <c r="AH48" i="1"/>
  <c r="AI48" i="1"/>
  <c r="AJ48" i="1"/>
  <c r="U819" i="1"/>
  <c r="V819" i="1"/>
  <c r="T771" i="1"/>
  <c r="U771" i="1"/>
  <c r="P864" i="1"/>
  <c r="AH424" i="1"/>
  <c r="AI424" i="1"/>
  <c r="AI1143" i="1"/>
  <c r="AJ1143" i="1"/>
  <c r="AJ576" i="1"/>
  <c r="AH576" i="1"/>
  <c r="AI356" i="1"/>
  <c r="AG356" i="1"/>
  <c r="AH795" i="1"/>
  <c r="AJ795" i="1"/>
  <c r="AJ84" i="1"/>
  <c r="AG84" i="1"/>
  <c r="V690" i="1"/>
  <c r="U690" i="1"/>
  <c r="AG858" i="1"/>
  <c r="AI858" i="1"/>
  <c r="AJ858" i="1"/>
  <c r="X990" i="1"/>
  <c r="U990" i="1"/>
  <c r="O1014" i="1"/>
  <c r="AI1037" i="1"/>
  <c r="AH1037" i="1"/>
  <c r="AJ1037" i="1"/>
  <c r="X602" i="1"/>
  <c r="S602" i="1"/>
  <c r="U1156" i="1"/>
  <c r="V1156" i="1"/>
  <c r="Q11" i="1"/>
  <c r="Q377" i="1"/>
  <c r="AA377" i="1" s="1"/>
  <c r="Q535" i="1"/>
  <c r="AC535" i="1" s="1"/>
  <c r="Q993" i="1"/>
  <c r="AD993" i="1" s="1"/>
  <c r="Q817" i="1"/>
  <c r="AA817" i="1" s="1"/>
  <c r="Q985" i="1"/>
  <c r="AD985" i="1" s="1"/>
  <c r="Q1142" i="1"/>
  <c r="AA1142" i="1" s="1"/>
  <c r="Q309" i="1"/>
  <c r="Q803" i="1"/>
  <c r="AD803" i="1"/>
  <c r="Q677" i="1"/>
  <c r="Z677" i="1"/>
  <c r="Q215" i="1"/>
  <c r="AD215" i="1"/>
  <c r="Q872" i="1"/>
  <c r="AB872" i="1"/>
  <c r="Q854" i="1"/>
  <c r="Z854" i="1"/>
  <c r="Q645" i="1"/>
  <c r="AD645" i="1"/>
  <c r="Q807" i="1"/>
  <c r="AB807" i="1"/>
  <c r="Q912" i="1"/>
  <c r="AD912" i="1"/>
  <c r="Q1005" i="1"/>
  <c r="Z1005" i="1"/>
  <c r="Q952" i="1"/>
  <c r="AA952" i="1"/>
  <c r="Q368" i="1"/>
  <c r="AA368" i="1"/>
  <c r="Q897" i="1"/>
  <c r="AB897" i="1"/>
  <c r="Q935" i="1"/>
  <c r="AD935" i="1"/>
  <c r="S184" i="1"/>
  <c r="T184" i="1"/>
  <c r="V319" i="1"/>
  <c r="T319" i="1"/>
  <c r="X1124" i="1"/>
  <c r="V1124" i="1"/>
  <c r="W88" i="1"/>
  <c r="V88" i="1"/>
  <c r="V230" i="1"/>
  <c r="X230" i="1"/>
  <c r="X913" i="1"/>
  <c r="W913" i="1"/>
  <c r="U80" i="1"/>
  <c r="V80" i="1"/>
  <c r="W80" i="1"/>
  <c r="S80" i="1"/>
  <c r="AH537" i="1"/>
  <c r="AI537" i="1"/>
  <c r="AG242" i="1"/>
  <c r="AH242" i="1"/>
  <c r="AI100" i="1"/>
  <c r="AG100" i="1"/>
  <c r="AJ36" i="1"/>
  <c r="AG36" i="1"/>
  <c r="AH36" i="1"/>
  <c r="AI36" i="1"/>
  <c r="AI125" i="1"/>
  <c r="AJ125" i="1"/>
  <c r="AG125" i="1"/>
  <c r="AH136" i="1"/>
  <c r="AI136" i="1"/>
  <c r="AJ136" i="1"/>
  <c r="AG136" i="1"/>
  <c r="AI163" i="1"/>
  <c r="AJ163" i="1"/>
  <c r="AG163" i="1"/>
  <c r="W174" i="1"/>
  <c r="V174" i="1"/>
  <c r="T174" i="1"/>
  <c r="U174" i="1"/>
  <c r="AI187" i="1"/>
  <c r="AJ187" i="1"/>
  <c r="AG187" i="1"/>
  <c r="AH187" i="1"/>
  <c r="AJ209" i="1"/>
  <c r="AG209" i="1"/>
  <c r="AH209" i="1"/>
  <c r="AI209" i="1"/>
  <c r="AI227" i="1"/>
  <c r="AJ227" i="1"/>
  <c r="AI245" i="1"/>
  <c r="AH245" i="1"/>
  <c r="AJ245" i="1"/>
  <c r="AG245" i="1"/>
  <c r="AH266" i="1"/>
  <c r="AI266" i="1"/>
  <c r="AI285" i="1"/>
  <c r="AJ285" i="1"/>
  <c r="AG324" i="1"/>
  <c r="AH324" i="1"/>
  <c r="AH363" i="1"/>
  <c r="AJ363" i="1"/>
  <c r="AI363" i="1"/>
  <c r="AG363" i="1"/>
  <c r="AG415" i="1"/>
  <c r="AI415" i="1"/>
  <c r="AI425" i="1"/>
  <c r="AJ425" i="1"/>
  <c r="AG425" i="1"/>
  <c r="AH425" i="1"/>
  <c r="Y470" i="1"/>
  <c r="V470" i="1"/>
  <c r="S470" i="1"/>
  <c r="T470" i="1"/>
  <c r="U470" i="1"/>
  <c r="W470" i="1"/>
  <c r="W487" i="1"/>
  <c r="S487" i="1"/>
  <c r="T487" i="1"/>
  <c r="AJ536" i="1"/>
  <c r="AH536" i="1"/>
  <c r="AI536" i="1"/>
  <c r="AI548" i="1"/>
  <c r="AG548" i="1"/>
  <c r="AJ548" i="1"/>
  <c r="AI561" i="1"/>
  <c r="AG561" i="1"/>
  <c r="AJ561" i="1"/>
  <c r="AI570" i="1"/>
  <c r="AG570" i="1"/>
  <c r="AJ570" i="1"/>
  <c r="AI584" i="1"/>
  <c r="AG584" i="1"/>
  <c r="AJ584" i="1"/>
  <c r="AG596" i="1"/>
  <c r="AJ596" i="1"/>
  <c r="AI596" i="1"/>
  <c r="AG618" i="1"/>
  <c r="AJ618" i="1"/>
  <c r="AI618" i="1"/>
  <c r="AJ628" i="1"/>
  <c r="AI628" i="1"/>
  <c r="AG628" i="1"/>
  <c r="AJ648" i="1"/>
  <c r="AI648" i="1"/>
  <c r="AG648" i="1"/>
  <c r="AJ664" i="1"/>
  <c r="AI664" i="1"/>
  <c r="AG664" i="1"/>
  <c r="AG682" i="1"/>
  <c r="AJ682" i="1"/>
  <c r="AI682" i="1"/>
  <c r="AG765" i="1"/>
  <c r="AI765" i="1"/>
  <c r="AJ765" i="1"/>
  <c r="AG782" i="1"/>
  <c r="AI782" i="1"/>
  <c r="AJ782" i="1"/>
  <c r="AI792" i="1"/>
  <c r="AG792" i="1"/>
  <c r="AJ792" i="1"/>
  <c r="AI821" i="1"/>
  <c r="AG821" i="1"/>
  <c r="AJ821" i="1"/>
  <c r="AG879" i="1"/>
  <c r="AJ879" i="1"/>
  <c r="AG900" i="1"/>
  <c r="AJ900" i="1"/>
  <c r="AI900" i="1"/>
  <c r="AJ922" i="1"/>
  <c r="AH922" i="1"/>
  <c r="AJ931" i="1"/>
  <c r="AG931" i="1"/>
  <c r="W982" i="1"/>
  <c r="S982" i="1"/>
  <c r="Y982" i="1"/>
  <c r="T982" i="1"/>
  <c r="S994" i="1"/>
  <c r="V994" i="1"/>
  <c r="S1017" i="1"/>
  <c r="Y1017" i="1"/>
  <c r="V1017" i="1"/>
  <c r="V1033" i="1"/>
  <c r="S1033" i="1"/>
  <c r="W1041" i="1"/>
  <c r="V1041" i="1"/>
  <c r="Y1041" i="1"/>
  <c r="T1041" i="1"/>
  <c r="Y1085" i="1"/>
  <c r="T1085" i="1"/>
  <c r="W1085" i="1"/>
  <c r="V1085" i="1"/>
  <c r="W1097" i="1"/>
  <c r="V1097" i="1"/>
  <c r="T1097" i="1"/>
  <c r="Y1114" i="1"/>
  <c r="W1114" i="1"/>
  <c r="T1114" i="1"/>
  <c r="V1114" i="1"/>
  <c r="W1119" i="1"/>
  <c r="V1119" i="1"/>
  <c r="V1134" i="1"/>
  <c r="T1134" i="1"/>
  <c r="W1146" i="1"/>
  <c r="T1146" i="1"/>
  <c r="V1146" i="1"/>
  <c r="W1157" i="1"/>
  <c r="V1157" i="1"/>
  <c r="Y1157" i="1"/>
  <c r="T1157" i="1"/>
  <c r="O1170" i="1"/>
  <c r="T1170" i="1"/>
  <c r="V1170" i="1"/>
  <c r="W39" i="1"/>
  <c r="V39" i="1"/>
  <c r="T39" i="1"/>
  <c r="Y39" i="1"/>
  <c r="T310" i="1"/>
  <c r="W310" i="1"/>
  <c r="V310" i="1"/>
  <c r="V398" i="1"/>
  <c r="T398" i="1"/>
  <c r="W490" i="1"/>
  <c r="T490" i="1"/>
  <c r="V490" i="1"/>
  <c r="Y585" i="1"/>
  <c r="W585" i="1"/>
  <c r="T585" i="1"/>
  <c r="V585" i="1"/>
  <c r="W643" i="1"/>
  <c r="V643" i="1"/>
  <c r="T643" i="1"/>
  <c r="T809" i="1"/>
  <c r="Y809" i="1"/>
  <c r="V809" i="1"/>
  <c r="T857" i="1"/>
  <c r="V857" i="1"/>
  <c r="T1020" i="1"/>
  <c r="V1020" i="1"/>
  <c r="T1175" i="1"/>
  <c r="V1175" i="1"/>
  <c r="W1175" i="1"/>
  <c r="U175" i="1"/>
  <c r="T175" i="1"/>
  <c r="O1100" i="1"/>
  <c r="W1100" i="1"/>
  <c r="V678" i="1"/>
  <c r="U678" i="1"/>
  <c r="AH299" i="1"/>
  <c r="AG299" i="1"/>
  <c r="W137" i="1"/>
  <c r="V137" i="1"/>
  <c r="W1139" i="1"/>
  <c r="S1139" i="1"/>
  <c r="AG78" i="1"/>
  <c r="AJ78" i="1"/>
  <c r="AI287" i="1"/>
  <c r="AJ287" i="1"/>
  <c r="AG336" i="1"/>
  <c r="AH336" i="1"/>
  <c r="AH400" i="1"/>
  <c r="AG400" i="1"/>
  <c r="AH427" i="1"/>
  <c r="AJ427" i="1"/>
  <c r="AJ459" i="1"/>
  <c r="AG459" i="1"/>
  <c r="AH459" i="1"/>
  <c r="AG562" i="1"/>
  <c r="AI562" i="1"/>
  <c r="AJ619" i="1"/>
  <c r="AI619" i="1"/>
  <c r="AI654" i="1"/>
  <c r="AG654" i="1"/>
  <c r="AG684" i="1"/>
  <c r="AI684" i="1"/>
  <c r="AJ822" i="1"/>
  <c r="AI822" i="1"/>
  <c r="AJ840" i="1"/>
  <c r="AG840" i="1"/>
  <c r="O933" i="1"/>
  <c r="V933" i="1"/>
  <c r="AG951" i="1"/>
  <c r="AJ951" i="1"/>
  <c r="X1099" i="1"/>
  <c r="V1099" i="1"/>
  <c r="S1159" i="1"/>
  <c r="U1159" i="1"/>
  <c r="V57" i="1"/>
  <c r="U57" i="1"/>
  <c r="T150" i="1"/>
  <c r="S150" i="1"/>
  <c r="U203" i="1"/>
  <c r="S203" i="1"/>
  <c r="W344" i="1"/>
  <c r="U344" i="1"/>
  <c r="W409" i="1"/>
  <c r="V409" i="1"/>
  <c r="U505" i="1"/>
  <c r="S505" i="1"/>
  <c r="X685" i="1"/>
  <c r="U685" i="1"/>
  <c r="W871" i="1"/>
  <c r="U871" i="1"/>
  <c r="W999" i="1"/>
  <c r="S999" i="1"/>
  <c r="T1044" i="1"/>
  <c r="U1044" i="1"/>
  <c r="O640" i="1"/>
  <c r="T640" i="1"/>
  <c r="Q954" i="1"/>
  <c r="AD954" i="1" s="1"/>
  <c r="Q989" i="1"/>
  <c r="AA989" i="1" s="1"/>
  <c r="Q293" i="1"/>
  <c r="AB293" i="1" s="1"/>
  <c r="Q465" i="1"/>
  <c r="AA465" i="1" s="1"/>
  <c r="Q493" i="1"/>
  <c r="AD493" i="1" s="1"/>
  <c r="Q1032" i="1"/>
  <c r="AD1032" i="1" s="1"/>
  <c r="V662" i="1"/>
  <c r="X662" i="1"/>
  <c r="S662" i="1"/>
  <c r="X104" i="1"/>
  <c r="V104" i="1"/>
  <c r="S339" i="1"/>
  <c r="U339" i="1"/>
  <c r="AI607" i="1"/>
  <c r="AJ607" i="1"/>
  <c r="AG607" i="1"/>
  <c r="AH607" i="1"/>
  <c r="AI893" i="1"/>
  <c r="AJ893" i="1"/>
  <c r="AG893" i="1"/>
  <c r="AH893" i="1"/>
  <c r="AG152" i="1"/>
  <c r="AJ152" i="1"/>
  <c r="AI589" i="1"/>
  <c r="AH589" i="1"/>
  <c r="AJ589" i="1"/>
  <c r="AG589" i="1"/>
  <c r="AG373" i="1"/>
  <c r="AI373" i="1"/>
  <c r="AH373" i="1"/>
  <c r="AJ373" i="1"/>
  <c r="AJ173" i="1"/>
  <c r="AH173" i="1"/>
  <c r="AI44" i="1"/>
  <c r="AG44" i="1"/>
  <c r="AJ44" i="1"/>
  <c r="AJ135" i="1"/>
  <c r="AG135" i="1"/>
  <c r="AG934" i="1"/>
  <c r="AJ934" i="1"/>
  <c r="AI971" i="1"/>
  <c r="AG971" i="1"/>
  <c r="AH971" i="1"/>
  <c r="AJ971" i="1"/>
  <c r="AH914" i="1"/>
  <c r="AJ914" i="1"/>
  <c r="AI284" i="1"/>
  <c r="AG284" i="1"/>
  <c r="AH284" i="1"/>
  <c r="AJ284" i="1"/>
  <c r="AG705" i="1"/>
  <c r="AJ705" i="1"/>
  <c r="AH705" i="1"/>
  <c r="AI705" i="1"/>
  <c r="AJ83" i="1"/>
  <c r="AG83" i="1"/>
  <c r="AI83" i="1"/>
  <c r="AI830" i="1"/>
  <c r="AJ830" i="1"/>
  <c r="AG830" i="1"/>
  <c r="AH830" i="1"/>
  <c r="V627" i="1"/>
  <c r="U627" i="1"/>
  <c r="X240" i="1"/>
  <c r="V240" i="1"/>
  <c r="S240" i="1"/>
  <c r="T240" i="1"/>
  <c r="U240" i="1"/>
  <c r="U549" i="1"/>
  <c r="T549" i="1"/>
  <c r="S763" i="1"/>
  <c r="T763" i="1"/>
  <c r="U763" i="1"/>
  <c r="Y90" i="1"/>
  <c r="U90" i="1"/>
  <c r="S97" i="1"/>
  <c r="T97" i="1"/>
  <c r="U97" i="1"/>
  <c r="S7" i="1"/>
  <c r="T7" i="1"/>
  <c r="V49" i="1"/>
  <c r="Y49" i="1"/>
  <c r="S49" i="1"/>
  <c r="T49" i="1"/>
  <c r="U49" i="1"/>
  <c r="S62" i="1"/>
  <c r="W62" i="1"/>
  <c r="T62" i="1"/>
  <c r="Y106" i="1"/>
  <c r="T106" i="1"/>
  <c r="U106" i="1"/>
  <c r="V106" i="1"/>
  <c r="W106" i="1"/>
  <c r="S106" i="1"/>
  <c r="U117" i="1"/>
  <c r="V117" i="1"/>
  <c r="Y132" i="1"/>
  <c r="T132" i="1"/>
  <c r="U132" i="1"/>
  <c r="V132" i="1"/>
  <c r="U149" i="1"/>
  <c r="V149" i="1"/>
  <c r="AJ167" i="1"/>
  <c r="AH167" i="1"/>
  <c r="AG167" i="1"/>
  <c r="AI167" i="1"/>
  <c r="U192" i="1"/>
  <c r="T192" i="1"/>
  <c r="T201" i="1"/>
  <c r="U201" i="1"/>
  <c r="U212" i="1"/>
  <c r="W212" i="1"/>
  <c r="V221" i="1"/>
  <c r="Y221" i="1"/>
  <c r="U221" i="1"/>
  <c r="W290" i="1"/>
  <c r="T290" i="1"/>
  <c r="Y290" i="1"/>
  <c r="U290" i="1"/>
  <c r="T329" i="1"/>
  <c r="U329" i="1"/>
  <c r="V329" i="1"/>
  <c r="T359" i="1"/>
  <c r="Y359" i="1"/>
  <c r="U359" i="1"/>
  <c r="V359" i="1"/>
  <c r="S359" i="1"/>
  <c r="V370" i="1"/>
  <c r="S370" i="1"/>
  <c r="T370" i="1"/>
  <c r="Y385" i="1"/>
  <c r="U385" i="1"/>
  <c r="T385" i="1"/>
  <c r="W382" i="1"/>
  <c r="U382" i="1"/>
  <c r="S411" i="1"/>
  <c r="T411" i="1"/>
  <c r="U411" i="1"/>
  <c r="W421" i="1"/>
  <c r="U421" i="1"/>
  <c r="Y421" i="1"/>
  <c r="V421" i="1"/>
  <c r="S421" i="1"/>
  <c r="T421" i="1"/>
  <c r="S446" i="1"/>
  <c r="Y446" i="1"/>
  <c r="T446" i="1"/>
  <c r="U446" i="1"/>
  <c r="V492" i="1"/>
  <c r="S492" i="1"/>
  <c r="Y492" i="1"/>
  <c r="T492" i="1"/>
  <c r="U492" i="1"/>
  <c r="T503" i="1"/>
  <c r="U503" i="1"/>
  <c r="S531" i="1"/>
  <c r="T531" i="1"/>
  <c r="U543" i="1"/>
  <c r="S543" i="1"/>
  <c r="T543" i="1"/>
  <c r="W604" i="1"/>
  <c r="Y604" i="1"/>
  <c r="V604" i="1"/>
  <c r="Y667" i="1"/>
  <c r="V667" i="1"/>
  <c r="P713" i="1"/>
  <c r="V746" i="1"/>
  <c r="W746" i="1"/>
  <c r="Y746" i="1"/>
  <c r="Y775" i="1"/>
  <c r="V775" i="1"/>
  <c r="P798" i="1"/>
  <c r="V798" i="1"/>
  <c r="V843" i="1"/>
  <c r="S843" i="1"/>
  <c r="W856" i="1"/>
  <c r="Y856" i="1"/>
  <c r="W941" i="1"/>
  <c r="Y941" i="1"/>
  <c r="S941" i="1"/>
  <c r="AJ974" i="1"/>
  <c r="AI974" i="1"/>
  <c r="AG974" i="1"/>
  <c r="AH974" i="1"/>
  <c r="AG1012" i="1"/>
  <c r="AH1012" i="1"/>
  <c r="AI1012" i="1"/>
  <c r="AJ1012" i="1"/>
  <c r="AH1028" i="1"/>
  <c r="AI1028" i="1"/>
  <c r="AJ1028" i="1"/>
  <c r="AG1028" i="1"/>
  <c r="AJ1035" i="1"/>
  <c r="AI1035" i="1"/>
  <c r="AH1035" i="1"/>
  <c r="AG1069" i="1"/>
  <c r="AI1069" i="1"/>
  <c r="AH1069" i="1"/>
  <c r="AJ1069" i="1"/>
  <c r="AG1082" i="1"/>
  <c r="AI1082" i="1"/>
  <c r="AH1082" i="1"/>
  <c r="AJ1082" i="1"/>
  <c r="AH1102" i="1"/>
  <c r="AJ1102" i="1"/>
  <c r="AG1111" i="1"/>
  <c r="AH1111" i="1"/>
  <c r="AI1111" i="1"/>
  <c r="AJ1111" i="1"/>
  <c r="AG1128" i="1"/>
  <c r="AJ1128" i="1"/>
  <c r="AG1138" i="1"/>
  <c r="AI1138" i="1"/>
  <c r="AH1138" i="1"/>
  <c r="AJ1138" i="1"/>
  <c r="AH1149" i="1"/>
  <c r="AG1149" i="1"/>
  <c r="AJ1149" i="1"/>
  <c r="AI1149" i="1"/>
  <c r="AI1163" i="1"/>
  <c r="AH1163" i="1"/>
  <c r="AJ1163" i="1"/>
  <c r="AG1163" i="1"/>
  <c r="AI20" i="1"/>
  <c r="AG20" i="1"/>
  <c r="AJ20" i="1"/>
  <c r="AG89" i="1"/>
  <c r="AJ89" i="1"/>
  <c r="AH89" i="1"/>
  <c r="AI89" i="1"/>
  <c r="AJ148" i="1"/>
  <c r="AG148" i="1"/>
  <c r="AH148" i="1"/>
  <c r="AI148" i="1"/>
  <c r="AG369" i="1"/>
  <c r="AH369" i="1"/>
  <c r="AI369" i="1"/>
  <c r="AJ369" i="1"/>
  <c r="AG433" i="1"/>
  <c r="AI433" i="1"/>
  <c r="AG542" i="1"/>
  <c r="AH542" i="1"/>
  <c r="AI542" i="1"/>
  <c r="AJ542" i="1"/>
  <c r="AJ641" i="1"/>
  <c r="AG641" i="1"/>
  <c r="AH641" i="1"/>
  <c r="AI641" i="1"/>
  <c r="AH837" i="1"/>
  <c r="AI837" i="1"/>
  <c r="AJ837" i="1"/>
  <c r="AG837" i="1"/>
  <c r="AH959" i="1"/>
  <c r="AJ959" i="1"/>
  <c r="AI1046" i="1"/>
  <c r="AG1046" i="1"/>
  <c r="AJ1046" i="1"/>
  <c r="AH1046" i="1"/>
  <c r="AG1153" i="1"/>
  <c r="AH1153" i="1"/>
  <c r="AG278" i="1"/>
  <c r="AH278" i="1"/>
  <c r="AI278" i="1"/>
  <c r="AJ278" i="1"/>
  <c r="AG671" i="1"/>
  <c r="AH671" i="1"/>
  <c r="AI671" i="1"/>
  <c r="AJ671" i="1"/>
  <c r="AJ1115" i="1"/>
  <c r="AI1115" i="1"/>
  <c r="AJ258" i="1"/>
  <c r="AH258" i="1"/>
  <c r="AI258" i="1"/>
  <c r="AG258" i="1"/>
  <c r="AG942" i="1"/>
  <c r="AH942" i="1"/>
  <c r="AG1075" i="1"/>
  <c r="AH1075" i="1"/>
  <c r="AJ1075" i="1"/>
  <c r="AG623" i="1"/>
  <c r="AH623" i="1"/>
  <c r="AI1155" i="1"/>
  <c r="AG1155" i="1"/>
  <c r="AJ1155" i="1"/>
  <c r="AH1155" i="1"/>
  <c r="AI236" i="1"/>
  <c r="AG236" i="1"/>
  <c r="P92" i="1"/>
  <c r="V146" i="1"/>
  <c r="U146" i="1"/>
  <c r="P247" i="1"/>
  <c r="X783" i="1"/>
  <c r="V783" i="1"/>
  <c r="AJ901" i="1"/>
  <c r="AI901" i="1"/>
  <c r="W965" i="1"/>
  <c r="S965" i="1"/>
  <c r="AJ1034" i="1"/>
  <c r="AH1034" i="1"/>
  <c r="AG1034" i="1"/>
  <c r="W1024" i="1"/>
  <c r="S1024" i="1"/>
  <c r="AI275" i="1"/>
  <c r="AG275" i="1"/>
  <c r="AH275" i="1"/>
  <c r="AJ275" i="1"/>
  <c r="AB726" i="1"/>
  <c r="Z966" i="1"/>
  <c r="AC1038" i="1"/>
  <c r="Q502" i="1"/>
  <c r="AD502" i="1"/>
  <c r="Q761" i="1"/>
  <c r="AD761" i="1"/>
  <c r="Q597" i="1"/>
  <c r="AD597" i="1"/>
  <c r="Q997" i="1"/>
  <c r="AD997" i="1"/>
  <c r="Q600" i="1"/>
  <c r="AA600" i="1"/>
  <c r="Q391" i="1"/>
  <c r="AD391" i="1"/>
  <c r="Q594" i="1"/>
  <c r="AD594" i="1"/>
  <c r="Q1081" i="1"/>
  <c r="AD1081" i="1"/>
  <c r="Q111" i="1"/>
  <c r="AD111" i="1"/>
  <c r="Q206" i="1"/>
  <c r="AD206" i="1"/>
  <c r="Q395" i="1"/>
  <c r="AD395" i="1"/>
  <c r="Q661" i="1"/>
  <c r="Z661" i="1"/>
  <c r="Q881" i="1"/>
  <c r="AD881" i="1"/>
  <c r="Q64" i="1"/>
  <c r="AC64" i="1"/>
  <c r="Q755" i="1"/>
  <c r="AD755" i="1"/>
  <c r="Q1093" i="1"/>
  <c r="AB1093" i="1"/>
  <c r="Q514" i="1"/>
  <c r="AD514" i="1"/>
  <c r="Q820" i="1"/>
  <c r="AD820" i="1"/>
  <c r="Q735" i="1"/>
  <c r="AD735" i="1"/>
  <c r="Q832" i="1"/>
  <c r="AD832" i="1"/>
  <c r="Q754" i="1"/>
  <c r="AD754" i="1"/>
  <c r="Q1006" i="1"/>
  <c r="Z1006" i="1"/>
  <c r="Q563" i="1"/>
  <c r="AD563" i="1"/>
  <c r="Q73" i="1"/>
  <c r="AD73" i="1"/>
  <c r="Q301" i="1"/>
  <c r="AC301" i="1"/>
  <c r="Q225" i="1"/>
  <c r="AD225" i="1"/>
  <c r="Q785" i="1"/>
  <c r="AD785" i="1"/>
  <c r="Q968" i="1"/>
  <c r="AC968" i="1"/>
  <c r="AA1087" i="1"/>
  <c r="Q884" i="1"/>
  <c r="AD884" i="1" s="1"/>
  <c r="Q18" i="1"/>
  <c r="AD18" i="1" s="1"/>
  <c r="Q450" i="1"/>
  <c r="Z450" i="1" s="1"/>
  <c r="Q521" i="1"/>
  <c r="AC521" i="1" s="1"/>
  <c r="Q334" i="1"/>
  <c r="Q269" i="1"/>
  <c r="AA269" i="1"/>
  <c r="Q616" i="1"/>
  <c r="AA616" i="1"/>
  <c r="Q647" i="1"/>
  <c r="AA647" i="1"/>
  <c r="Q844" i="1"/>
  <c r="Z844" i="1"/>
  <c r="Q477" i="1"/>
  <c r="AD477" i="1"/>
  <c r="Q475" i="1"/>
  <c r="Z475" i="1"/>
  <c r="Q79" i="1"/>
  <c r="AC79" i="1"/>
  <c r="Q491" i="1"/>
  <c r="AD491" i="1"/>
  <c r="Q508" i="1"/>
  <c r="AD508" i="1"/>
  <c r="Q565" i="1"/>
  <c r="AD565" i="1"/>
  <c r="Q588" i="1"/>
  <c r="AC588" i="1"/>
  <c r="Q665" i="1"/>
  <c r="AD665" i="1"/>
  <c r="Q748" i="1"/>
  <c r="AD748" i="1"/>
  <c r="Q804" i="1"/>
  <c r="Q855" i="1"/>
  <c r="AC855" i="1" s="1"/>
  <c r="Q1062" i="1"/>
  <c r="AC1062" i="1" s="1"/>
  <c r="Q1109" i="1"/>
  <c r="Q1161" i="1"/>
  <c r="Z1161" i="1"/>
  <c r="Q581" i="1"/>
  <c r="AA581" i="1"/>
  <c r="Q506" i="1"/>
  <c r="AA506" i="1"/>
  <c r="Q620" i="1"/>
  <c r="Q510" i="1"/>
  <c r="AC510" i="1" s="1"/>
  <c r="Q921" i="1"/>
  <c r="AB921" i="1" s="1"/>
  <c r="Q706" i="1"/>
  <c r="Q82" i="1"/>
  <c r="AA82" i="1"/>
  <c r="Q35" i="1"/>
  <c r="AC35" i="1"/>
  <c r="Q362" i="1"/>
  <c r="AB362" i="1"/>
  <c r="Q533" i="1"/>
  <c r="Z533" i="1"/>
  <c r="Q962" i="1"/>
  <c r="AC962" i="1"/>
  <c r="Q1067" i="1"/>
  <c r="AC1067" i="1"/>
  <c r="Q847" i="1"/>
  <c r="AD847" i="1"/>
  <c r="Q980" i="1"/>
  <c r="Z980" i="1"/>
  <c r="Q752" i="1"/>
  <c r="AB752" i="1"/>
  <c r="Q988" i="1"/>
  <c r="AB988" i="1"/>
  <c r="Q551" i="1"/>
  <c r="AC551" i="1"/>
  <c r="Q253" i="1"/>
  <c r="Q410" i="1"/>
  <c r="AD410" i="1" s="1"/>
  <c r="Q429" i="1"/>
  <c r="AB429" i="1" s="1"/>
  <c r="Q773" i="1"/>
  <c r="AD773" i="1" s="1"/>
  <c r="Q823" i="1"/>
  <c r="Z823" i="1" s="1"/>
  <c r="Q835" i="1"/>
  <c r="AA835" i="1" s="1"/>
  <c r="Q891" i="1"/>
  <c r="AD891" i="1" s="1"/>
  <c r="Q940" i="1"/>
  <c r="AD940" i="1" s="1"/>
  <c r="Q1053" i="1"/>
  <c r="AD1053" i="1" s="1"/>
  <c r="Q1101" i="1"/>
  <c r="Z1101" i="1" s="1"/>
  <c r="Q1137" i="1"/>
  <c r="AD1137" i="1" s="1"/>
  <c r="Q124" i="1"/>
  <c r="AA124" i="1" s="1"/>
  <c r="Q915" i="1"/>
  <c r="Z915" i="1" s="1"/>
  <c r="Q53" i="1"/>
  <c r="Z53" i="1" s="1"/>
  <c r="Q205" i="1"/>
  <c r="AC205" i="1" s="1"/>
  <c r="Q407" i="1"/>
  <c r="AD407" i="1" s="1"/>
  <c r="Q603" i="1"/>
  <c r="Q904" i="1"/>
  <c r="AA904" i="1" s="1"/>
  <c r="Q970" i="1"/>
  <c r="Z970" i="1" s="1"/>
  <c r="Q1000" i="1"/>
  <c r="AD1000" i="1" s="1"/>
  <c r="Q1092" i="1"/>
  <c r="AA1092" i="1" s="1"/>
  <c r="Q1148" i="1"/>
  <c r="AA1148" i="1" s="1"/>
  <c r="Q186" i="1"/>
  <c r="Z186" i="1" s="1"/>
  <c r="Q464" i="1"/>
  <c r="AB464" i="1" s="1"/>
  <c r="Q327" i="1"/>
  <c r="Q693" i="1"/>
  <c r="AC693" i="1" s="1"/>
  <c r="Q698" i="1"/>
  <c r="Q810" i="1"/>
  <c r="AD810" i="1"/>
  <c r="Q926" i="1"/>
  <c r="Z926" i="1"/>
  <c r="Q1117" i="1"/>
  <c r="AD1117" i="1"/>
  <c r="Q34" i="1"/>
  <c r="AB34" i="1"/>
  <c r="Q642" i="1"/>
  <c r="AD642" i="1"/>
  <c r="Q652" i="1"/>
  <c r="AD652" i="1"/>
  <c r="Q827" i="1"/>
  <c r="AC827" i="1"/>
  <c r="Q121" i="1"/>
  <c r="AD121" i="1"/>
  <c r="Q161" i="1"/>
  <c r="AD161" i="1"/>
  <c r="Q412" i="1"/>
  <c r="Z412" i="1"/>
  <c r="Q1030" i="1"/>
  <c r="AA1030" i="1"/>
  <c r="Q1150" i="1"/>
  <c r="Q169" i="1"/>
  <c r="AC169" i="1" s="1"/>
  <c r="Q1169" i="1"/>
  <c r="AD1169" i="1" s="1"/>
  <c r="Q936" i="1"/>
  <c r="Z936" i="1" s="1"/>
  <c r="Q1096" i="1"/>
  <c r="AD1096" i="1" s="1"/>
  <c r="Q341" i="1"/>
  <c r="AD341" i="1" s="1"/>
  <c r="Q47" i="1"/>
  <c r="AD47" i="1" s="1"/>
  <c r="Q326" i="1"/>
  <c r="AD326" i="1" s="1"/>
  <c r="Q390" i="1"/>
  <c r="AC390" i="1" s="1"/>
  <c r="Q675" i="1"/>
  <c r="AD675" i="1" s="1"/>
  <c r="Q836" i="1"/>
  <c r="AD836" i="1" s="1"/>
  <c r="Q1039" i="1"/>
  <c r="AD1039" i="1" s="1"/>
  <c r="Q1050" i="1"/>
  <c r="Z1050" i="1" s="1"/>
  <c r="Q1140" i="1"/>
  <c r="Q281" i="1"/>
  <c r="AC281" i="1"/>
  <c r="Q442" i="1"/>
  <c r="AD442" i="1"/>
  <c r="Q866" i="1"/>
  <c r="AD866" i="1"/>
  <c r="Q210" i="1"/>
  <c r="AD210" i="1"/>
  <c r="Q692" i="1"/>
  <c r="AD692" i="1"/>
  <c r="Q1121" i="1"/>
  <c r="Q770" i="1"/>
  <c r="AD770" i="1" s="1"/>
  <c r="Q653" i="1"/>
  <c r="AA653" i="1" s="1"/>
  <c r="Q557" i="1"/>
  <c r="AD557" i="1" s="1"/>
  <c r="Q849" i="1"/>
  <c r="AA849" i="1" s="1"/>
  <c r="Q877" i="1"/>
  <c r="AA877" i="1" s="1"/>
  <c r="Q420" i="1"/>
  <c r="Q419" i="1"/>
  <c r="Q1002" i="1"/>
  <c r="Q1098" i="1"/>
  <c r="AC1098" i="1" s="1"/>
  <c r="Q418" i="1"/>
  <c r="AC418" i="1" s="1"/>
  <c r="Q1056" i="1"/>
  <c r="Q1130" i="1"/>
  <c r="AA1130" i="1" s="1"/>
  <c r="Q632" i="1"/>
  <c r="AD632" i="1" s="1"/>
  <c r="Q321" i="1"/>
  <c r="AD321" i="1" s="1"/>
  <c r="Q853" i="1"/>
  <c r="AD853" i="1" s="1"/>
  <c r="Q226" i="1"/>
  <c r="AD226" i="1" s="1"/>
  <c r="Q716" i="1"/>
  <c r="Q869" i="1"/>
  <c r="AD869" i="1"/>
  <c r="Q796" i="1"/>
  <c r="AD796" i="1"/>
  <c r="Q449" i="1"/>
  <c r="AD449" i="1"/>
  <c r="Q575" i="1"/>
  <c r="AD575" i="1"/>
  <c r="Q650" i="1"/>
  <c r="AD650" i="1"/>
  <c r="Q6" i="1"/>
  <c r="AD6" i="1"/>
  <c r="Q338" i="1"/>
  <c r="AD338" i="1"/>
  <c r="Q376" i="1"/>
  <c r="AD376" i="1"/>
  <c r="Q406" i="1"/>
  <c r="Q622" i="1"/>
  <c r="AD622" i="1" s="1"/>
  <c r="Q780" i="1"/>
  <c r="AD780" i="1" s="1"/>
  <c r="Q983" i="1"/>
  <c r="AD983" i="1" s="1"/>
  <c r="Q479" i="1"/>
  <c r="AD479" i="1" s="1"/>
  <c r="Q910" i="1"/>
  <c r="AD910" i="1" s="1"/>
  <c r="Q358" i="1"/>
  <c r="AD358" i="1" s="1"/>
  <c r="Q541" i="1"/>
  <c r="AD541" i="1" s="1"/>
  <c r="Q43" i="1"/>
  <c r="Q709" i="1"/>
  <c r="Q116" i="1"/>
  <c r="AD116" i="1" s="1"/>
  <c r="Q248" i="1"/>
  <c r="Q346" i="1"/>
  <c r="AD346" i="1"/>
  <c r="Q882" i="1"/>
  <c r="Z882" i="1"/>
  <c r="Q1043" i="1"/>
  <c r="AD1043" i="1"/>
  <c r="Q1064" i="1"/>
  <c r="AD1064" i="1"/>
  <c r="Q1136" i="1"/>
  <c r="AC1136" i="1"/>
  <c r="Q998" i="1"/>
  <c r="AB998" i="1"/>
  <c r="Q1057" i="1"/>
  <c r="AD1057" i="1"/>
  <c r="Q1152" i="1"/>
  <c r="AD1152" i="1"/>
  <c r="Q37" i="1"/>
  <c r="AC37" i="1"/>
  <c r="Q957" i="1"/>
  <c r="Z957" i="1"/>
  <c r="Q322" i="1"/>
  <c r="Z322" i="1"/>
  <c r="Q93" i="1"/>
  <c r="AA93" i="1"/>
  <c r="Q66" i="1"/>
  <c r="Q302" i="1"/>
  <c r="AD302" i="1" s="1"/>
  <c r="Q331" i="1"/>
  <c r="AD331" i="1" s="1"/>
  <c r="Q438" i="1"/>
  <c r="Q454" i="1"/>
  <c r="AD454" i="1"/>
  <c r="Q540" i="1"/>
  <c r="AB540" i="1"/>
  <c r="Q590" i="1"/>
  <c r="AD590" i="1"/>
  <c r="Q721" i="1"/>
  <c r="AD721" i="1"/>
  <c r="Q774" i="1"/>
  <c r="Q1133" i="1"/>
  <c r="Q243" i="1"/>
  <c r="AD243" i="1"/>
  <c r="Q178" i="1"/>
  <c r="AD178" i="1"/>
  <c r="Q552" i="1"/>
  <c r="AD552" i="1"/>
  <c r="Q745" i="1"/>
  <c r="AD745" i="1"/>
  <c r="Q874" i="1"/>
  <c r="AD874" i="1"/>
  <c r="Q396" i="1"/>
  <c r="AC396" i="1"/>
  <c r="Q366" i="1"/>
  <c r="AD366" i="1"/>
  <c r="Q573" i="1"/>
  <c r="AD573" i="1"/>
  <c r="Q605" i="1"/>
  <c r="AD605" i="1"/>
  <c r="Q483" i="1"/>
  <c r="AD483" i="1"/>
  <c r="Q74" i="1"/>
  <c r="AD74" i="1"/>
  <c r="Q224" i="1"/>
  <c r="AD224" i="1"/>
  <c r="Q886" i="1"/>
  <c r="AD886" i="1"/>
  <c r="Q873" i="1"/>
  <c r="AD873" i="1"/>
  <c r="Q214" i="1"/>
  <c r="AD214" i="1"/>
  <c r="AA435" i="1"/>
  <c r="Q639" i="1"/>
  <c r="AD639" i="1" s="1"/>
  <c r="Q867" i="1"/>
  <c r="AD867" i="1" s="1"/>
  <c r="Q294" i="1"/>
  <c r="AD294" i="1" s="1"/>
  <c r="Q923" i="1"/>
  <c r="AD923" i="1" s="1"/>
  <c r="Q1108" i="1"/>
  <c r="AD1108" i="1" s="1"/>
  <c r="Q1164" i="1"/>
  <c r="AD1164" i="1" s="1"/>
  <c r="Q789" i="1"/>
  <c r="AD789" i="1" s="1"/>
  <c r="Q340" i="1"/>
  <c r="AD340" i="1" s="1"/>
  <c r="Q426" i="1"/>
  <c r="AD426" i="1" s="1"/>
  <c r="Q486" i="1"/>
  <c r="AD486" i="1" s="1"/>
  <c r="Q797" i="1"/>
  <c r="AD797" i="1" s="1"/>
  <c r="Q1080" i="1"/>
  <c r="AD1080" i="1" s="1"/>
  <c r="Q1160" i="1"/>
  <c r="AD1160" i="1" s="1"/>
  <c r="Q60" i="1"/>
  <c r="AD60" i="1" s="1"/>
  <c r="Q10" i="1"/>
  <c r="AD10" i="1" s="1"/>
  <c r="Q611" i="1"/>
  <c r="AD611" i="1" s="1"/>
  <c r="Q199" i="1"/>
  <c r="AD199" i="1" s="1"/>
  <c r="Z298" i="1"/>
  <c r="AB435" i="1"/>
  <c r="Q297" i="1"/>
  <c r="AD297" i="1" s="1"/>
  <c r="Q357" i="1"/>
  <c r="AD357" i="1" s="1"/>
  <c r="Q929" i="1"/>
  <c r="AD929" i="1" s="1"/>
  <c r="Q1052" i="1"/>
  <c r="AD1052" i="1" s="1"/>
  <c r="Q509" i="1"/>
  <c r="AD509" i="1" s="1"/>
  <c r="Q23" i="1"/>
  <c r="AD23" i="1" s="1"/>
  <c r="Q917" i="1"/>
  <c r="AD917" i="1" s="1"/>
  <c r="Q800" i="1"/>
  <c r="AD800" i="1" s="1"/>
  <c r="Q316" i="1"/>
  <c r="AD316" i="1" s="1"/>
  <c r="Q404" i="1"/>
  <c r="AD404" i="1" s="1"/>
  <c r="Q546" i="1"/>
  <c r="AD546" i="1" s="1"/>
  <c r="Q568" i="1"/>
  <c r="AD568" i="1" s="1"/>
  <c r="Q919" i="1"/>
  <c r="AD919" i="1" s="1"/>
  <c r="Q973" i="1"/>
  <c r="AD973" i="1" s="1"/>
  <c r="Q71" i="1"/>
  <c r="AD71" i="1" s="1"/>
  <c r="Q345" i="1"/>
  <c r="AD345" i="1" s="1"/>
  <c r="Q361" i="1"/>
  <c r="AD361" i="1" s="1"/>
  <c r="Q423" i="1"/>
  <c r="AD423" i="1" s="1"/>
  <c r="Q945" i="1"/>
  <c r="AD945" i="1" s="1"/>
  <c r="Q1029" i="1"/>
  <c r="AD1029" i="1" s="1"/>
  <c r="Q1074" i="1"/>
  <c r="AD1074" i="1" s="1"/>
  <c r="Q219" i="1"/>
  <c r="AD219" i="1" s="1"/>
  <c r="Q434" i="1"/>
  <c r="AD434" i="1" s="1"/>
  <c r="Q229" i="1"/>
  <c r="AD229" i="1" s="1"/>
  <c r="Q489" i="1"/>
  <c r="AD489" i="1" s="1"/>
  <c r="Q547" i="1"/>
  <c r="AD547" i="1" s="1"/>
  <c r="Q890" i="1"/>
  <c r="AD890" i="1" s="1"/>
  <c r="Q1059" i="1"/>
  <c r="AD1059" i="1" s="1"/>
  <c r="Q1154" i="1"/>
  <c r="AD1154" i="1" s="1"/>
  <c r="Q1025" i="1"/>
  <c r="AD1025" i="1" s="1"/>
  <c r="Q1068" i="1"/>
  <c r="AD1068" i="1" s="1"/>
  <c r="Q751" i="1"/>
  <c r="AD751" i="1" s="1"/>
  <c r="Q1113" i="1"/>
  <c r="AD1113" i="1" s="1"/>
  <c r="Q139" i="1"/>
  <c r="AD139" i="1" s="1"/>
  <c r="Q304" i="1"/>
  <c r="AD304" i="1" s="1"/>
  <c r="Q525" i="1"/>
  <c r="AD525" i="1" s="1"/>
  <c r="Q630" i="1"/>
  <c r="AD630" i="1" s="1"/>
  <c r="Q948" i="1"/>
  <c r="AD948" i="1" s="1"/>
  <c r="Q131" i="1"/>
  <c r="AD131" i="1" s="1"/>
  <c r="Q670" i="1"/>
  <c r="AD670" i="1" s="1"/>
  <c r="Q1166" i="1"/>
  <c r="AD1166" i="1" s="1"/>
  <c r="Q188" i="1"/>
  <c r="AD188" i="1" s="1"/>
  <c r="Q674" i="1"/>
  <c r="AD674" i="1" s="1"/>
  <c r="Q276" i="1"/>
  <c r="AD276" i="1" s="1"/>
  <c r="Q802" i="1"/>
  <c r="AD802" i="1" s="1"/>
  <c r="Q70" i="1"/>
  <c r="AD70" i="1" s="1"/>
  <c r="Q712" i="1"/>
  <c r="AD712" i="1" s="1"/>
  <c r="Q295" i="1"/>
  <c r="AD295" i="1" s="1"/>
  <c r="Q153" i="1"/>
  <c r="AD153" i="1" s="1"/>
  <c r="Q440" i="1"/>
  <c r="AD440" i="1" s="1"/>
  <c r="Q841" i="1"/>
  <c r="AD841" i="1" s="1"/>
  <c r="Q944" i="1"/>
  <c r="AD944" i="1" s="1"/>
  <c r="Q233" i="1"/>
  <c r="AD233" i="1" s="1"/>
  <c r="Q195" i="1"/>
  <c r="AD195" i="1" s="1"/>
  <c r="Q516" i="1"/>
  <c r="AD516" i="1" s="1"/>
  <c r="Q289" i="1"/>
  <c r="AD289" i="1" s="1"/>
  <c r="Q612" i="1"/>
  <c r="AD612" i="1" s="1"/>
  <c r="Q895" i="1"/>
  <c r="AD895" i="1" s="1"/>
  <c r="Q522" i="1"/>
  <c r="AD522" i="1" s="1"/>
  <c r="Q631" i="1"/>
  <c r="AD631" i="1" s="1"/>
  <c r="Q986" i="1"/>
  <c r="AD986" i="1" s="1"/>
  <c r="Q598" i="1"/>
  <c r="AD598" i="1" s="1"/>
  <c r="Q118" i="1"/>
  <c r="AD118" i="1" s="1"/>
  <c r="Q781" i="1"/>
  <c r="AD781" i="1" s="1"/>
  <c r="Q130" i="1"/>
  <c r="AD130" i="1" s="1"/>
  <c r="Q696" i="1"/>
  <c r="AD696" i="1" s="1"/>
  <c r="Q1105" i="1"/>
  <c r="AD1105" i="1" s="1"/>
  <c r="Q114" i="1"/>
  <c r="AD114" i="1" s="1"/>
  <c r="Q389" i="1"/>
  <c r="AD389" i="1" s="1"/>
  <c r="Q717" i="1"/>
  <c r="AD717" i="1" s="1"/>
  <c r="Q559" i="1"/>
  <c r="AD559" i="1" s="1"/>
  <c r="Q447" i="1"/>
  <c r="AD447" i="1" s="1"/>
  <c r="Q578" i="1"/>
  <c r="AD578" i="1" s="1"/>
  <c r="Q732" i="1"/>
  <c r="AD732" i="1" s="1"/>
  <c r="Q1145" i="1"/>
  <c r="AD1145" i="1" s="1"/>
  <c r="Q979" i="1"/>
  <c r="AD979" i="1" s="1"/>
  <c r="Q762" i="1"/>
  <c r="AD762" i="1" s="1"/>
  <c r="Q96" i="1"/>
  <c r="AD96" i="1" s="1"/>
  <c r="Q3" i="1"/>
  <c r="Q19" i="1"/>
  <c r="AD19" i="1" s="1"/>
  <c r="Q21" i="1"/>
  <c r="AD21" i="1" s="1"/>
  <c r="Q120" i="1"/>
  <c r="AD120" i="1" s="1"/>
  <c r="Q185" i="1"/>
  <c r="AD185" i="1" s="1"/>
  <c r="Q256" i="1"/>
  <c r="AD256" i="1" s="1"/>
  <c r="Q393" i="1"/>
  <c r="AD393" i="1" s="1"/>
  <c r="Q428" i="1"/>
  <c r="AD428" i="1" s="1"/>
  <c r="Q462" i="1"/>
  <c r="AD462" i="1" s="1"/>
  <c r="Q501" i="1"/>
  <c r="AD501" i="1" s="1"/>
  <c r="Q520" i="1"/>
  <c r="AD520" i="1" s="1"/>
  <c r="Q583" i="1"/>
  <c r="AD583" i="1" s="1"/>
  <c r="Q634" i="1"/>
  <c r="AD634" i="1" s="1"/>
  <c r="Q655" i="1"/>
  <c r="AD655" i="1" s="1"/>
  <c r="Q738" i="1"/>
  <c r="AD738" i="1" s="1"/>
  <c r="Q753" i="1"/>
  <c r="AD753" i="1" s="1"/>
  <c r="Q1015" i="1"/>
  <c r="AD1015" i="1" s="1"/>
  <c r="Q457" i="1"/>
  <c r="AD457" i="1" s="1"/>
  <c r="Q932" i="1"/>
  <c r="AD932" i="1" s="1"/>
  <c r="Q350" i="1"/>
  <c r="AD350" i="1" s="1"/>
  <c r="Q65" i="1"/>
  <c r="AD65" i="1" s="1"/>
  <c r="Q1094" i="1"/>
  <c r="AD1094" i="1" s="1"/>
  <c r="Q259" i="1"/>
  <c r="AD259" i="1" s="1"/>
  <c r="Q28" i="1"/>
  <c r="AD28" i="1" s="1"/>
  <c r="Q33" i="1"/>
  <c r="AD33" i="1" s="1"/>
  <c r="Q112" i="1"/>
  <c r="AD112" i="1" s="1"/>
  <c r="Q237" i="1"/>
  <c r="AD237" i="1" s="1"/>
  <c r="Q239" i="1"/>
  <c r="AD239" i="1" s="1"/>
  <c r="Q252" i="1"/>
  <c r="AD252" i="1" s="1"/>
  <c r="Q1031" i="1"/>
  <c r="AD1031" i="1" s="1"/>
  <c r="Q1172" i="1"/>
  <c r="AD1172" i="1" s="1"/>
  <c r="Q271" i="1"/>
  <c r="AD271" i="1" s="1"/>
  <c r="Q1040" i="1"/>
  <c r="AD1040" i="1" s="1"/>
  <c r="Q497" i="1"/>
  <c r="AD497" i="1" s="1"/>
  <c r="Q91" i="1"/>
  <c r="AD91" i="1" s="1"/>
  <c r="Q608" i="1"/>
  <c r="AD608" i="1" s="1"/>
  <c r="Q61" i="1"/>
  <c r="AD61" i="1" s="1"/>
  <c r="Q108" i="1"/>
  <c r="AD108" i="1" s="1"/>
  <c r="Q182" i="1"/>
  <c r="AD182" i="1" s="1"/>
  <c r="Q282" i="1"/>
  <c r="AD282" i="1" s="1"/>
  <c r="Q473" i="1"/>
  <c r="AD473" i="1" s="1"/>
  <c r="Q660" i="1"/>
  <c r="AD660" i="1" s="1"/>
  <c r="Q711" i="1"/>
  <c r="AD711" i="1" s="1"/>
  <c r="Q808" i="1"/>
  <c r="AD808" i="1" s="1"/>
  <c r="Q991" i="1"/>
  <c r="AD991" i="1" s="1"/>
  <c r="Q1144" i="1"/>
  <c r="AD1144" i="1" s="1"/>
  <c r="Q1007" i="1"/>
  <c r="AD1007" i="1" s="1"/>
  <c r="Q1077" i="1"/>
  <c r="AD1077" i="1" s="1"/>
  <c r="Q140" i="1"/>
  <c r="AD140" i="1" s="1"/>
  <c r="Q828" i="1"/>
  <c r="AD828" i="1" s="1"/>
  <c r="Q194" i="1"/>
  <c r="AD194" i="1" s="1"/>
  <c r="Q283" i="1"/>
  <c r="AD283" i="1" s="1"/>
  <c r="Q582" i="1"/>
  <c r="AD582" i="1" s="1"/>
  <c r="Q669" i="1"/>
  <c r="AD669" i="1" s="1"/>
  <c r="Q702" i="1"/>
  <c r="AD702" i="1" s="1"/>
  <c r="Q1073" i="1"/>
  <c r="AD1073" i="1" s="1"/>
  <c r="Q246" i="1"/>
  <c r="AD246" i="1" s="1"/>
  <c r="Q456" i="1"/>
  <c r="AD456" i="1" s="1"/>
  <c r="Q58" i="1"/>
  <c r="AD58" i="1" s="1"/>
  <c r="Q814" i="1"/>
  <c r="AD814" i="1" s="1"/>
  <c r="Q141" i="1"/>
  <c r="AD141" i="1" s="1"/>
  <c r="Q571" i="1"/>
  <c r="AD571" i="1" s="1"/>
  <c r="Q27" i="1"/>
  <c r="AD27" i="1" s="1"/>
  <c r="Q134" i="1"/>
  <c r="AD134" i="1" s="1"/>
  <c r="Q353" i="1"/>
  <c r="AD353" i="1" s="1"/>
  <c r="Q1084" i="1"/>
  <c r="AD1084" i="1" s="1"/>
  <c r="Q352" i="1"/>
  <c r="AD352" i="1" s="1"/>
  <c r="Q812" i="1"/>
  <c r="AD812" i="1" s="1"/>
  <c r="Q736" i="1"/>
  <c r="AD736" i="1" s="1"/>
  <c r="Q719" i="1"/>
  <c r="AD719" i="1" s="1"/>
  <c r="Q138" i="1"/>
  <c r="AD138" i="1" s="1"/>
  <c r="Q744" i="1"/>
  <c r="AD744" i="1" s="1"/>
  <c r="Q38" i="1"/>
  <c r="AD38" i="1" s="1"/>
  <c r="Q122" i="1"/>
  <c r="AD122" i="1" s="1"/>
  <c r="Q617" i="1"/>
  <c r="AD617" i="1" s="1"/>
  <c r="Q223" i="1"/>
  <c r="AD223" i="1" s="1"/>
  <c r="Q439" i="1"/>
  <c r="AD439" i="1" s="1"/>
  <c r="Q42" i="1"/>
  <c r="AD42" i="1" s="1"/>
  <c r="Q129" i="1"/>
  <c r="AD129" i="1" s="1"/>
  <c r="Q165" i="1"/>
  <c r="AD165" i="1" s="1"/>
  <c r="Q328" i="1"/>
  <c r="AD328" i="1" s="1"/>
  <c r="Q445" i="1"/>
  <c r="AD445" i="1" s="1"/>
  <c r="Q715" i="1"/>
  <c r="AD715" i="1" s="1"/>
  <c r="Q1010" i="1"/>
  <c r="AD1010" i="1" s="1"/>
  <c r="Q1104" i="1"/>
  <c r="AD1104" i="1" s="1"/>
  <c r="Q1168" i="1"/>
  <c r="AD1168" i="1" s="1"/>
  <c r="Q1106" i="1"/>
  <c r="AD1106" i="1" s="1"/>
  <c r="Q231" i="1"/>
  <c r="AD231" i="1" s="1"/>
  <c r="Q555" i="1"/>
  <c r="AD555" i="1" s="1"/>
  <c r="Q172" i="1"/>
  <c r="AD172" i="1" s="1"/>
  <c r="Q190" i="1"/>
  <c r="AD190" i="1" s="1"/>
  <c r="Q786" i="1"/>
  <c r="AD786" i="1" s="1"/>
  <c r="Q1173" i="1"/>
  <c r="AD1173" i="1" s="1"/>
  <c r="AC105" i="1"/>
  <c r="AA105" i="1"/>
  <c r="AB1001" i="1"/>
  <c r="Z4" i="2"/>
  <c r="Y3" i="2"/>
  <c r="X3" i="2"/>
  <c r="Z3" i="2"/>
  <c r="Y4" i="2"/>
  <c r="X4" i="2"/>
  <c r="O4" i="2"/>
  <c r="R4" i="2"/>
  <c r="M4" i="2"/>
  <c r="Q4" i="2"/>
  <c r="L4" i="2"/>
  <c r="P4" i="2"/>
  <c r="R3" i="2"/>
  <c r="M3" i="2"/>
  <c r="O3" i="2"/>
  <c r="P3" i="2"/>
  <c r="Q3" i="2"/>
  <c r="L3" i="2"/>
  <c r="Q816" i="1"/>
  <c r="AD816" i="1" s="1"/>
  <c r="Q468" i="1"/>
  <c r="AA468" i="1" s="1"/>
  <c r="Q879" i="1"/>
  <c r="AD879" i="1" s="1"/>
  <c r="Q1155" i="1"/>
  <c r="AD1155" i="1" s="1"/>
  <c r="Q75" i="1"/>
  <c r="AD75" i="1" s="1"/>
  <c r="Q1127" i="1"/>
  <c r="AD1127" i="1" s="1"/>
  <c r="Q1128" i="1"/>
  <c r="AD1128" i="1" s="1"/>
  <c r="Q769" i="1"/>
  <c r="AA769" i="1" s="1"/>
  <c r="Z1001" i="1"/>
  <c r="Z4" i="1"/>
  <c r="AC1001" i="1"/>
  <c r="AF1156" i="1"/>
  <c r="AF308" i="1"/>
  <c r="AF419" i="1"/>
  <c r="AF274" i="1"/>
  <c r="AF37" i="1"/>
  <c r="AF60" i="1"/>
  <c r="AF143" i="1"/>
  <c r="AF983" i="1"/>
  <c r="AF1108" i="1"/>
  <c r="AF989" i="1"/>
  <c r="AF812" i="1"/>
  <c r="AF581" i="1"/>
  <c r="AF394" i="1"/>
  <c r="AF188" i="1"/>
  <c r="AF40" i="1"/>
  <c r="AF1154" i="1"/>
  <c r="AF1131" i="1"/>
  <c r="AF1113" i="1"/>
  <c r="AF1084" i="1"/>
  <c r="AF1064" i="1"/>
  <c r="AF1039" i="1"/>
  <c r="AF1016" i="1"/>
  <c r="AE1126" i="1"/>
  <c r="AF1006" i="1"/>
  <c r="AF1100" i="1"/>
  <c r="AE58" i="1"/>
  <c r="AE1115" i="1"/>
  <c r="AF937" i="1"/>
  <c r="AE1169" i="1"/>
  <c r="AE1021" i="1"/>
  <c r="AF820" i="1"/>
  <c r="AF585" i="1"/>
  <c r="AE384" i="1"/>
  <c r="AE148" i="1"/>
  <c r="AF1171" i="1"/>
  <c r="AE1142" i="1"/>
  <c r="AE1110" i="1"/>
  <c r="AF1088" i="1"/>
  <c r="AF1065" i="1"/>
  <c r="AE469" i="1"/>
  <c r="AF496" i="1"/>
  <c r="AE497" i="1"/>
  <c r="AE942" i="1"/>
  <c r="AF339" i="1"/>
  <c r="AE60" i="1"/>
  <c r="AE819" i="1"/>
  <c r="AF898" i="1"/>
  <c r="AF1020" i="1"/>
  <c r="AE847" i="1"/>
  <c r="AE641" i="1"/>
  <c r="AF409" i="1"/>
  <c r="AE188" i="1"/>
  <c r="AE25" i="1"/>
  <c r="AF1148" i="1"/>
  <c r="AF1119" i="1"/>
  <c r="AE1092" i="1"/>
  <c r="AE1069" i="1"/>
  <c r="AF1042" i="1"/>
  <c r="AE496" i="1"/>
  <c r="AF104" i="1"/>
  <c r="AE276" i="1"/>
  <c r="AE339" i="1"/>
  <c r="AF114" i="1"/>
  <c r="AF976" i="1"/>
  <c r="AE898" i="1"/>
  <c r="AE1020" i="1"/>
  <c r="AF845" i="1"/>
  <c r="AE631" i="1"/>
  <c r="AE409" i="1"/>
  <c r="AF186" i="1"/>
  <c r="AF20" i="1"/>
  <c r="AE1148" i="1"/>
  <c r="AE1119" i="1"/>
  <c r="AF1091" i="1"/>
  <c r="AE1068" i="1"/>
  <c r="AE1042" i="1"/>
  <c r="AF1015" i="1"/>
  <c r="AE978" i="1"/>
  <c r="AE948" i="1"/>
  <c r="AF571" i="1"/>
  <c r="AF720" i="1"/>
  <c r="AE617" i="1"/>
  <c r="AE687" i="1"/>
  <c r="AF319" i="1"/>
  <c r="AE143" i="1"/>
  <c r="AE1116" i="1"/>
  <c r="AF1052" i="1"/>
  <c r="AF857" i="1"/>
  <c r="AE642" i="1"/>
  <c r="AE433" i="1"/>
  <c r="AF203" i="1"/>
  <c r="AE40" i="1"/>
  <c r="AE1151" i="1"/>
  <c r="AF1117" i="1"/>
  <c r="AF1097" i="1"/>
  <c r="AE1073" i="1"/>
  <c r="AE1048" i="1"/>
  <c r="AF1023" i="1"/>
  <c r="AF982" i="1"/>
  <c r="AF950" i="1"/>
  <c r="AF931" i="1"/>
  <c r="AF900" i="1"/>
  <c r="AF879" i="1"/>
  <c r="AF852" i="1"/>
  <c r="AF821" i="1"/>
  <c r="AF792" i="1"/>
  <c r="AF765" i="1"/>
  <c r="AF740" i="1"/>
  <c r="AF707" i="1"/>
  <c r="AE1156" i="1"/>
  <c r="AE118" i="1"/>
  <c r="AF678" i="1"/>
  <c r="AE640" i="1"/>
  <c r="AF837" i="1"/>
  <c r="AE398" i="1"/>
  <c r="AE1173" i="1"/>
  <c r="AF1122" i="1"/>
  <c r="AE1067" i="1"/>
  <c r="AF1028" i="1"/>
  <c r="AF977" i="1"/>
  <c r="AE1008" i="1"/>
  <c r="AE907" i="1"/>
  <c r="AF881" i="1"/>
  <c r="AE852" i="1"/>
  <c r="AE817" i="1"/>
  <c r="AF786" i="1"/>
  <c r="AF750" i="1"/>
  <c r="AE721" i="1"/>
  <c r="AE298" i="1"/>
  <c r="AE480" i="1"/>
  <c r="AF258" i="1"/>
  <c r="AE175" i="1"/>
  <c r="AE996" i="1"/>
  <c r="AF456" i="1"/>
  <c r="AE38" i="1"/>
  <c r="AF1129" i="1"/>
  <c r="AE1079" i="1"/>
  <c r="AF1034" i="1"/>
  <c r="AF984" i="1"/>
  <c r="AE946" i="1"/>
  <c r="AE922" i="1"/>
  <c r="AE886" i="1"/>
  <c r="AE861" i="1"/>
  <c r="AE850" i="1"/>
  <c r="AE835" i="1"/>
  <c r="AE816" i="1"/>
  <c r="AF796" i="1"/>
  <c r="AF784" i="1"/>
  <c r="AF767" i="1"/>
  <c r="AE749" i="1"/>
  <c r="AE739" i="1"/>
  <c r="AE715" i="1"/>
  <c r="AE700" i="1"/>
  <c r="AF691" i="1"/>
  <c r="AF677" i="1"/>
  <c r="AF666" i="1"/>
  <c r="AF656" i="1"/>
  <c r="AF635" i="1"/>
  <c r="AF177" i="1"/>
  <c r="AE464" i="1"/>
  <c r="AE777" i="1"/>
  <c r="AF754" i="1"/>
  <c r="AF127" i="1"/>
  <c r="AE233" i="1"/>
  <c r="AE1046" i="1"/>
  <c r="AF871" i="1"/>
  <c r="AE636" i="1"/>
  <c r="AE444" i="1"/>
  <c r="AF246" i="1"/>
  <c r="AF39" i="1"/>
  <c r="AE1150" i="1"/>
  <c r="AE1128" i="1"/>
  <c r="AF1099" i="1"/>
  <c r="AE1074" i="1"/>
  <c r="AE1053" i="1"/>
  <c r="AE1034" i="1"/>
  <c r="AE1012" i="1"/>
  <c r="AE984" i="1"/>
  <c r="AF962" i="1"/>
  <c r="AF945" i="1"/>
  <c r="AE933" i="1"/>
  <c r="AF912" i="1"/>
  <c r="AF895" i="1"/>
  <c r="AF885" i="1"/>
  <c r="AE875" i="1"/>
  <c r="AE855" i="1"/>
  <c r="AE841" i="1"/>
  <c r="AE822" i="1"/>
  <c r="AF804" i="1"/>
  <c r="AF789" i="1"/>
  <c r="AF776" i="1"/>
  <c r="AE757" i="1"/>
  <c r="AE744" i="1"/>
  <c r="AE724" i="1"/>
  <c r="AE710" i="1"/>
  <c r="AF693" i="1"/>
  <c r="AE683" i="1"/>
  <c r="AE670" i="1"/>
  <c r="AE661" i="1"/>
  <c r="AE645" i="1"/>
  <c r="AE626" i="1"/>
  <c r="AE612" i="1"/>
  <c r="AE595" i="1"/>
  <c r="AE583" i="1"/>
  <c r="AE569" i="1"/>
  <c r="AE557" i="1"/>
  <c r="AE547" i="1"/>
  <c r="AE535" i="1"/>
  <c r="AE526" i="1"/>
  <c r="AE508" i="1"/>
  <c r="AE495" i="1"/>
  <c r="AE486" i="1"/>
  <c r="AE465" i="1"/>
  <c r="AE454" i="1"/>
  <c r="AE438" i="1"/>
  <c r="AE426" i="1"/>
  <c r="AE414" i="1"/>
  <c r="AE395" i="1"/>
  <c r="AE391" i="1"/>
  <c r="AE377" i="1"/>
  <c r="AE362" i="1"/>
  <c r="AE346" i="1"/>
  <c r="AE332" i="1"/>
  <c r="AF653" i="1"/>
  <c r="AF771" i="1"/>
  <c r="AE115" i="1"/>
  <c r="AE769" i="1"/>
  <c r="AF1040" i="1"/>
  <c r="AF278" i="1"/>
  <c r="AE1133" i="1"/>
  <c r="AE992" i="1"/>
  <c r="AF790" i="1"/>
  <c r="AE517" i="1"/>
  <c r="AE344" i="1"/>
  <c r="AF122" i="1"/>
  <c r="AF1163" i="1"/>
  <c r="AE1136" i="1"/>
  <c r="AE1114" i="1"/>
  <c r="AF1167" i="1"/>
  <c r="AE1061" i="1"/>
  <c r="AF1037" i="1"/>
  <c r="AE1017" i="1"/>
  <c r="AE987" i="1"/>
  <c r="AF965" i="1"/>
  <c r="AE949" i="1"/>
  <c r="AE941" i="1"/>
  <c r="AF923" i="1"/>
  <c r="AF901" i="1"/>
  <c r="AE888" i="1"/>
  <c r="AE878" i="1"/>
  <c r="AE859" i="1"/>
  <c r="AE848" i="1"/>
  <c r="AF824" i="1"/>
  <c r="AF808" i="1"/>
  <c r="AF794" i="1"/>
  <c r="AE782" i="1"/>
  <c r="AE761" i="1"/>
  <c r="AE748" i="1"/>
  <c r="AE737" i="1"/>
  <c r="AF712" i="1"/>
  <c r="AF696" i="1"/>
  <c r="AF684" i="1"/>
  <c r="AF673" i="1"/>
  <c r="AF663" i="1"/>
  <c r="AF654" i="1"/>
  <c r="AF633" i="1"/>
  <c r="AF619" i="1"/>
  <c r="AF599" i="1"/>
  <c r="AF587" i="1"/>
  <c r="AF572" i="1"/>
  <c r="AF562" i="1"/>
  <c r="AF550" i="1"/>
  <c r="AF538" i="1"/>
  <c r="AF530" i="1"/>
  <c r="AF519" i="1"/>
  <c r="AF500" i="1"/>
  <c r="AF488" i="1"/>
  <c r="AF472" i="1"/>
  <c r="AF459" i="1"/>
  <c r="AF441" i="1"/>
  <c r="AF427" i="1"/>
  <c r="AF416" i="1"/>
  <c r="AF400" i="1"/>
  <c r="AF405" i="1"/>
  <c r="AF403" i="1"/>
  <c r="AF364" i="1"/>
  <c r="AF349" i="1"/>
  <c r="AF336" i="1"/>
  <c r="AF325" i="1"/>
  <c r="AF312" i="1"/>
  <c r="AF300" i="1"/>
  <c r="AF287" i="1"/>
  <c r="AF442" i="1"/>
  <c r="AF1024" i="1"/>
  <c r="AE662" i="1"/>
  <c r="AF1127" i="1"/>
  <c r="AE772" i="1"/>
  <c r="AE281" i="1"/>
  <c r="AF1161" i="1"/>
  <c r="AE1104" i="1"/>
  <c r="AE1059" i="1"/>
  <c r="AE1016" i="1"/>
  <c r="AE965" i="1"/>
  <c r="AF940" i="1"/>
  <c r="AE901" i="1"/>
  <c r="AF877" i="1"/>
  <c r="AE843" i="1"/>
  <c r="AE808" i="1"/>
  <c r="AF781" i="1"/>
  <c r="AF747" i="1"/>
  <c r="AE712" i="1"/>
  <c r="AE689" i="1"/>
  <c r="AF669" i="1"/>
  <c r="AE655" i="1"/>
  <c r="AE630" i="1"/>
  <c r="AF603" i="1"/>
  <c r="AF584" i="1"/>
  <c r="AE568" i="1"/>
  <c r="AF553" i="1"/>
  <c r="AF536" i="1"/>
  <c r="AE525" i="1"/>
  <c r="AF502" i="1"/>
  <c r="AF487" i="1"/>
  <c r="AE462" i="1"/>
  <c r="AF445" i="1"/>
  <c r="AF425" i="1"/>
  <c r="AE412" i="1"/>
  <c r="AF407" i="1"/>
  <c r="AF381" i="1"/>
  <c r="AE361" i="1"/>
  <c r="AF340" i="1"/>
  <c r="AF324" i="1"/>
  <c r="AF311" i="1"/>
  <c r="AF293" i="1"/>
  <c r="AE280" i="1"/>
  <c r="AE1003" i="1"/>
  <c r="AE653" i="1"/>
  <c r="AF687" i="1"/>
  <c r="AE127" i="1"/>
  <c r="AE1057" i="1"/>
  <c r="AF642" i="1"/>
  <c r="AE246" i="1"/>
  <c r="AF1151" i="1"/>
  <c r="AE1099" i="1"/>
  <c r="AF1050" i="1"/>
  <c r="AE1001" i="1"/>
  <c r="AF960" i="1"/>
  <c r="AE931" i="1"/>
  <c r="AE895" i="1"/>
  <c r="AF872" i="1"/>
  <c r="AF840" i="1"/>
  <c r="AE804" i="1"/>
  <c r="AE776" i="1"/>
  <c r="AF742" i="1"/>
  <c r="AE707" i="1"/>
  <c r="AE686" i="1"/>
  <c r="AE668" i="1"/>
  <c r="AF648" i="1"/>
  <c r="AF625" i="1"/>
  <c r="AE601" i="1"/>
  <c r="AF583" i="1"/>
  <c r="AF566" i="1"/>
  <c r="AE552" i="1"/>
  <c r="AF535" i="1"/>
  <c r="AF523" i="1"/>
  <c r="AE501" i="1"/>
  <c r="AF486" i="1"/>
  <c r="AF461" i="1"/>
  <c r="AE434" i="1"/>
  <c r="AF426" i="1"/>
  <c r="AF411" i="1"/>
  <c r="AE406" i="1"/>
  <c r="AF377" i="1"/>
  <c r="AF359" i="1"/>
  <c r="AE338" i="1"/>
  <c r="AF321" i="1"/>
  <c r="AF309" i="1"/>
  <c r="AE292" i="1"/>
  <c r="AE279" i="1"/>
  <c r="AE261" i="1"/>
  <c r="AF268" i="1"/>
  <c r="AE814" i="1"/>
  <c r="AF130" i="1"/>
  <c r="AE1052" i="1"/>
  <c r="AF644" i="1"/>
  <c r="AE203" i="1"/>
  <c r="AF1149" i="1"/>
  <c r="AE1097" i="1"/>
  <c r="AE1049" i="1"/>
  <c r="AF1000" i="1"/>
  <c r="AE960" i="1"/>
  <c r="AF930" i="1"/>
  <c r="AF894" i="1"/>
  <c r="AE872" i="1"/>
  <c r="AE840" i="1"/>
  <c r="AF803" i="1"/>
  <c r="AE775" i="1"/>
  <c r="AE742" i="1"/>
  <c r="AF703" i="1"/>
  <c r="AE684" i="1"/>
  <c r="AF667" i="1"/>
  <c r="AE648" i="1"/>
  <c r="AE625" i="1"/>
  <c r="AE599" i="1"/>
  <c r="AF582" i="1"/>
  <c r="AE566" i="1"/>
  <c r="AE550" i="1"/>
  <c r="AF533" i="1"/>
  <c r="AE523" i="1"/>
  <c r="AE500" i="1"/>
  <c r="AF482" i="1"/>
  <c r="AE461" i="1"/>
  <c r="AE441" i="1"/>
  <c r="AF423" i="1"/>
  <c r="AE411" i="1"/>
  <c r="AE405" i="1"/>
  <c r="AF376" i="1"/>
  <c r="AE359" i="1"/>
  <c r="AE336" i="1"/>
  <c r="AE321" i="1"/>
  <c r="AE309" i="1"/>
  <c r="AF290" i="1"/>
  <c r="AF277" i="1"/>
  <c r="AF260" i="1"/>
  <c r="AF249" i="1"/>
  <c r="AF229" i="1"/>
  <c r="AF220" i="1"/>
  <c r="AF211" i="1"/>
  <c r="AF199" i="1"/>
  <c r="AF191" i="1"/>
  <c r="AF179" i="1"/>
  <c r="AF166" i="1"/>
  <c r="AF147" i="1"/>
  <c r="AF131" i="1"/>
  <c r="AF116" i="1"/>
  <c r="AF105" i="1"/>
  <c r="AF70" i="1"/>
  <c r="AF61" i="1"/>
  <c r="AF47" i="1"/>
  <c r="AF30" i="1"/>
  <c r="AF15" i="1"/>
  <c r="AF6" i="1"/>
  <c r="AF103" i="1"/>
  <c r="AF102" i="1"/>
  <c r="AF439" i="1"/>
  <c r="AF551" i="1"/>
  <c r="AF4" i="1"/>
  <c r="AF24" i="1"/>
  <c r="AF829" i="1"/>
  <c r="AF82" i="1"/>
  <c r="AF477" i="1"/>
  <c r="AF706" i="1"/>
  <c r="AF1145" i="1"/>
  <c r="AF156" i="1"/>
  <c r="AF854" i="1"/>
  <c r="AF123" i="1"/>
  <c r="AF728" i="1"/>
  <c r="AF915" i="1"/>
  <c r="AE48" i="1"/>
  <c r="AE55" i="1"/>
  <c r="AF785" i="1"/>
  <c r="AE968" i="1"/>
  <c r="AF545" i="1"/>
  <c r="AE150" i="1"/>
  <c r="AF1138" i="1"/>
  <c r="AE1085" i="1"/>
  <c r="AF1038" i="1"/>
  <c r="AF990" i="1"/>
  <c r="AE950" i="1"/>
  <c r="AF926" i="1"/>
  <c r="AF889" i="1"/>
  <c r="AE860" i="1"/>
  <c r="AE834" i="1"/>
  <c r="AF797" i="1"/>
  <c r="AE765" i="1"/>
  <c r="AE738" i="1"/>
  <c r="AF700" i="1"/>
  <c r="AF681" i="1"/>
  <c r="AE665" i="1"/>
  <c r="AE638" i="1"/>
  <c r="AE621" i="1"/>
  <c r="AF595" i="1"/>
  <c r="AF579" i="1"/>
  <c r="AE564" i="1"/>
  <c r="AF547" i="1"/>
  <c r="AF531" i="1"/>
  <c r="AE520" i="1"/>
  <c r="AF495" i="1"/>
  <c r="AF478" i="1"/>
  <c r="AE460" i="1"/>
  <c r="AF438" i="1"/>
  <c r="AF421" i="1"/>
  <c r="AE408" i="1"/>
  <c r="AF391" i="1"/>
  <c r="AF370" i="1"/>
  <c r="AE353" i="1"/>
  <c r="AF332" i="1"/>
  <c r="AE318" i="1"/>
  <c r="AE305" i="1"/>
  <c r="AE289" i="1"/>
  <c r="AE275" i="1"/>
  <c r="AE256" i="1"/>
  <c r="AE248" i="1"/>
  <c r="AE231" i="1"/>
  <c r="AE219" i="1"/>
  <c r="AE210" i="1"/>
  <c r="AE198" i="1"/>
  <c r="AE190" i="1"/>
  <c r="AE178" i="1"/>
  <c r="AE165" i="1"/>
  <c r="AE145" i="1"/>
  <c r="AE129" i="1"/>
  <c r="AE112" i="1"/>
  <c r="AE85" i="1"/>
  <c r="AE69" i="1"/>
  <c r="AE59" i="1"/>
  <c r="AE42" i="1"/>
  <c r="AE28" i="1"/>
  <c r="AE14" i="1"/>
  <c r="AE3" i="1"/>
  <c r="AE96" i="1"/>
  <c r="AE93" i="1"/>
  <c r="AE762" i="1"/>
  <c r="AE322" i="1"/>
  <c r="AE800" i="1"/>
  <c r="AE828" i="1"/>
  <c r="AE709" i="1"/>
  <c r="AE79" i="1"/>
  <c r="AE844" i="1"/>
  <c r="AE605" i="1"/>
  <c r="AE1094" i="1"/>
  <c r="AE27" i="1"/>
  <c r="AE652" i="1"/>
  <c r="AE732" i="1"/>
  <c r="AE727" i="1"/>
  <c r="AE910" i="1"/>
  <c r="AE268" i="1"/>
  <c r="AF273" i="1"/>
  <c r="AF542" i="1"/>
  <c r="AE1137" i="1"/>
  <c r="AE1038" i="1"/>
  <c r="AF949" i="1"/>
  <c r="AE889" i="1"/>
  <c r="AE831" i="1"/>
  <c r="AF761" i="1"/>
  <c r="AF698" i="1"/>
  <c r="AE663" i="1"/>
  <c r="AE619" i="1"/>
  <c r="AE579" i="1"/>
  <c r="AF546" i="1"/>
  <c r="AE519" i="1"/>
  <c r="AE478" i="1"/>
  <c r="AF328" i="1"/>
  <c r="AE400" i="1"/>
  <c r="AE370" i="1"/>
  <c r="AF331" i="1"/>
  <c r="AF304" i="1"/>
  <c r="AF272" i="1"/>
  <c r="AE250" i="1"/>
  <c r="AF231" i="1"/>
  <c r="AE114" i="1"/>
  <c r="AE845" i="1"/>
  <c r="AE20" i="1"/>
  <c r="AF1067" i="1"/>
  <c r="AF978" i="1"/>
  <c r="AF907" i="1"/>
  <c r="AE851" i="1"/>
  <c r="AE787" i="1"/>
  <c r="AF721" i="1"/>
  <c r="AE675" i="1"/>
  <c r="AF628" i="1"/>
  <c r="AF590" i="1"/>
  <c r="AE555" i="1"/>
  <c r="AF527" i="1"/>
  <c r="AF491" i="1"/>
  <c r="AE453" i="1"/>
  <c r="AF415" i="1"/>
  <c r="AF383" i="1"/>
  <c r="AE345" i="1"/>
  <c r="AE314" i="1"/>
  <c r="AF283" i="1"/>
  <c r="AF255" i="1"/>
  <c r="AF237" i="1"/>
  <c r="AE323" i="1"/>
  <c r="AF799" i="1"/>
  <c r="AF1165" i="1"/>
  <c r="AF1061" i="1"/>
  <c r="AF966" i="1"/>
  <c r="AE904" i="1"/>
  <c r="AF848" i="1"/>
  <c r="AE783" i="1"/>
  <c r="AE713" i="1"/>
  <c r="AE672" i="1"/>
  <c r="AF630" i="1"/>
  <c r="AE587" i="1"/>
  <c r="AE556" i="1"/>
  <c r="AF525" i="1"/>
  <c r="AE488" i="1"/>
  <c r="AE446" i="1"/>
  <c r="AF412" i="1"/>
  <c r="AE403" i="1"/>
  <c r="AE342" i="1"/>
  <c r="AE313" i="1"/>
  <c r="AE282" i="1"/>
  <c r="AF254" i="1"/>
  <c r="AE234" i="1"/>
  <c r="AE976" i="1"/>
  <c r="AF597" i="1"/>
  <c r="AF1147" i="1"/>
  <c r="AE1047" i="1"/>
  <c r="AF954" i="1"/>
  <c r="AE892" i="1"/>
  <c r="AF836" i="1"/>
  <c r="AE773" i="1"/>
  <c r="AF702" i="1"/>
  <c r="AE667" i="1"/>
  <c r="AF622" i="1"/>
  <c r="AE582" i="1"/>
  <c r="AF548" i="1"/>
  <c r="AF522" i="1"/>
  <c r="AE482" i="1"/>
  <c r="AF443" i="1"/>
  <c r="AF410" i="1"/>
  <c r="AE376" i="1"/>
  <c r="AF337" i="1"/>
  <c r="AE306" i="1"/>
  <c r="AE277" i="1"/>
  <c r="AF252" i="1"/>
  <c r="AE232" i="1"/>
  <c r="AE216" i="1"/>
  <c r="AF205" i="1"/>
  <c r="AE192" i="1"/>
  <c r="AE176" i="1"/>
  <c r="AF154" i="1"/>
  <c r="AE132" i="1"/>
  <c r="AE110" i="1"/>
  <c r="AF71" i="1"/>
  <c r="AE62" i="1"/>
  <c r="AE41" i="1"/>
  <c r="AF19" i="1"/>
  <c r="AE7" i="1"/>
  <c r="AE98" i="1"/>
  <c r="AF436" i="1"/>
  <c r="AE549" i="1"/>
  <c r="AE5" i="1"/>
  <c r="AF827" i="1"/>
  <c r="AE83" i="1"/>
  <c r="AE162" i="1"/>
  <c r="AF235" i="1"/>
  <c r="AE133" i="1"/>
  <c r="AE1139" i="1"/>
  <c r="AF730" i="1"/>
  <c r="AE914" i="1"/>
  <c r="AE919" i="1"/>
  <c r="AE973" i="1"/>
  <c r="AE23" i="1"/>
  <c r="AE507" i="1"/>
  <c r="AE932" i="1"/>
  <c r="AE138" i="1"/>
  <c r="AE575" i="1"/>
  <c r="AE358" i="1"/>
  <c r="AE450" i="1"/>
  <c r="AE479" i="1"/>
  <c r="AE559" i="1"/>
  <c r="AE74" i="1"/>
  <c r="AE866" i="1"/>
  <c r="AE297" i="1"/>
  <c r="AE485" i="1"/>
  <c r="AE745" i="1"/>
  <c r="AE586" i="1"/>
  <c r="AE1146" i="1"/>
  <c r="AE1043" i="1"/>
  <c r="AF952" i="1"/>
  <c r="AE891" i="1"/>
  <c r="AF835" i="1"/>
  <c r="AE768" i="1"/>
  <c r="AE702" i="1"/>
  <c r="AF665" i="1"/>
  <c r="AF621" i="1"/>
  <c r="AE574" i="1"/>
  <c r="AE548" i="1"/>
  <c r="AF520" i="1"/>
  <c r="AE481" i="1"/>
  <c r="AE443" i="1"/>
  <c r="AF408" i="1"/>
  <c r="AE372" i="1"/>
  <c r="AE337" i="1"/>
  <c r="AF305" i="1"/>
  <c r="AF275" i="1"/>
  <c r="AF250" i="1"/>
  <c r="AE229" i="1"/>
  <c r="AF1105" i="1"/>
  <c r="AE1030" i="1"/>
  <c r="AF850" i="1"/>
  <c r="AF686" i="1"/>
  <c r="AF573" i="1"/>
  <c r="AF489" i="1"/>
  <c r="AF406" i="1"/>
  <c r="AF302" i="1"/>
  <c r="AF234" i="1"/>
  <c r="AE215" i="1"/>
  <c r="AE199" i="1"/>
  <c r="AE185" i="1"/>
  <c r="AF165" i="1"/>
  <c r="AF134" i="1"/>
  <c r="AF112" i="1"/>
  <c r="AF72" i="1"/>
  <c r="AF56" i="1"/>
  <c r="AE22" i="1"/>
  <c r="AE6" i="1"/>
  <c r="AE439" i="1"/>
  <c r="AF1095" i="1"/>
  <c r="AF451" i="1"/>
  <c r="AF181" i="1"/>
  <c r="AE66" i="1"/>
  <c r="AF12" i="1"/>
  <c r="AF762" i="1"/>
  <c r="AE830" i="1"/>
  <c r="AE795" i="1"/>
  <c r="AF733" i="1"/>
  <c r="AE833" i="1"/>
  <c r="AF1014" i="1"/>
  <c r="AE823" i="1"/>
  <c r="AE673" i="1"/>
  <c r="AE567" i="1"/>
  <c r="AF473" i="1"/>
  <c r="AF404" i="1"/>
  <c r="AE293" i="1"/>
  <c r="AF228" i="1"/>
  <c r="AF213" i="1"/>
  <c r="AF200" i="1"/>
  <c r="AE181" i="1"/>
  <c r="AE164" i="1"/>
  <c r="AE142" i="1"/>
  <c r="AF109" i="1"/>
  <c r="AF86" i="1"/>
  <c r="AF54" i="1"/>
  <c r="AF31" i="1"/>
  <c r="AE12" i="1"/>
  <c r="AE97" i="1"/>
  <c r="AE1078" i="1"/>
  <c r="AE551" i="1"/>
  <c r="AE873" i="1"/>
  <c r="AE829" i="1"/>
  <c r="AE475" i="1"/>
  <c r="AF605" i="1"/>
  <c r="AF155" i="1"/>
  <c r="AF652" i="1"/>
  <c r="AF725" i="1"/>
  <c r="AF918" i="1"/>
  <c r="AF616" i="1"/>
  <c r="AF350" i="1"/>
  <c r="AE513" i="1"/>
  <c r="AE934" i="1"/>
  <c r="AE140" i="1"/>
  <c r="AF238" i="1"/>
  <c r="AF1124" i="1"/>
  <c r="AF449" i="1"/>
  <c r="AF884" i="1"/>
  <c r="AE424" i="1"/>
  <c r="AE152" i="1"/>
  <c r="AE1063" i="1"/>
  <c r="AF257" i="1"/>
  <c r="AF1110" i="1"/>
  <c r="AE490" i="1"/>
  <c r="AE977" i="1"/>
  <c r="AE806" i="1"/>
  <c r="AE664" i="1"/>
  <c r="AE554" i="1"/>
  <c r="AE463" i="1"/>
  <c r="AF366" i="1"/>
  <c r="AE283" i="1"/>
  <c r="AF227" i="1"/>
  <c r="AF212" i="1"/>
  <c r="AE197" i="1"/>
  <c r="AE180" i="1"/>
  <c r="AE163" i="1"/>
  <c r="AE131" i="1"/>
  <c r="AE111" i="1"/>
  <c r="AE70" i="1"/>
  <c r="AE53" i="1"/>
  <c r="AF28" i="1"/>
  <c r="AF10" i="1"/>
  <c r="AF96" i="1"/>
  <c r="AF397" i="1"/>
  <c r="AF320" i="1"/>
  <c r="AF779" i="1"/>
  <c r="AF708" i="1"/>
  <c r="AE476" i="1"/>
  <c r="AE379" i="1"/>
  <c r="AE29" i="1"/>
  <c r="AF646" i="1"/>
  <c r="AF731" i="1"/>
  <c r="AF913" i="1"/>
  <c r="AF917" i="1"/>
  <c r="AE902" i="1"/>
  <c r="AE511" i="1"/>
  <c r="AE935" i="1"/>
  <c r="AF137" i="1"/>
  <c r="AF88" i="1"/>
  <c r="AF357" i="1"/>
  <c r="AF447" i="1"/>
  <c r="AE560" i="1"/>
  <c r="AE375" i="1"/>
  <c r="AE870" i="1"/>
  <c r="AF299" i="1"/>
  <c r="AE846" i="1"/>
  <c r="AE1066" i="1"/>
  <c r="AF876" i="1"/>
  <c r="AE696" i="1"/>
  <c r="AF588" i="1"/>
  <c r="AF501" i="1"/>
  <c r="AE402" i="1"/>
  <c r="AE312" i="1"/>
  <c r="AF247" i="1"/>
  <c r="AF217" i="1"/>
  <c r="AF201" i="1"/>
  <c r="AF187" i="1"/>
  <c r="AF167" i="1"/>
  <c r="AE136" i="1"/>
  <c r="AE117" i="1"/>
  <c r="AE76" i="1"/>
  <c r="AE61" i="1"/>
  <c r="AE35" i="1"/>
  <c r="AE15" i="1"/>
  <c r="AE95" i="1"/>
  <c r="AF93" i="1"/>
  <c r="AF396" i="1"/>
  <c r="AF800" i="1"/>
  <c r="AF793" i="1"/>
  <c r="AF1090" i="1"/>
  <c r="AF953" i="1"/>
  <c r="AF159" i="1"/>
  <c r="AE651" i="1"/>
  <c r="AE958" i="1"/>
  <c r="AE356" i="1"/>
  <c r="AF916" i="1"/>
  <c r="AF351" i="1"/>
  <c r="AF509" i="1"/>
  <c r="AF925" i="1"/>
  <c r="AE168" i="1"/>
  <c r="AE44" i="1"/>
  <c r="AE1125" i="1"/>
  <c r="AF448" i="1"/>
  <c r="AF335" i="1"/>
  <c r="AF717" i="1"/>
  <c r="AF467" i="1"/>
  <c r="AE864" i="1"/>
  <c r="AE607" i="1"/>
  <c r="AE65" i="1"/>
  <c r="AF1005" i="1"/>
  <c r="AF780" i="1"/>
  <c r="AF634" i="1"/>
  <c r="AF540" i="1"/>
  <c r="AF434" i="1"/>
  <c r="AE348" i="1"/>
  <c r="AE267" i="1"/>
  <c r="AF222" i="1"/>
  <c r="AF208" i="1"/>
  <c r="AF193" i="1"/>
  <c r="AF176" i="1"/>
  <c r="AE151" i="1"/>
  <c r="AE128" i="1"/>
  <c r="AE107" i="1"/>
  <c r="AF67" i="1"/>
  <c r="AF49" i="1"/>
  <c r="AF22" i="1"/>
  <c r="AF7" i="1"/>
  <c r="AE100" i="1"/>
  <c r="AE763" i="1"/>
  <c r="AE964" i="1"/>
  <c r="AE24" i="1"/>
  <c r="AE81" i="1"/>
  <c r="AE477" i="1"/>
  <c r="AE606" i="1"/>
  <c r="AF27" i="1"/>
  <c r="AF650" i="1"/>
  <c r="AF727" i="1"/>
  <c r="AF704" i="1"/>
  <c r="AF971" i="1"/>
  <c r="AF87" i="1"/>
  <c r="AF507" i="1"/>
  <c r="AE614" i="1"/>
  <c r="AE230" i="1"/>
  <c r="AE600" i="1"/>
  <c r="AF1143" i="1"/>
  <c r="AF373" i="1"/>
  <c r="AF716" i="1"/>
  <c r="AF74" i="1"/>
  <c r="AE868" i="1"/>
  <c r="AE534" i="1"/>
  <c r="AE49" i="1"/>
  <c r="AE92" i="1"/>
  <c r="AE802" i="1"/>
  <c r="AF828" i="1"/>
  <c r="AF1018" i="1"/>
  <c r="AF705" i="1"/>
  <c r="AE157" i="1"/>
  <c r="AF939" i="1"/>
  <c r="AF355" i="1"/>
  <c r="AE704" i="1"/>
  <c r="AE971" i="1"/>
  <c r="AF510" i="1"/>
  <c r="AE615" i="1"/>
  <c r="AE135" i="1"/>
  <c r="AE347" i="1"/>
  <c r="AF236" i="1"/>
  <c r="AE373" i="1"/>
  <c r="AE716" i="1"/>
  <c r="AF466" i="1"/>
  <c r="AF865" i="1"/>
  <c r="AF389" i="1"/>
  <c r="AF118" i="1"/>
  <c r="AE1028" i="1"/>
  <c r="AE842" i="1"/>
  <c r="AF676" i="1"/>
  <c r="AE570" i="1"/>
  <c r="AE487" i="1"/>
  <c r="AE386" i="1"/>
  <c r="AE296" i="1"/>
  <c r="AF232" i="1"/>
  <c r="AF214" i="1"/>
  <c r="AF198" i="1"/>
  <c r="AE174" i="1"/>
  <c r="AE149" i="1"/>
  <c r="AE125" i="1"/>
  <c r="AE72" i="1"/>
  <c r="AE32" i="1"/>
  <c r="AF3" i="1"/>
  <c r="AF1078" i="1"/>
  <c r="AF241" i="1"/>
  <c r="AF84" i="1"/>
  <c r="AE706" i="1"/>
  <c r="AE1095" i="1"/>
  <c r="AE957" i="1"/>
  <c r="AF920" i="1"/>
  <c r="AF575" i="1"/>
  <c r="AE357" i="1"/>
  <c r="AF658" i="1"/>
  <c r="AF279" i="1"/>
  <c r="AE179" i="1"/>
  <c r="AF26" i="1"/>
  <c r="AE913" i="1"/>
  <c r="AE610" i="1"/>
  <c r="AF921" i="1"/>
  <c r="AF424" i="1"/>
  <c r="AE881" i="1"/>
  <c r="AE413" i="1"/>
  <c r="AE202" i="1"/>
  <c r="AF117" i="1"/>
  <c r="AE16" i="1"/>
  <c r="AE4" i="1"/>
  <c r="AF1094" i="1"/>
  <c r="AF919" i="1"/>
  <c r="AE743" i="1"/>
  <c r="AE238" i="1"/>
  <c r="AE333" i="1"/>
  <c r="AE865" i="1"/>
  <c r="AF816" i="1"/>
  <c r="AE381" i="1"/>
  <c r="AF197" i="1"/>
  <c r="AE109" i="1"/>
  <c r="AE11" i="1"/>
  <c r="AF1051" i="1"/>
  <c r="AF29" i="1"/>
  <c r="AE592" i="1"/>
  <c r="AE218" i="1"/>
  <c r="AE88" i="1"/>
  <c r="AE334" i="1"/>
  <c r="AE867" i="1"/>
  <c r="AE225" i="1"/>
  <c r="AF552" i="1"/>
  <c r="AE227" i="1"/>
  <c r="AE161" i="1"/>
  <c r="AF50" i="1"/>
  <c r="AE397" i="1"/>
  <c r="AF374" i="1"/>
  <c r="AE731" i="1"/>
  <c r="AF23" i="1"/>
  <c r="AF138" i="1"/>
  <c r="AF450" i="1"/>
  <c r="AE466" i="1"/>
  <c r="AF384" i="1"/>
  <c r="AE524" i="1"/>
  <c r="AE220" i="1"/>
  <c r="AF145" i="1"/>
  <c r="AF41" i="1"/>
  <c r="AF437" i="1"/>
  <c r="AE401" i="1"/>
  <c r="AE729" i="1"/>
  <c r="AE204" i="1"/>
  <c r="AE137" i="1"/>
  <c r="AE451" i="1"/>
  <c r="AE766" i="1"/>
  <c r="AE1080" i="1"/>
  <c r="AE504" i="1"/>
  <c r="AF216" i="1"/>
  <c r="AF136" i="1"/>
  <c r="AE36" i="1"/>
  <c r="AE435" i="1"/>
  <c r="AF979" i="1"/>
  <c r="AF356" i="1"/>
  <c r="AE839" i="1"/>
  <c r="AE832" i="1"/>
  <c r="AE449" i="1"/>
  <c r="AE64" i="1"/>
  <c r="AF985" i="1"/>
  <c r="AE470" i="1"/>
  <c r="AE213" i="1"/>
  <c r="AF132" i="1"/>
  <c r="AE30" i="1"/>
  <c r="AF322" i="1"/>
  <c r="AF379" i="1"/>
  <c r="AE918" i="1"/>
  <c r="AF513" i="1"/>
  <c r="AF45" i="1"/>
  <c r="AF955" i="1"/>
  <c r="AF152" i="1"/>
  <c r="AF69" i="1"/>
  <c r="AF80" i="1"/>
  <c r="AE646" i="1"/>
  <c r="AF511" i="1"/>
  <c r="AF44" i="1"/>
  <c r="AE718" i="1"/>
  <c r="AE389" i="1"/>
  <c r="AE253" i="1"/>
  <c r="AF119" i="1"/>
  <c r="AE17" i="1"/>
  <c r="AF240" i="1"/>
  <c r="AE123" i="1"/>
  <c r="AF506" i="1"/>
  <c r="AF866" i="1"/>
  <c r="Z105" i="1"/>
  <c r="Q174" i="1"/>
  <c r="Z103" i="1"/>
  <c r="AA726" i="1"/>
  <c r="Q94" i="1"/>
  <c r="AD94" i="1" s="1"/>
  <c r="Q718" i="1"/>
  <c r="AD718" i="1"/>
  <c r="AC435" i="1"/>
  <c r="AB394" i="1"/>
  <c r="Z784" i="1"/>
  <c r="Z40" i="1"/>
  <c r="AD394" i="1"/>
  <c r="AA1158" i="1"/>
  <c r="AA739" i="1"/>
  <c r="Z791" i="1"/>
  <c r="AA179" i="1"/>
  <c r="AB878" i="1"/>
  <c r="AA799" i="1"/>
  <c r="AB966" i="1"/>
  <c r="Q167" i="1"/>
  <c r="AD167" i="1"/>
  <c r="Q959" i="1"/>
  <c r="AB959" i="1"/>
  <c r="Z156" i="1"/>
  <c r="AA925" i="1"/>
  <c r="Z394" i="1"/>
  <c r="Q918" i="1"/>
  <c r="Q251" i="1"/>
  <c r="Q401" i="1"/>
  <c r="AA401" i="1" s="1"/>
  <c r="AB925" i="1"/>
  <c r="AB156" i="1"/>
  <c r="Z95" i="1"/>
  <c r="Q26" i="1"/>
  <c r="AC26" i="1" s="1"/>
  <c r="Q349" i="1"/>
  <c r="AD349" i="1" s="1"/>
  <c r="Q1033" i="1"/>
  <c r="Q1020" i="1"/>
  <c r="Q733" i="1"/>
  <c r="Q100" i="1"/>
  <c r="Q861" i="1"/>
  <c r="AD861" i="1" s="1"/>
  <c r="AD260" i="1"/>
  <c r="AC156" i="1"/>
  <c r="AC394" i="1"/>
  <c r="AC791" i="1"/>
  <c r="AA156" i="1"/>
  <c r="AA791" i="1"/>
  <c r="AB1087" i="1"/>
  <c r="AA155" i="1"/>
  <c r="AA4" i="1"/>
  <c r="Z726" i="1"/>
  <c r="AC95" i="1"/>
  <c r="Q117" i="1"/>
  <c r="AD117" i="1"/>
  <c r="Q1111" i="1"/>
  <c r="AD1111" i="1"/>
  <c r="Q57" i="1"/>
  <c r="AD57" i="1"/>
  <c r="Q865" i="1"/>
  <c r="AD865" i="1"/>
  <c r="AB791" i="1"/>
  <c r="AC595" i="1"/>
  <c r="Q543" i="1"/>
  <c r="Z543" i="1"/>
  <c r="AA666" i="1"/>
  <c r="AB535" i="1"/>
  <c r="AD435" i="1"/>
  <c r="Q284" i="1"/>
  <c r="AC887" i="1"/>
  <c r="AC1063" i="1"/>
  <c r="AD1063" i="1"/>
  <c r="AA878" i="1"/>
  <c r="AA1001" i="1"/>
  <c r="AC40" i="1"/>
  <c r="AC872" i="1"/>
  <c r="AC1087" i="1"/>
  <c r="Z989" i="1"/>
  <c r="AC429" i="1"/>
  <c r="Z799" i="1"/>
  <c r="AB824" i="1"/>
  <c r="AA260" i="1"/>
  <c r="AB1063" i="1"/>
  <c r="AB458" i="1"/>
  <c r="AA1058" i="1"/>
  <c r="AD824" i="1"/>
  <c r="Q604" i="1"/>
  <c r="AD604" i="1" s="1"/>
  <c r="Z887" i="1"/>
  <c r="AA267" i="1"/>
  <c r="AA1122" i="1"/>
  <c r="Z220" i="1"/>
  <c r="Z595" i="1"/>
  <c r="AC666" i="1"/>
  <c r="Z824" i="1"/>
  <c r="AC564" i="1"/>
  <c r="AD799" i="1"/>
  <c r="Z458" i="1"/>
  <c r="AB40" i="1"/>
  <c r="AB595" i="1"/>
  <c r="AA887" i="1"/>
  <c r="Z332" i="1"/>
  <c r="AC15" i="1"/>
  <c r="AA1081" i="1"/>
  <c r="AC267" i="1"/>
  <c r="AC260" i="1"/>
  <c r="AA458" i="1"/>
  <c r="AD1087" i="1"/>
  <c r="AD666" i="1"/>
  <c r="Z878" i="1"/>
  <c r="Z666" i="1"/>
  <c r="AB564" i="1"/>
  <c r="AC878" i="1"/>
  <c r="AA1063" i="1"/>
  <c r="AC824" i="1"/>
  <c r="AB887" i="1"/>
  <c r="AA1047" i="1"/>
  <c r="Z260" i="1"/>
  <c r="AA198" i="1"/>
  <c r="AC458" i="1"/>
  <c r="Q1021" i="1"/>
  <c r="Z1021" i="1" s="1"/>
  <c r="Q455" i="1"/>
  <c r="AD455" i="1" s="1"/>
  <c r="Q193" i="1"/>
  <c r="AD193" i="1" s="1"/>
  <c r="Q584" i="1"/>
  <c r="AD584" i="1" s="1"/>
  <c r="Z872" i="1"/>
  <c r="Q641" i="1"/>
  <c r="AA641" i="1" s="1"/>
  <c r="AC1158" i="1"/>
  <c r="AB267" i="1"/>
  <c r="Z996" i="1"/>
  <c r="AC298" i="1"/>
  <c r="AC799" i="1"/>
  <c r="Q286" i="1"/>
  <c r="AD286" i="1"/>
  <c r="Q916" i="1"/>
  <c r="AD916" i="1"/>
  <c r="Q1151" i="1"/>
  <c r="AC1151" i="1"/>
  <c r="Q431" i="1"/>
  <c r="AA431" i="1"/>
  <c r="Q826" i="1"/>
  <c r="AA826" i="1"/>
  <c r="Q902" i="1"/>
  <c r="Z902" i="1"/>
  <c r="AC897" i="1"/>
  <c r="Z759" i="1"/>
  <c r="Q1100" i="1"/>
  <c r="AD1100" i="1"/>
  <c r="Q623" i="1"/>
  <c r="AD623" i="1"/>
  <c r="Q570" i="1"/>
  <c r="AD570" i="1"/>
  <c r="Q303" i="1"/>
  <c r="AB303" i="1"/>
  <c r="Q1102" i="1"/>
  <c r="Q787" i="1"/>
  <c r="AD787" i="1" s="1"/>
  <c r="Q430" i="1"/>
  <c r="AD430" i="1" s="1"/>
  <c r="Q637" i="1"/>
  <c r="AD637" i="1" s="1"/>
  <c r="Q913" i="1"/>
  <c r="AD913" i="1" s="1"/>
  <c r="AA930" i="1"/>
  <c r="Q531" i="1"/>
  <c r="AD531" i="1"/>
  <c r="Q1037" i="1"/>
  <c r="AD1037" i="1"/>
  <c r="AB311" i="1"/>
  <c r="AC759" i="1"/>
  <c r="AA759" i="1"/>
  <c r="Q228" i="1"/>
  <c r="AD228" i="1" s="1"/>
  <c r="Q212" i="1"/>
  <c r="Q545" i="1"/>
  <c r="Q149" i="1"/>
  <c r="Q852" i="1"/>
  <c r="Z852" i="1" s="1"/>
  <c r="Q740" i="1"/>
  <c r="Q1139" i="1"/>
  <c r="AD1139" i="1" s="1"/>
  <c r="Q678" i="1"/>
  <c r="AD678" i="1" s="1"/>
  <c r="Q487" i="1"/>
  <c r="AD487" i="1" s="1"/>
  <c r="Q1159" i="1"/>
  <c r="AB1159" i="1" s="1"/>
  <c r="Q242" i="1"/>
  <c r="AA242" i="1" s="1"/>
  <c r="Z935" i="1"/>
  <c r="AB759" i="1"/>
  <c r="Q1097" i="1"/>
  <c r="Q106" i="1"/>
  <c r="Z106" i="1" s="1"/>
  <c r="AA850" i="1"/>
  <c r="Z311" i="1"/>
  <c r="AB161" i="1"/>
  <c r="AB613" i="1"/>
  <c r="AA298" i="1"/>
  <c r="Z267" i="1"/>
  <c r="AB417" i="1"/>
  <c r="AD1131" i="1"/>
  <c r="AD273" i="1"/>
  <c r="Q856" i="1"/>
  <c r="AD856" i="1"/>
  <c r="Q45" i="1"/>
  <c r="AB45" i="1"/>
  <c r="Q1044" i="1"/>
  <c r="Z1044" i="1"/>
  <c r="Q519" i="1"/>
  <c r="AA519" i="1"/>
  <c r="Q1115" i="1"/>
  <c r="AD1115" i="1"/>
  <c r="Q365" i="1"/>
  <c r="Q148" i="1"/>
  <c r="Z148" i="1" s="1"/>
  <c r="Q119" i="1"/>
  <c r="AD119" i="1" s="1"/>
  <c r="Q560" i="1"/>
  <c r="Q992" i="1"/>
  <c r="AD992" i="1" s="1"/>
  <c r="Q67" i="1"/>
  <c r="AB67" i="1" s="1"/>
  <c r="Q84" i="1"/>
  <c r="AD84" i="1" s="1"/>
  <c r="Q113" i="1"/>
  <c r="AD113" i="1" s="1"/>
  <c r="AB1005" i="1"/>
  <c r="Q694" i="1"/>
  <c r="AD694" i="1" s="1"/>
  <c r="AC526" i="1"/>
  <c r="Q1071" i="1"/>
  <c r="Z1071" i="1" s="1"/>
  <c r="Q610" i="1"/>
  <c r="AC610" i="1" s="1"/>
  <c r="Q1138" i="1"/>
  <c r="Z1138" i="1" s="1"/>
  <c r="Q312" i="1"/>
  <c r="Z312" i="1" s="1"/>
  <c r="Q536" i="1"/>
  <c r="Z536" i="1" s="1"/>
  <c r="AA1005" i="1"/>
  <c r="AB728" i="1"/>
  <c r="AC726" i="1"/>
  <c r="Z432" i="1"/>
  <c r="AB453" i="1"/>
  <c r="AB1112" i="1"/>
  <c r="AB526" i="1"/>
  <c r="Q320" i="1"/>
  <c r="AA320" i="1"/>
  <c r="Q499" i="1"/>
  <c r="Q901" i="1"/>
  <c r="AB901" i="1" s="1"/>
  <c r="Q591" i="1"/>
  <c r="Z591" i="1" s="1"/>
  <c r="Q446" i="1"/>
  <c r="AA446" i="1" s="1"/>
  <c r="Q451" i="1"/>
  <c r="AD451" i="1" s="1"/>
  <c r="AA595" i="1"/>
  <c r="AC963" i="1"/>
  <c r="Z377" i="1"/>
  <c r="AC288" i="1"/>
  <c r="AC1112" i="1"/>
  <c r="Q906" i="1"/>
  <c r="AD906" i="1"/>
  <c r="Q72" i="1"/>
  <c r="AD72" i="1"/>
  <c r="Z1088" i="1"/>
  <c r="AC171" i="1"/>
  <c r="AB332" i="1"/>
  <c r="Z577" i="1"/>
  <c r="AA677" i="1"/>
  <c r="AB101" i="1"/>
  <c r="AD1088" i="1"/>
  <c r="Q77" i="1"/>
  <c r="Z77" i="1" s="1"/>
  <c r="Q1141" i="1"/>
  <c r="Z1141" i="1" s="1"/>
  <c r="Q278" i="1"/>
  <c r="AD278" i="1" s="1"/>
  <c r="Q511" i="1"/>
  <c r="Q579" i="1"/>
  <c r="AD579" i="1" s="1"/>
  <c r="Q1018" i="1"/>
  <c r="AD1018" i="1" s="1"/>
  <c r="Q17" i="1"/>
  <c r="AD17" i="1" s="1"/>
  <c r="Q181" i="1"/>
  <c r="AD181" i="1" s="1"/>
  <c r="Q783" i="1"/>
  <c r="AD783" i="1" s="1"/>
  <c r="Q974" i="1"/>
  <c r="Q230" i="1"/>
  <c r="AB230" i="1" s="1"/>
  <c r="Q534" i="1"/>
  <c r="Q310" i="1"/>
  <c r="AD310" i="1" s="1"/>
  <c r="AA1131" i="1"/>
  <c r="Q12" i="1"/>
  <c r="AC12" i="1" s="1"/>
  <c r="Q831" i="1"/>
  <c r="Z831" i="1" s="1"/>
  <c r="AD526" i="1"/>
  <c r="Q609" i="1"/>
  <c r="AD609" i="1" s="1"/>
  <c r="Q29" i="1"/>
  <c r="AD29" i="1" s="1"/>
  <c r="AB952" i="1"/>
  <c r="Z1030" i="1"/>
  <c r="AD507" i="1"/>
  <c r="Q714" i="1"/>
  <c r="AD714" i="1" s="1"/>
  <c r="Q893" i="1"/>
  <c r="AD893" i="1" s="1"/>
  <c r="Q880" i="1"/>
  <c r="AD880" i="1" s="1"/>
  <c r="Q290" i="1"/>
  <c r="AD290" i="1" s="1"/>
  <c r="Q339" i="1"/>
  <c r="AC339" i="1" s="1"/>
  <c r="Q756" i="1"/>
  <c r="AA756" i="1" s="1"/>
  <c r="Q731" i="1"/>
  <c r="AA731" i="1" s="1"/>
  <c r="Q977" i="1"/>
  <c r="Q402" i="1"/>
  <c r="Q1069" i="1"/>
  <c r="AD1069" i="1" s="1"/>
  <c r="Q792" i="1"/>
  <c r="Z792" i="1" s="1"/>
  <c r="Q80" i="1"/>
  <c r="AD80" i="1" s="1"/>
  <c r="Q266" i="1"/>
  <c r="AA266" i="1" s="1"/>
  <c r="AC952" i="1"/>
  <c r="AB507" i="1"/>
  <c r="AD564" i="1"/>
  <c r="AA825" i="1"/>
  <c r="AA949" i="1"/>
  <c r="Z649" i="1"/>
  <c r="Z1016" i="1"/>
  <c r="AB1032" i="1"/>
  <c r="AC935" i="1"/>
  <c r="Z730" i="1"/>
  <c r="Z507" i="1"/>
  <c r="Z384" i="1"/>
  <c r="AB4" i="1"/>
  <c r="Q518" i="1"/>
  <c r="AC518" i="1"/>
  <c r="Q324" i="1"/>
  <c r="AD324" i="1"/>
  <c r="Q245" i="1"/>
  <c r="AD245" i="1"/>
  <c r="Q777" i="1"/>
  <c r="AD777" i="1"/>
  <c r="Z1032" i="1"/>
  <c r="Q397" i="1"/>
  <c r="AA397" i="1" s="1"/>
  <c r="AA1032" i="1"/>
  <c r="AC507" i="1"/>
  <c r="Z613" i="1"/>
  <c r="AB384" i="1"/>
  <c r="AC52" i="1"/>
  <c r="AC126" i="1"/>
  <c r="Q369" i="1"/>
  <c r="AA369" i="1" s="1"/>
  <c r="Z683" i="1"/>
  <c r="Q875" i="1"/>
  <c r="AD875" i="1"/>
  <c r="Q471" i="1"/>
  <c r="Z471" i="1"/>
  <c r="Q646" i="1"/>
  <c r="Z646" i="1"/>
  <c r="Q197" i="1"/>
  <c r="AD197" i="1"/>
  <c r="AA429" i="1"/>
  <c r="AA1016" i="1"/>
  <c r="Q41" i="1"/>
  <c r="Z41" i="1"/>
  <c r="AB1016" i="1"/>
  <c r="Z850" i="1"/>
  <c r="AC332" i="1"/>
  <c r="AA1027" i="1"/>
  <c r="AB949" i="1"/>
  <c r="AC1016" i="1"/>
  <c r="Z860" i="1"/>
  <c r="AC949" i="1"/>
  <c r="Z477" i="1"/>
  <c r="AC613" i="1"/>
  <c r="AA384" i="1"/>
  <c r="AB52" i="1"/>
  <c r="AA1038" i="1"/>
  <c r="Q333" i="1"/>
  <c r="AB333" i="1" s="1"/>
  <c r="AD1112" i="1"/>
  <c r="Q629" i="1"/>
  <c r="AD629" i="1" s="1"/>
  <c r="Q689" i="1"/>
  <c r="AC689" i="1" s="1"/>
  <c r="Q572" i="1"/>
  <c r="AD572" i="1" s="1"/>
  <c r="Q900" i="1"/>
  <c r="AD900" i="1" s="1"/>
  <c r="Q994" i="1"/>
  <c r="AD994" i="1" s="1"/>
  <c r="Q539" i="1"/>
  <c r="AD539" i="1" s="1"/>
  <c r="AC4" i="1"/>
  <c r="Q99" i="1"/>
  <c r="AD99" i="1" s="1"/>
  <c r="Q618" i="1"/>
  <c r="AD618" i="1" s="1"/>
  <c r="Q643" i="1"/>
  <c r="AD643" i="1" s="1"/>
  <c r="Q152" i="1"/>
  <c r="AD152" i="1" s="1"/>
  <c r="AC191" i="1"/>
  <c r="Q911" i="1"/>
  <c r="AB911" i="1" s="1"/>
  <c r="Q413" i="1"/>
  <c r="AA413" i="1" s="1"/>
  <c r="Q1175" i="1"/>
  <c r="AD1175" i="1" s="1"/>
  <c r="Z949" i="1"/>
  <c r="AC645" i="1"/>
  <c r="Z526" i="1"/>
  <c r="AA649" i="1"/>
  <c r="AC1032" i="1"/>
  <c r="AB649" i="1"/>
  <c r="AA912" i="1"/>
  <c r="AC649" i="1"/>
  <c r="AA332" i="1"/>
  <c r="AC47" i="1"/>
  <c r="AB105" i="1"/>
  <c r="Z1112" i="1"/>
  <c r="AA613" i="1"/>
  <c r="AC384" i="1"/>
  <c r="Q32" i="1"/>
  <c r="AB32" i="1" s="1"/>
  <c r="Q513" i="1"/>
  <c r="AD513" i="1" s="1"/>
  <c r="Q89" i="1"/>
  <c r="AD89" i="1" s="1"/>
  <c r="Q628" i="1"/>
  <c r="Q585" i="1"/>
  <c r="AC585" i="1" s="1"/>
  <c r="Q999" i="1"/>
  <c r="AC999" i="1" s="1"/>
  <c r="Q90" i="1"/>
  <c r="AD90" i="1" s="1"/>
  <c r="Q593" i="1"/>
  <c r="AD593" i="1" s="1"/>
  <c r="Q175" i="1"/>
  <c r="AB175" i="1" s="1"/>
  <c r="Q187" i="1"/>
  <c r="AB187" i="1" s="1"/>
  <c r="Q695" i="1"/>
  <c r="AD695" i="1" s="1"/>
  <c r="Q673" i="1"/>
  <c r="AA673" i="1" s="1"/>
  <c r="Q300" i="1"/>
  <c r="AC300" i="1" s="1"/>
  <c r="Q868" i="1"/>
  <c r="Z868" i="1" s="1"/>
  <c r="Q699" i="1"/>
  <c r="AD699" i="1" s="1"/>
  <c r="Q329" i="1"/>
  <c r="AD329" i="1" s="1"/>
  <c r="Q221" i="1"/>
  <c r="AB221" i="1" s="1"/>
  <c r="Q222" i="1"/>
  <c r="Q775" i="1"/>
  <c r="AD775" i="1" s="1"/>
  <c r="Z564" i="1"/>
  <c r="Q399" i="1"/>
  <c r="AD399" i="1"/>
  <c r="Q857" i="1"/>
  <c r="AC857" i="1"/>
  <c r="Q490" i="1"/>
  <c r="AD490" i="1"/>
  <c r="Q319" i="1"/>
  <c r="AD319" i="1"/>
  <c r="Q907" i="1"/>
  <c r="AD907" i="1"/>
  <c r="Q838" i="1"/>
  <c r="AD838" i="1"/>
  <c r="Q296" i="1"/>
  <c r="AD296" i="1"/>
  <c r="AD517" i="1"/>
  <c r="Z686" i="1"/>
  <c r="AB95" i="1"/>
  <c r="AD179" i="1"/>
  <c r="Q801" i="1"/>
  <c r="AB801" i="1"/>
  <c r="Q348" i="1"/>
  <c r="AD348" i="1"/>
  <c r="AB860" i="1"/>
  <c r="AB729" i="1"/>
  <c r="AC850" i="1"/>
  <c r="AB450" i="1"/>
  <c r="AC636" i="1"/>
  <c r="Z1022" i="1"/>
  <c r="AB1161" i="1"/>
  <c r="AC517" i="1"/>
  <c r="Q558" i="1"/>
  <c r="AC558" i="1"/>
  <c r="Z930" i="1"/>
  <c r="Q392" i="1"/>
  <c r="AB392" i="1" s="1"/>
  <c r="Q135" i="1"/>
  <c r="AD135" i="1" s="1"/>
  <c r="Q927" i="1"/>
  <c r="AD927" i="1" s="1"/>
  <c r="Q22" i="1"/>
  <c r="Q437" i="1"/>
  <c r="Z15" i="1"/>
  <c r="AC739" i="1"/>
  <c r="AC860" i="1"/>
  <c r="AA963" i="1"/>
  <c r="AB1070" i="1"/>
  <c r="AA1125" i="1"/>
  <c r="AC82" i="1"/>
  <c r="Z1125" i="1"/>
  <c r="Z179" i="1"/>
  <c r="AB517" i="1"/>
  <c r="AD30" i="1"/>
  <c r="AB390" i="1"/>
  <c r="Q318" i="1"/>
  <c r="Z318" i="1" s="1"/>
  <c r="Q953" i="1"/>
  <c r="AD953" i="1" s="1"/>
  <c r="Q515" i="1"/>
  <c r="Q615" i="1"/>
  <c r="AD615" i="1" s="1"/>
  <c r="Q1082" i="1"/>
  <c r="Q969" i="1"/>
  <c r="Z969" i="1" s="1"/>
  <c r="AA860" i="1"/>
  <c r="AA495" i="1"/>
  <c r="AC1125" i="1"/>
  <c r="Q839" i="1"/>
  <c r="Z839" i="1" s="1"/>
  <c r="Z921" i="1"/>
  <c r="AB985" i="1"/>
  <c r="AB963" i="1"/>
  <c r="AC1070" i="1"/>
  <c r="AB126" i="1"/>
  <c r="Z495" i="1"/>
  <c r="AC220" i="1"/>
  <c r="Z1011" i="1"/>
  <c r="AB784" i="1"/>
  <c r="AB498" i="1"/>
  <c r="AB1125" i="1"/>
  <c r="Z978" i="1"/>
  <c r="AC854" i="1"/>
  <c r="Z517" i="1"/>
  <c r="AB298" i="1"/>
  <c r="Z30" i="1"/>
  <c r="Q463" i="1"/>
  <c r="AD463" i="1" s="1"/>
  <c r="Q1120" i="1"/>
  <c r="AD1120" i="1" s="1"/>
  <c r="Q658" i="1"/>
  <c r="AD658" i="1" s="1"/>
  <c r="Q173" i="1"/>
  <c r="AD173" i="1" s="1"/>
  <c r="Q469" i="1"/>
  <c r="AD469" i="1" s="1"/>
  <c r="AD636" i="1"/>
  <c r="AA636" i="1"/>
  <c r="Z55" i="1"/>
  <c r="AB301" i="1"/>
  <c r="AB82" i="1"/>
  <c r="Q375" i="1"/>
  <c r="Q746" i="1"/>
  <c r="AD746" i="1" s="1"/>
  <c r="Z729" i="1"/>
  <c r="Z636" i="1"/>
  <c r="Q159" i="1"/>
  <c r="Q903" i="1"/>
  <c r="AB903" i="1" s="1"/>
  <c r="AC921" i="1"/>
  <c r="AA985" i="1"/>
  <c r="Z963" i="1"/>
  <c r="AB55" i="1"/>
  <c r="AA1011" i="1"/>
  <c r="AB288" i="1"/>
  <c r="AA191" i="1"/>
  <c r="AC1011" i="1"/>
  <c r="AC978" i="1"/>
  <c r="AB30" i="1"/>
  <c r="AA30" i="1"/>
  <c r="AD683" i="1"/>
  <c r="Q690" i="1"/>
  <c r="AD690" i="1" s="1"/>
  <c r="Q258" i="1"/>
  <c r="AD258" i="1" s="1"/>
  <c r="Q550" i="1"/>
  <c r="Q667" i="1"/>
  <c r="Q421" i="1"/>
  <c r="AB421" i="1" s="1"/>
  <c r="Q227" i="1"/>
  <c r="Q684" i="1"/>
  <c r="AC684" i="1" s="1"/>
  <c r="Q688" i="1"/>
  <c r="AD688" i="1" s="1"/>
  <c r="Q151" i="1"/>
  <c r="AC151" i="1" s="1"/>
  <c r="Q750" i="1"/>
  <c r="AD750" i="1" s="1"/>
  <c r="Q270" i="1"/>
  <c r="Z270" i="1" s="1"/>
  <c r="Q928" i="1"/>
  <c r="Z928" i="1" s="1"/>
  <c r="Q344" i="1"/>
  <c r="AD344" i="1" s="1"/>
  <c r="Q1079" i="1"/>
  <c r="AC1079" i="1" s="1"/>
  <c r="Q995" i="1"/>
  <c r="AB995" i="1" s="1"/>
  <c r="Q619" i="1"/>
  <c r="AD619" i="1" s="1"/>
  <c r="Q708" i="1"/>
  <c r="AB708" i="1" s="1"/>
  <c r="Q976" i="1"/>
  <c r="Z976" i="1" s="1"/>
  <c r="Q1035" i="1"/>
  <c r="AA1035" i="1" s="1"/>
  <c r="Q566" i="1"/>
  <c r="AD566" i="1" s="1"/>
  <c r="Q523" i="1"/>
  <c r="AD523" i="1" s="1"/>
  <c r="Q49" i="1"/>
  <c r="AD49" i="1" s="1"/>
  <c r="Q16" i="1"/>
  <c r="AD16" i="1" s="1"/>
  <c r="Q97" i="1"/>
  <c r="AD97" i="1" s="1"/>
  <c r="Q934" i="1"/>
  <c r="AA934" i="1" s="1"/>
  <c r="Q659" i="1"/>
  <c r="AA659" i="1" s="1"/>
  <c r="Q704" i="1"/>
  <c r="Q443" i="1"/>
  <c r="AD443" i="1" s="1"/>
  <c r="Q254" i="1"/>
  <c r="Q299" i="1"/>
  <c r="Q1076" i="1"/>
  <c r="AD1076" i="1" s="1"/>
  <c r="Q1146" i="1"/>
  <c r="AA1146" i="1" s="1"/>
  <c r="Q217" i="1"/>
  <c r="AB217" i="1" s="1"/>
  <c r="Q648" i="1"/>
  <c r="AD648" i="1" s="1"/>
  <c r="Q109" i="1"/>
  <c r="Q157" i="1"/>
  <c r="AA157" i="1"/>
  <c r="Q602" i="1"/>
  <c r="AD602" i="1"/>
  <c r="Q819" i="1"/>
  <c r="AC819" i="1"/>
  <c r="Q1008" i="1"/>
  <c r="AD1008" i="1"/>
  <c r="Q244" i="1"/>
  <c r="AD244" i="1"/>
  <c r="AD32" i="1"/>
  <c r="Q960" i="1"/>
  <c r="AD960" i="1" s="1"/>
  <c r="Q83" i="1"/>
  <c r="AD83" i="1" s="1"/>
  <c r="Q1134" i="1"/>
  <c r="AD1134" i="1" s="1"/>
  <c r="Q78" i="1"/>
  <c r="AB78" i="1" s="1"/>
  <c r="Q275" i="1"/>
  <c r="Q862" i="1"/>
  <c r="AD862" i="1" s="1"/>
  <c r="Q538" i="1"/>
  <c r="Q200" i="1"/>
  <c r="AD200" i="1" s="1"/>
  <c r="Q355" i="1"/>
  <c r="Z355" i="1" s="1"/>
  <c r="Q843" i="1"/>
  <c r="AA843" i="1" s="1"/>
  <c r="Q1041" i="1"/>
  <c r="AB1041" i="1" s="1"/>
  <c r="Q967" i="1"/>
  <c r="AA967" i="1" s="1"/>
  <c r="Q88" i="1"/>
  <c r="AA881" i="1"/>
  <c r="AB850" i="1"/>
  <c r="AB47" i="1"/>
  <c r="AC225" i="1"/>
  <c r="AC859" i="1"/>
  <c r="AB81" i="1"/>
  <c r="Z154" i="1"/>
  <c r="AB59" i="1"/>
  <c r="Z925" i="1"/>
  <c r="AB198" i="1"/>
  <c r="Q1165" i="1"/>
  <c r="Z1165" i="1"/>
  <c r="Q170" i="1"/>
  <c r="AD170" i="1"/>
  <c r="Q424" i="1"/>
  <c r="AC424" i="1"/>
  <c r="Q710" i="1"/>
  <c r="AD710" i="1"/>
  <c r="Q236" i="1"/>
  <c r="Q947" i="1"/>
  <c r="Q524" i="1"/>
  <c r="AD524" i="1" s="1"/>
  <c r="Q202" i="1"/>
  <c r="AD202" i="1" s="1"/>
  <c r="Q279" i="1"/>
  <c r="AD279" i="1" s="1"/>
  <c r="Q409" i="1"/>
  <c r="AD409" i="1" s="1"/>
  <c r="Q287" i="1"/>
  <c r="AB287" i="1" s="1"/>
  <c r="Q370" i="1"/>
  <c r="AB370" i="1" s="1"/>
  <c r="Q183" i="1"/>
  <c r="Q209" i="1"/>
  <c r="AD209" i="1" s="1"/>
  <c r="Q500" i="1"/>
  <c r="AC500" i="1" s="1"/>
  <c r="Q416" i="1"/>
  <c r="AD416" i="1" s="1"/>
  <c r="Q255" i="1"/>
  <c r="AD255" i="1" s="1"/>
  <c r="Q1114" i="1"/>
  <c r="AA1114" i="1" s="1"/>
  <c r="Q964" i="1"/>
  <c r="AC964" i="1" s="1"/>
  <c r="Q766" i="1"/>
  <c r="AC766" i="1" s="1"/>
  <c r="Q685" i="1"/>
  <c r="Q1171" i="1"/>
  <c r="Q98" i="1"/>
  <c r="AD98" i="1" s="1"/>
  <c r="Q1012" i="1"/>
  <c r="AA1012" i="1" s="1"/>
  <c r="Q763" i="1"/>
  <c r="Z763" i="1" s="1"/>
  <c r="Q749" i="1"/>
  <c r="AB749" i="1" s="1"/>
  <c r="Q888" i="1"/>
  <c r="AD888" i="1" s="1"/>
  <c r="Q668" i="1"/>
  <c r="Q737" i="1"/>
  <c r="Q387" i="1"/>
  <c r="AB387" i="1"/>
  <c r="Q480" i="1"/>
  <c r="AA480" i="1"/>
  <c r="AD784" i="1"/>
  <c r="AC784" i="1"/>
  <c r="Z972" i="1"/>
  <c r="Q1019" i="1"/>
  <c r="AD1019" i="1" s="1"/>
  <c r="AC881" i="1"/>
  <c r="Z81" i="1"/>
  <c r="AC842" i="1"/>
  <c r="AC972" i="1"/>
  <c r="Z905" i="1"/>
  <c r="AC954" i="1"/>
  <c r="AC770" i="1"/>
  <c r="AA1022" i="1"/>
  <c r="AB171" i="1"/>
  <c r="AA842" i="1"/>
  <c r="Z528" i="1"/>
  <c r="AB15" i="1"/>
  <c r="AD859" i="1"/>
  <c r="Q776" i="1"/>
  <c r="AC776" i="1" s="1"/>
  <c r="Q638" i="1"/>
  <c r="AB638" i="1" s="1"/>
  <c r="Q292" i="1"/>
  <c r="AC292" i="1" s="1"/>
  <c r="Q234" i="1"/>
  <c r="AD234" i="1" s="1"/>
  <c r="Q107" i="1"/>
  <c r="Q955" i="1"/>
  <c r="Q987" i="1"/>
  <c r="AD987" i="1" s="1"/>
  <c r="Q662" i="1"/>
  <c r="AD662" i="1" s="1"/>
  <c r="Q946" i="1"/>
  <c r="AC946" i="1" s="1"/>
  <c r="Q625" i="1"/>
  <c r="AD625" i="1" s="1"/>
  <c r="Q425" i="1"/>
  <c r="AD425" i="1" s="1"/>
  <c r="Q36" i="1"/>
  <c r="AA36" i="1" s="1"/>
  <c r="AA1083" i="1"/>
  <c r="Z993" i="1"/>
  <c r="AB528" i="1"/>
  <c r="Q942" i="1"/>
  <c r="AD942" i="1"/>
  <c r="Q1124" i="1"/>
  <c r="AD1124" i="1"/>
  <c r="AA972" i="1"/>
  <c r="AB905" i="1"/>
  <c r="AA770" i="1"/>
  <c r="Z842" i="1"/>
  <c r="AA498" i="1"/>
  <c r="Z265" i="1"/>
  <c r="AB103" i="1"/>
  <c r="Z171" i="1"/>
  <c r="Q782" i="1"/>
  <c r="AD782" i="1"/>
  <c r="AD1027" i="1"/>
  <c r="AD1123" i="1"/>
  <c r="AA859" i="1"/>
  <c r="Q216" i="1"/>
  <c r="AD216" i="1" s="1"/>
  <c r="Z859" i="1"/>
  <c r="AB881" i="1"/>
  <c r="Q845" i="1"/>
  <c r="Z845" i="1" s="1"/>
  <c r="AB972" i="1"/>
  <c r="AD15" i="1"/>
  <c r="Z728" i="1"/>
  <c r="AC905" i="1"/>
  <c r="AA897" i="1"/>
  <c r="AC143" i="1"/>
  <c r="AA9" i="1"/>
  <c r="Z281" i="1"/>
  <c r="AB842" i="1"/>
  <c r="AA171" i="1"/>
  <c r="AC925" i="1"/>
  <c r="Q556" i="1"/>
  <c r="AD46" i="1"/>
  <c r="Q481" i="1"/>
  <c r="AD481" i="1"/>
  <c r="Q478" i="1"/>
  <c r="Z478" i="1"/>
  <c r="Q848" i="1"/>
  <c r="AB848" i="1"/>
  <c r="Q815" i="1"/>
  <c r="AB815" i="1"/>
  <c r="Q788" i="1"/>
  <c r="AD788" i="1"/>
  <c r="Q250" i="1"/>
  <c r="AD250" i="1"/>
  <c r="Q1099" i="1"/>
  <c r="Q272" i="1"/>
  <c r="AD272" i="1" s="1"/>
  <c r="Q13" i="1"/>
  <c r="AA13" i="1" s="1"/>
  <c r="Q162" i="1"/>
  <c r="AD162" i="1" s="1"/>
  <c r="Q492" i="1"/>
  <c r="AA492" i="1" s="1"/>
  <c r="Q411" i="1"/>
  <c r="AD411" i="1" s="1"/>
  <c r="Q1157" i="1"/>
  <c r="AD1157" i="1" s="1"/>
  <c r="Q1085" i="1"/>
  <c r="AD1085" i="1" s="1"/>
  <c r="Q950" i="1"/>
  <c r="Q323" i="1"/>
  <c r="AC323" i="1" s="1"/>
  <c r="Q307" i="1"/>
  <c r="AD307" i="1" s="1"/>
  <c r="Q592" i="1"/>
  <c r="AD592" i="1" s="1"/>
  <c r="Q1126" i="1"/>
  <c r="AD1126" i="1" s="1"/>
  <c r="Q168" i="1"/>
  <c r="AA168" i="1" s="1"/>
  <c r="Q561" i="1"/>
  <c r="AD561" i="1" s="1"/>
  <c r="Q1156" i="1"/>
  <c r="AD1156" i="1" s="1"/>
  <c r="Q136" i="1"/>
  <c r="Q672" i="1"/>
  <c r="AA672" i="1" s="1"/>
  <c r="Q144" i="1"/>
  <c r="AD144" i="1" s="1"/>
  <c r="AD401" i="1"/>
  <c r="AB635" i="1"/>
  <c r="Q576" i="1"/>
  <c r="AD576" i="1"/>
  <c r="AB1081" i="1"/>
  <c r="Z1162" i="1"/>
  <c r="AB870" i="1"/>
  <c r="Q741" i="1"/>
  <c r="AD741" i="1" s="1"/>
  <c r="Q381" i="1"/>
  <c r="AD381" i="1" s="1"/>
  <c r="AA87" i="1"/>
  <c r="AA936" i="1"/>
  <c r="AB308" i="1"/>
  <c r="AC635" i="1"/>
  <c r="AC724" i="1"/>
  <c r="AB656" i="1"/>
  <c r="Z87" i="1"/>
  <c r="Z160" i="1"/>
  <c r="Z985" i="1"/>
  <c r="AB930" i="1"/>
  <c r="Z1142" i="1"/>
  <c r="Z166" i="1"/>
  <c r="AC1142" i="1"/>
  <c r="AB683" i="1"/>
  <c r="AA442" i="1"/>
  <c r="AB936" i="1"/>
  <c r="AC354" i="1"/>
  <c r="AC315" i="1"/>
  <c r="Z308" i="1"/>
  <c r="AB1162" i="1"/>
  <c r="AB1011" i="1"/>
  <c r="AA521" i="1"/>
  <c r="AC1000" i="1"/>
  <c r="Z115" i="1"/>
  <c r="Z635" i="1"/>
  <c r="AB686" i="1"/>
  <c r="Z870" i="1"/>
  <c r="AA656" i="1"/>
  <c r="Z624" i="1"/>
  <c r="AC308" i="1"/>
  <c r="AD495" i="1"/>
  <c r="AD24" i="1"/>
  <c r="AA1162" i="1"/>
  <c r="Z909" i="1"/>
  <c r="AC656" i="1"/>
  <c r="Q1028" i="1"/>
  <c r="AD1028" i="1"/>
  <c r="Q1075" i="1"/>
  <c r="AD1075" i="1"/>
  <c r="AA1070" i="1"/>
  <c r="AC59" i="1"/>
  <c r="AB264" i="1"/>
  <c r="AA635" i="1"/>
  <c r="Q31" i="1"/>
  <c r="AD31" i="1"/>
  <c r="Q104" i="1"/>
  <c r="AD104" i="1"/>
  <c r="AC1162" i="1"/>
  <c r="AC1022" i="1"/>
  <c r="AD308" i="1"/>
  <c r="Q1049" i="1"/>
  <c r="Z1049" i="1" s="1"/>
  <c r="AB510" i="1"/>
  <c r="AB87" i="1"/>
  <c r="AA160" i="1"/>
  <c r="AB938" i="1"/>
  <c r="AC930" i="1"/>
  <c r="AB315" i="1"/>
  <c r="AC495" i="1"/>
  <c r="Z155" i="1"/>
  <c r="AA773" i="1"/>
  <c r="Z196" i="1"/>
  <c r="AC1169" i="1"/>
  <c r="AC1003" i="1"/>
  <c r="Z1062" i="1"/>
  <c r="AA863" i="1"/>
  <c r="AA683" i="1"/>
  <c r="Z656" i="1"/>
  <c r="Z24" i="1"/>
  <c r="AD1083" i="1"/>
  <c r="AB24" i="1"/>
  <c r="Q1129" i="1"/>
  <c r="AB1129" i="1" s="1"/>
  <c r="AB996" i="1"/>
  <c r="Q1153" i="1"/>
  <c r="AC909" i="1"/>
  <c r="AC377" i="1"/>
  <c r="AA417" i="1"/>
  <c r="AA807" i="1"/>
  <c r="AA493" i="1"/>
  <c r="Q1014" i="1"/>
  <c r="AD1014" i="1" s="1"/>
  <c r="AA510" i="1"/>
  <c r="AC87" i="1"/>
  <c r="AB160" i="1"/>
  <c r="AB606" i="1"/>
  <c r="AB912" i="1"/>
  <c r="AB1003" i="1"/>
  <c r="AB754" i="1"/>
  <c r="AB1022" i="1"/>
  <c r="AC450" i="1"/>
  <c r="AB908" i="1"/>
  <c r="AC24" i="1"/>
  <c r="Z863" i="1"/>
  <c r="AA1137" i="1"/>
  <c r="AA264" i="1"/>
  <c r="Q790" i="1"/>
  <c r="AD790" i="1"/>
  <c r="Q700" i="1"/>
  <c r="AD700" i="1"/>
  <c r="Q931" i="1"/>
  <c r="AD931" i="1"/>
  <c r="Q470" i="1"/>
  <c r="AD470" i="1"/>
  <c r="Q158" i="1"/>
  <c r="AA158" i="1"/>
  <c r="Q1024" i="1"/>
  <c r="Z1024" i="1"/>
  <c r="Q840" i="1"/>
  <c r="AD840" i="1"/>
  <c r="Q587" i="1"/>
  <c r="AC587" i="1"/>
  <c r="Q238" i="1"/>
  <c r="AD238" i="1"/>
  <c r="Q359" i="1"/>
  <c r="AD359" i="1"/>
  <c r="Q682" i="1"/>
  <c r="AC682" i="1"/>
  <c r="Q1119" i="1"/>
  <c r="AD1119" i="1"/>
  <c r="Q805" i="1"/>
  <c r="AD805" i="1"/>
  <c r="Q356" i="1"/>
  <c r="AA356" i="1"/>
  <c r="AC912" i="1"/>
  <c r="Q943" i="1"/>
  <c r="AD943" i="1" s="1"/>
  <c r="Q433" i="1"/>
  <c r="AD433" i="1" s="1"/>
  <c r="Q373" i="1"/>
  <c r="AD373" i="1" s="1"/>
  <c r="AB196" i="1"/>
  <c r="AA103" i="1"/>
  <c r="AC442" i="1"/>
  <c r="AB354" i="1"/>
  <c r="AB1047" i="1"/>
  <c r="AB624" i="1"/>
  <c r="Q51" i="1"/>
  <c r="Z51" i="1" s="1"/>
  <c r="AC160" i="1"/>
  <c r="Z912" i="1"/>
  <c r="Z1070" i="1"/>
  <c r="AA274" i="1"/>
  <c r="AA1062" i="1"/>
  <c r="Z748" i="1"/>
  <c r="AB1122" i="1"/>
  <c r="AA395" i="1"/>
  <c r="AC273" i="1"/>
  <c r="AC988" i="1"/>
  <c r="AB553" i="1"/>
  <c r="AA891" i="1"/>
  <c r="AC103" i="1"/>
  <c r="AA115" i="1"/>
  <c r="AA408" i="1"/>
  <c r="Z742" i="1"/>
  <c r="Q937" i="1"/>
  <c r="AA937" i="1" s="1"/>
  <c r="Q1118" i="1"/>
  <c r="AD1118" i="1" s="1"/>
  <c r="Q858" i="1"/>
  <c r="AD858" i="1" s="1"/>
  <c r="Q574" i="1"/>
  <c r="AA574" i="1" s="1"/>
  <c r="Q343" i="1"/>
  <c r="AD343" i="1" s="1"/>
  <c r="Q262" i="1"/>
  <c r="Q671" i="1"/>
  <c r="AD671" i="1" s="1"/>
  <c r="Q914" i="1"/>
  <c r="Z914" i="1" s="1"/>
  <c r="Q951" i="1"/>
  <c r="AD951" i="1" s="1"/>
  <c r="Q207" i="1"/>
  <c r="AD207" i="1" s="1"/>
  <c r="Q527" i="1"/>
  <c r="AD527" i="1" s="1"/>
  <c r="Q415" i="1"/>
  <c r="AA415" i="1" s="1"/>
  <c r="Q466" i="1"/>
  <c r="AB466" i="1" s="1"/>
  <c r="Q1036" i="1"/>
  <c r="AA1036" i="1" s="1"/>
  <c r="Q360" i="1"/>
  <c r="Z360" i="1" s="1"/>
  <c r="Q363" i="1"/>
  <c r="AB363" i="1" s="1"/>
  <c r="Q663" i="1"/>
  <c r="AB663" i="1" s="1"/>
  <c r="Q7" i="1"/>
  <c r="Z7" i="1" s="1"/>
  <c r="Q241" i="1"/>
  <c r="AA241" i="1" s="1"/>
  <c r="Q965" i="1"/>
  <c r="AA965" i="1" s="1"/>
  <c r="Q772" i="1"/>
  <c r="AA772" i="1" s="1"/>
  <c r="Q1061" i="1"/>
  <c r="AD1038" i="1"/>
  <c r="AB1038" i="1"/>
  <c r="Z274" i="1"/>
  <c r="AA1093" i="1"/>
  <c r="AB249" i="1"/>
  <c r="AA147" i="1"/>
  <c r="Q640" i="1"/>
  <c r="AD640" i="1" s="1"/>
  <c r="AD577" i="1"/>
  <c r="AD833" i="1"/>
  <c r="AA833" i="1"/>
  <c r="AD898" i="1"/>
  <c r="Z898" i="1"/>
  <c r="AC993" i="1"/>
  <c r="AB1158" i="1"/>
  <c r="AB935" i="1"/>
  <c r="AC985" i="1"/>
  <c r="AA905" i="1"/>
  <c r="Z215" i="1"/>
  <c r="Z468" i="1"/>
  <c r="Z266" i="1"/>
  <c r="AB665" i="1"/>
  <c r="Z1093" i="1"/>
  <c r="Z206" i="1"/>
  <c r="AB580" i="1"/>
  <c r="AB79" i="1"/>
  <c r="Z565" i="1"/>
  <c r="AC1083" i="1"/>
  <c r="AB989" i="1"/>
  <c r="AB147" i="1"/>
  <c r="AC468" i="1"/>
  <c r="Q1170" i="1"/>
  <c r="AD1170" i="1"/>
  <c r="Q257" i="1"/>
  <c r="AD257" i="1"/>
  <c r="Q1116" i="1"/>
  <c r="Q1017" i="1"/>
  <c r="Z1017" i="1" s="1"/>
  <c r="Q813" i="1"/>
  <c r="AA813" i="1" s="1"/>
  <c r="Q1107" i="1"/>
  <c r="AB1107" i="1" s="1"/>
  <c r="Q208" i="1"/>
  <c r="AB208" i="1" s="1"/>
  <c r="Q137" i="1"/>
  <c r="AD137" i="1" s="1"/>
  <c r="Q1103" i="1"/>
  <c r="AA1103" i="1" s="1"/>
  <c r="Q680" i="1"/>
  <c r="AD680" i="1" s="1"/>
  <c r="Q725" i="1"/>
  <c r="Z725" i="1" s="1"/>
  <c r="Q371" i="1"/>
  <c r="AD371" i="1" s="1"/>
  <c r="Q351" i="1"/>
  <c r="AD351" i="1" s="1"/>
  <c r="Q984" i="1"/>
  <c r="AD984" i="1" s="1"/>
  <c r="Q203" i="1"/>
  <c r="AD203" i="1" s="1"/>
  <c r="Q851" i="1"/>
  <c r="AA851" i="1" s="1"/>
  <c r="Q941" i="1"/>
  <c r="AD941" i="1" s="1"/>
  <c r="Q177" i="1"/>
  <c r="AB177" i="1" s="1"/>
  <c r="Q1065" i="1"/>
  <c r="AD1065" i="1" s="1"/>
  <c r="Q707" i="1"/>
  <c r="AD707" i="1" s="1"/>
  <c r="Q54" i="1"/>
  <c r="AD54" i="1" s="1"/>
  <c r="Q150" i="1"/>
  <c r="AD150" i="1" s="1"/>
  <c r="Q1147" i="1"/>
  <c r="AC1147" i="1" s="1"/>
  <c r="Q1055" i="1"/>
  <c r="AD1055" i="1" s="1"/>
  <c r="Q1009" i="1"/>
  <c r="AD1009" i="1" s="1"/>
  <c r="Q889" i="1"/>
  <c r="AC889" i="1" s="1"/>
  <c r="Q562" i="1"/>
  <c r="AD562" i="1" s="1"/>
  <c r="Q459" i="1"/>
  <c r="AD459" i="1" s="1"/>
  <c r="Q325" i="1"/>
  <c r="AD325" i="1" s="1"/>
  <c r="Q146" i="1"/>
  <c r="Z146" i="1" s="1"/>
  <c r="Q5" i="1"/>
  <c r="AD5" i="1" s="1"/>
  <c r="Q20" i="1"/>
  <c r="AD20" i="1" s="1"/>
  <c r="Q734" i="1"/>
  <c r="AC734" i="1" s="1"/>
  <c r="Q86" i="1"/>
  <c r="AD86" i="1" s="1"/>
  <c r="Q607" i="1"/>
  <c r="Q398" i="1"/>
  <c r="AD398" i="1" s="1"/>
  <c r="Q778" i="1"/>
  <c r="AD899" i="1"/>
  <c r="AB899" i="1"/>
  <c r="Q268" i="1"/>
  <c r="Q795" i="1"/>
  <c r="AD795" i="1" s="1"/>
  <c r="Q335" i="1"/>
  <c r="AD335" i="1" s="1"/>
  <c r="Q218" i="1"/>
  <c r="AD218" i="1" s="1"/>
  <c r="Q305" i="1"/>
  <c r="AD305" i="1" s="1"/>
  <c r="Q758" i="1"/>
  <c r="AD758" i="1" s="1"/>
  <c r="AA143" i="1"/>
  <c r="AC166" i="1"/>
  <c r="AB730" i="1"/>
  <c r="AC908" i="1"/>
  <c r="AB569" i="1"/>
  <c r="Z1083" i="1"/>
  <c r="Q837" i="1"/>
  <c r="AD837" i="1" s="1"/>
  <c r="Q261" i="1"/>
  <c r="AD261" i="1" s="1"/>
  <c r="Q488" i="1"/>
  <c r="AA488" i="1" s="1"/>
  <c r="Q1046" i="1"/>
  <c r="AA1046" i="1" s="1"/>
  <c r="Q1149" i="1"/>
  <c r="AC1149" i="1" s="1"/>
  <c r="Q892" i="1"/>
  <c r="AA892" i="1" s="1"/>
  <c r="Q757" i="1"/>
  <c r="Z757" i="1" s="1"/>
  <c r="Q385" i="1"/>
  <c r="AA385" i="1" s="1"/>
  <c r="Q876" i="1"/>
  <c r="AD876" i="1" s="1"/>
  <c r="AC981" i="1"/>
  <c r="AC938" i="1"/>
  <c r="AA485" i="1"/>
  <c r="Z884" i="1"/>
  <c r="Z833" i="1"/>
  <c r="AC820" i="1"/>
  <c r="AB594" i="1"/>
  <c r="Z249" i="1"/>
  <c r="AC46" i="1"/>
  <c r="AA111" i="1"/>
  <c r="AA46" i="1"/>
  <c r="AC263" i="1"/>
  <c r="AC966" i="1"/>
  <c r="Z621" i="1"/>
  <c r="AA215" i="1"/>
  <c r="AB898" i="1"/>
  <c r="AA569" i="1"/>
  <c r="Z899" i="1"/>
  <c r="AC69" i="1"/>
  <c r="Q871" i="1"/>
  <c r="AD871" i="1" s="1"/>
  <c r="AD703" i="1"/>
  <c r="Z46" i="1"/>
  <c r="Q496" i="1"/>
  <c r="AD496" i="1" s="1"/>
  <c r="Q291" i="1"/>
  <c r="AB291" i="1" s="1"/>
  <c r="Q1026" i="1"/>
  <c r="AA1026" i="1" s="1"/>
  <c r="Q885" i="1"/>
  <c r="AD885" i="1" s="1"/>
  <c r="Q532" i="1"/>
  <c r="AC532" i="1" s="1"/>
  <c r="Q422" i="1"/>
  <c r="Z422" i="1" s="1"/>
  <c r="Q1163" i="1"/>
  <c r="AA1163" i="1" s="1"/>
  <c r="Q1089" i="1"/>
  <c r="AD1089" i="1" s="1"/>
  <c r="Q1174" i="1"/>
  <c r="AD1174" i="1" s="1"/>
  <c r="Q971" i="1"/>
  <c r="AD971" i="1" s="1"/>
  <c r="Q793" i="1"/>
  <c r="AD793" i="1" s="1"/>
  <c r="Q472" i="1"/>
  <c r="AD472" i="1" s="1"/>
  <c r="Q405" i="1"/>
  <c r="AD405" i="1" s="1"/>
  <c r="Q164" i="1"/>
  <c r="AA164" i="1" s="1"/>
  <c r="Q56" i="1"/>
  <c r="Q1095" i="1"/>
  <c r="Q125" i="1"/>
  <c r="AD125" i="1" s="1"/>
  <c r="Q651" i="1"/>
  <c r="AB651" i="1" s="1"/>
  <c r="Q1132" i="1"/>
  <c r="AA1132" i="1" s="1"/>
  <c r="Q599" i="1"/>
  <c r="AD599" i="1" s="1"/>
  <c r="Q530" i="1"/>
  <c r="AB530" i="1" s="1"/>
  <c r="Q378" i="1"/>
  <c r="AD378" i="1" s="1"/>
  <c r="Q586" i="1"/>
  <c r="Q336" i="1"/>
  <c r="AB336" i="1" s="1"/>
  <c r="Q883" i="1"/>
  <c r="Q317" i="1"/>
  <c r="AD317" i="1" s="1"/>
  <c r="Q627" i="1"/>
  <c r="AD627" i="1" s="1"/>
  <c r="Q809" i="1"/>
  <c r="AD809" i="1" s="1"/>
  <c r="Q830" i="1"/>
  <c r="AB830" i="1" s="1"/>
  <c r="Q44" i="1"/>
  <c r="Q337" i="1"/>
  <c r="AB337" i="1" s="1"/>
  <c r="Q163" i="1"/>
  <c r="AD163" i="1" s="1"/>
  <c r="Q537" i="1"/>
  <c r="AB537" i="1" s="1"/>
  <c r="Q1013" i="1"/>
  <c r="AB577" i="1"/>
  <c r="AC577" i="1"/>
  <c r="AD147" i="1"/>
  <c r="AC147" i="1"/>
  <c r="Z273" i="1"/>
  <c r="Q374" i="1"/>
  <c r="AB374" i="1" s="1"/>
  <c r="Q382" i="1"/>
  <c r="AD382" i="1" s="1"/>
  <c r="Q39" i="1"/>
  <c r="AA39" i="1" s="1"/>
  <c r="Q388" i="1"/>
  <c r="AB388" i="1" s="1"/>
  <c r="Q806" i="1"/>
  <c r="AA806" i="1" s="1"/>
  <c r="Q448" i="1"/>
  <c r="Q920" i="1"/>
  <c r="Q48" i="1"/>
  <c r="AA273" i="1"/>
  <c r="Z347" i="1"/>
  <c r="Z79" i="1"/>
  <c r="AA899" i="1"/>
  <c r="Q834" i="1"/>
  <c r="AB834" i="1"/>
  <c r="Q779" i="1"/>
  <c r="AD779" i="1"/>
  <c r="Q1048" i="1"/>
  <c r="AB1048" i="1"/>
  <c r="Q313" i="1"/>
  <c r="AB313" i="1"/>
  <c r="Q1135" i="1"/>
  <c r="AC1135" i="1"/>
  <c r="Q232" i="1"/>
  <c r="AD232" i="1"/>
  <c r="Q549" i="1"/>
  <c r="AD549" i="1"/>
  <c r="Q982" i="1"/>
  <c r="AA982" i="1"/>
  <c r="AB993" i="1"/>
  <c r="AA938" i="1"/>
  <c r="Z485" i="1"/>
  <c r="Z807" i="1"/>
  <c r="AC243" i="1"/>
  <c r="AB1000" i="1"/>
  <c r="AC565" i="1"/>
  <c r="AC833" i="1"/>
  <c r="AA249" i="1"/>
  <c r="AB263" i="1"/>
  <c r="AA966" i="1"/>
  <c r="AC346" i="1"/>
  <c r="AA865" i="1"/>
  <c r="Z817" i="1"/>
  <c r="AC621" i="1"/>
  <c r="AA898" i="1"/>
  <c r="AC899" i="1"/>
  <c r="AB69" i="1"/>
  <c r="Q864" i="1"/>
  <c r="Z864" i="1"/>
  <c r="Q975" i="1"/>
  <c r="Z975" i="1"/>
  <c r="Q1110" i="1"/>
  <c r="AD1110" i="1"/>
  <c r="Q213" i="1"/>
  <c r="AD213" i="1"/>
  <c r="Q380" i="1"/>
  <c r="AB380" i="1"/>
  <c r="Q939" i="1"/>
  <c r="AD939" i="1"/>
  <c r="Q133" i="1"/>
  <c r="AD133" i="1"/>
  <c r="Q633" i="1"/>
  <c r="Z633" i="1"/>
  <c r="AC1123" i="1"/>
  <c r="AA1123" i="1"/>
  <c r="Z1123" i="1"/>
  <c r="Q184" i="1"/>
  <c r="AB1027" i="1"/>
  <c r="Z1027" i="1"/>
  <c r="Q922" i="1"/>
  <c r="AA981" i="1"/>
  <c r="Q1042" i="1"/>
  <c r="AA1042" i="1"/>
  <c r="Q50" i="1"/>
  <c r="AC50" i="1"/>
  <c r="Q614" i="1"/>
  <c r="AD614" i="1"/>
  <c r="Q544" i="1"/>
  <c r="AD544" i="1"/>
  <c r="AB485" i="1"/>
  <c r="AC1088" i="1"/>
  <c r="AA742" i="1"/>
  <c r="AA414" i="1"/>
  <c r="AB1088" i="1"/>
  <c r="Q110" i="1"/>
  <c r="AA110" i="1" s="1"/>
  <c r="Q771" i="1"/>
  <c r="AD771" i="1" s="1"/>
  <c r="Q62" i="1"/>
  <c r="AB62" i="1" s="1"/>
  <c r="Q664" i="1"/>
  <c r="Q723" i="1"/>
  <c r="AB723" i="1" s="1"/>
  <c r="Q654" i="1"/>
  <c r="AD654" i="1" s="1"/>
  <c r="Q427" i="1"/>
  <c r="AD427" i="1" s="1"/>
  <c r="Q676" i="1"/>
  <c r="AD676" i="1" s="1"/>
  <c r="Q240" i="1"/>
  <c r="AD240" i="1" s="1"/>
  <c r="Q589" i="1"/>
  <c r="AD589" i="1" s="1"/>
  <c r="AA993" i="1"/>
  <c r="Z1158" i="1"/>
  <c r="AA935" i="1"/>
  <c r="Z938" i="1"/>
  <c r="AC485" i="1"/>
  <c r="AC215" i="1"/>
  <c r="AB243" i="1"/>
  <c r="AA727" i="1"/>
  <c r="AC681" i="1"/>
  <c r="AC467" i="1"/>
  <c r="AB833" i="1"/>
  <c r="AC249" i="1"/>
  <c r="Z407" i="1"/>
  <c r="AB132" i="1"/>
  <c r="Z14" i="1"/>
  <c r="AB467" i="1"/>
  <c r="AB14" i="1"/>
  <c r="AC18" i="1"/>
  <c r="AA535" i="1"/>
  <c r="Z724" i="1"/>
  <c r="AC898" i="1"/>
  <c r="Q548" i="1"/>
  <c r="AD548" i="1"/>
  <c r="Q1023" i="1"/>
  <c r="AA1023" i="1"/>
  <c r="Q1086" i="1"/>
  <c r="Q1060" i="1"/>
  <c r="Q386" i="1"/>
  <c r="Q505" i="1"/>
  <c r="AD978" i="1"/>
  <c r="AA978" i="1"/>
  <c r="Q1054" i="1"/>
  <c r="AB94" i="1"/>
  <c r="AD768" i="1"/>
  <c r="AB768" i="1"/>
  <c r="AD580" i="1"/>
  <c r="Z580" i="1"/>
  <c r="AA234" i="1"/>
  <c r="AA768" i="1"/>
  <c r="AD53" i="1"/>
  <c r="AA53" i="1"/>
  <c r="Q596" i="1"/>
  <c r="AD596" i="1"/>
  <c r="AD606" i="1"/>
  <c r="AA606" i="1"/>
  <c r="AD235" i="1"/>
  <c r="AB235" i="1"/>
  <c r="Z529" i="1"/>
  <c r="AD529" i="1"/>
  <c r="AB529" i="1"/>
  <c r="AC529" i="1"/>
  <c r="Z553" i="1"/>
  <c r="AD553" i="1"/>
  <c r="AD142" i="1"/>
  <c r="AC142" i="1"/>
  <c r="Q956" i="1"/>
  <c r="AC956" i="1"/>
  <c r="Q705" i="1"/>
  <c r="AD227" i="1"/>
  <c r="Q441" i="1"/>
  <c r="AC441" i="1"/>
  <c r="Q128" i="1"/>
  <c r="AD128" i="1"/>
  <c r="Q767" i="1"/>
  <c r="AB767" i="1"/>
  <c r="Q25" i="1"/>
  <c r="Q68" i="1"/>
  <c r="Q201" i="1"/>
  <c r="AD201" i="1"/>
  <c r="AB414" i="1"/>
  <c r="Z368" i="1"/>
  <c r="Z161" i="1"/>
  <c r="AB1058" i="1"/>
  <c r="AA997" i="1"/>
  <c r="AB533" i="1"/>
  <c r="Z768" i="1"/>
  <c r="AB368" i="1"/>
  <c r="AB142" i="1"/>
  <c r="AA748" i="1"/>
  <c r="Z64" i="1"/>
  <c r="AD418" i="1"/>
  <c r="AA418" i="1"/>
  <c r="AD877" i="1"/>
  <c r="Z877" i="1"/>
  <c r="AD1050" i="1"/>
  <c r="AC1050" i="1"/>
  <c r="AD844" i="1"/>
  <c r="AA844" i="1"/>
  <c r="AD521" i="1"/>
  <c r="Z521" i="1"/>
  <c r="AB521" i="1"/>
  <c r="AD600" i="1"/>
  <c r="Z600" i="1"/>
  <c r="AA854" i="1"/>
  <c r="Q92" i="1"/>
  <c r="AD92" i="1" s="1"/>
  <c r="AD293" i="1"/>
  <c r="Z293" i="1"/>
  <c r="AD677" i="1"/>
  <c r="AC677" i="1"/>
  <c r="AB677" i="1"/>
  <c r="AD11" i="1"/>
  <c r="Z11" i="1"/>
  <c r="AD729" i="1"/>
  <c r="AA729" i="1"/>
  <c r="AD460" i="1"/>
  <c r="AC460" i="1"/>
  <c r="AD123" i="1"/>
  <c r="AC123" i="1"/>
  <c r="Z277" i="1"/>
  <c r="AC277" i="1"/>
  <c r="AD277" i="1"/>
  <c r="AA76" i="1"/>
  <c r="AA988" i="1"/>
  <c r="AA132" i="1"/>
  <c r="AA342" i="1"/>
  <c r="AD921" i="1"/>
  <c r="AA921" i="1"/>
  <c r="AB26" i="1"/>
  <c r="AC512" i="1"/>
  <c r="Z512" i="1"/>
  <c r="AB512" i="1"/>
  <c r="AD512" i="1"/>
  <c r="Q657" i="1"/>
  <c r="Q1034" i="1"/>
  <c r="AB1034" i="1" s="1"/>
  <c r="AC606" i="1"/>
  <c r="AC533" i="1"/>
  <c r="Z1098" i="1"/>
  <c r="Z502" i="1"/>
  <c r="Z581" i="1"/>
  <c r="AA529" i="1"/>
  <c r="AD432" i="1"/>
  <c r="AB432" i="1"/>
  <c r="AC432" i="1"/>
  <c r="Q372" i="1"/>
  <c r="AD372" i="1"/>
  <c r="Q542" i="1"/>
  <c r="AD542" i="1"/>
  <c r="Q1167" i="1"/>
  <c r="AD1167" i="1"/>
  <c r="Q127" i="1"/>
  <c r="AC127" i="1"/>
  <c r="Q765" i="1"/>
  <c r="AD765" i="1"/>
  <c r="Z855" i="1"/>
  <c r="AC227" i="1"/>
  <c r="AC484" i="1"/>
  <c r="AB940" i="1"/>
  <c r="AA142" i="1"/>
  <c r="AB169" i="1"/>
  <c r="AC482" i="1"/>
  <c r="AC11" i="1"/>
  <c r="Z1131" i="1"/>
  <c r="AB581" i="1"/>
  <c r="AC76" i="1"/>
  <c r="AB1152" i="1"/>
  <c r="AC748" i="1"/>
  <c r="AC844" i="1"/>
  <c r="AD1056" i="1"/>
  <c r="AC1056" i="1"/>
  <c r="AD362" i="1"/>
  <c r="Z362" i="1"/>
  <c r="AD952" i="1"/>
  <c r="Z952" i="1"/>
  <c r="AD896" i="1"/>
  <c r="AB896" i="1"/>
  <c r="AD981" i="1"/>
  <c r="Z981" i="1"/>
  <c r="AD417" i="1"/>
  <c r="AC417" i="1"/>
  <c r="AA512" i="1"/>
  <c r="AD909" i="1"/>
  <c r="AA909" i="1"/>
  <c r="AB85" i="1"/>
  <c r="Z85" i="1"/>
  <c r="AD818" i="1"/>
  <c r="AC818" i="1"/>
  <c r="AB1120" i="1"/>
  <c r="Z632" i="1"/>
  <c r="AD554" i="1"/>
  <c r="AA554" i="1"/>
  <c r="AB764" i="1"/>
  <c r="AC764" i="1"/>
  <c r="AA227" i="1"/>
  <c r="AA1079" i="1"/>
  <c r="Z940" i="1"/>
  <c r="AB1079" i="1"/>
  <c r="Z557" i="1"/>
  <c r="AA819" i="1"/>
  <c r="AD406" i="1"/>
  <c r="AB406" i="1"/>
  <c r="Z603" i="1"/>
  <c r="AC603" i="1"/>
  <c r="AD367" i="1"/>
  <c r="Z367" i="1"/>
  <c r="AD679" i="1"/>
  <c r="AA679" i="1"/>
  <c r="Q1078" i="1"/>
  <c r="AD1078" i="1" s="1"/>
  <c r="Z123" i="1"/>
  <c r="AA818" i="1"/>
  <c r="AC1131" i="1"/>
  <c r="AC904" i="1"/>
  <c r="AD698" i="1"/>
  <c r="AA698" i="1"/>
  <c r="AD186" i="1"/>
  <c r="AC186" i="1"/>
  <c r="AA186" i="1"/>
  <c r="AD962" i="1"/>
  <c r="AA962" i="1"/>
  <c r="AD510" i="1"/>
  <c r="Z510" i="1"/>
  <c r="AA245" i="1"/>
  <c r="Q247" i="1"/>
  <c r="Z247" i="1" s="1"/>
  <c r="AD465" i="1"/>
  <c r="AB465" i="1"/>
  <c r="AD1005" i="1"/>
  <c r="AC1005" i="1"/>
  <c r="AB102" i="1"/>
  <c r="AC102" i="1"/>
  <c r="AD728" i="1"/>
  <c r="AA728" i="1"/>
  <c r="AD436" i="1"/>
  <c r="Z436" i="1"/>
  <c r="Q1066" i="1"/>
  <c r="AD1066" i="1" s="1"/>
  <c r="AD468" i="1"/>
  <c r="AB468" i="1"/>
  <c r="AD1079" i="1"/>
  <c r="Z1079" i="1"/>
  <c r="AD1051" i="1"/>
  <c r="AB1051" i="1"/>
  <c r="Z1051" i="1"/>
  <c r="AC768" i="1"/>
  <c r="AD897" i="1"/>
  <c r="Z897" i="1"/>
  <c r="AD817" i="1"/>
  <c r="AC817" i="1"/>
  <c r="AD825" i="1"/>
  <c r="AC825" i="1"/>
  <c r="AD482" i="1"/>
  <c r="Z482" i="1"/>
  <c r="AB482" i="1"/>
  <c r="Q285" i="1"/>
  <c r="AC285" i="1"/>
  <c r="Q697" i="1"/>
  <c r="AD697" i="1"/>
  <c r="AA580" i="1"/>
  <c r="AA277" i="1"/>
  <c r="AA1051" i="1"/>
  <c r="Z825" i="1"/>
  <c r="AD414" i="1"/>
  <c r="Z414" i="1"/>
  <c r="AB277" i="1"/>
  <c r="Q192" i="1"/>
  <c r="AD192" i="1" s="1"/>
  <c r="Q176" i="1"/>
  <c r="AC176" i="1" s="1"/>
  <c r="Q204" i="1"/>
  <c r="Z616" i="1"/>
  <c r="AA484" i="1"/>
  <c r="Z224" i="1"/>
  <c r="AB53" i="1"/>
  <c r="AB123" i="1"/>
  <c r="AB242" i="1"/>
  <c r="AC553" i="1"/>
  <c r="Z26" i="1"/>
  <c r="AB1030" i="1"/>
  <c r="AA815" i="1"/>
  <c r="Z395" i="1"/>
  <c r="Z818" i="1"/>
  <c r="AA823" i="1"/>
  <c r="AB823" i="1"/>
  <c r="AC235" i="1"/>
  <c r="AD863" i="1"/>
  <c r="AB863" i="1"/>
  <c r="Q379" i="1"/>
  <c r="Z379" i="1" s="1"/>
  <c r="AD691" i="1"/>
  <c r="AC691" i="1"/>
  <c r="AA314" i="1"/>
  <c r="AB314" i="1"/>
  <c r="Z881" i="1"/>
  <c r="Z301" i="1"/>
  <c r="AB747" i="1"/>
  <c r="AB1057" i="1"/>
  <c r="Q1091" i="1"/>
  <c r="AD1091" i="1" s="1"/>
  <c r="Q760" i="1"/>
  <c r="AD760" i="1" s="1"/>
  <c r="AA703" i="1"/>
  <c r="AB703" i="1"/>
  <c r="AC703" i="1"/>
  <c r="AD569" i="1"/>
  <c r="AC569" i="1"/>
  <c r="Q644" i="1"/>
  <c r="Q794" i="1"/>
  <c r="Q894" i="1"/>
  <c r="Q743" i="1"/>
  <c r="Q330" i="1"/>
  <c r="Z754" i="1"/>
  <c r="AB215" i="1"/>
  <c r="Q713" i="1"/>
  <c r="AD713" i="1" s="1"/>
  <c r="AD154" i="1"/>
  <c r="AA154" i="1"/>
  <c r="AB154" i="1"/>
  <c r="Q822" i="1"/>
  <c r="Q306" i="1"/>
  <c r="Q1143" i="1"/>
  <c r="Q364" i="1"/>
  <c r="Q189" i="1"/>
  <c r="Q958" i="1"/>
  <c r="AD387" i="1"/>
  <c r="Q933" i="1"/>
  <c r="AD933" i="1" s="1"/>
  <c r="AD1045" i="1"/>
  <c r="AA1045" i="1"/>
  <c r="AB1045" i="1"/>
  <c r="AC1045" i="1"/>
  <c r="Z1045" i="1"/>
  <c r="Q63" i="1"/>
  <c r="Q1072" i="1"/>
  <c r="Q846" i="1"/>
  <c r="Q494" i="1"/>
  <c r="Q924" i="1"/>
  <c r="Q400" i="1"/>
  <c r="Q798" i="1"/>
  <c r="AD798" i="1" s="1"/>
  <c r="AD870" i="1"/>
  <c r="AC870" i="1"/>
  <c r="Q444" i="1"/>
  <c r="Q280" i="1"/>
  <c r="Q811" i="1"/>
  <c r="AC224" i="1"/>
  <c r="AB396" i="1"/>
  <c r="AB692" i="1"/>
  <c r="AA754" i="1"/>
  <c r="AA747" i="1"/>
  <c r="AB980" i="1"/>
  <c r="Z226" i="1"/>
  <c r="AB735" i="1"/>
  <c r="AC1043" i="1"/>
  <c r="Z396" i="1"/>
  <c r="AB1053" i="1"/>
  <c r="AA322" i="1"/>
  <c r="Z338" i="1"/>
  <c r="AA980" i="1"/>
  <c r="Z124" i="1"/>
  <c r="AC754" i="1"/>
  <c r="AA590" i="1"/>
  <c r="AC53" i="1"/>
  <c r="AB186" i="1"/>
  <c r="AC632" i="1"/>
  <c r="AB1056" i="1"/>
  <c r="AA735" i="1"/>
  <c r="AB1064" i="1"/>
  <c r="Z1043" i="1"/>
  <c r="AB748" i="1"/>
  <c r="AB844" i="1"/>
  <c r="AB493" i="1"/>
  <c r="AB817" i="1"/>
  <c r="Z438" i="1"/>
  <c r="AD438" i="1"/>
  <c r="AC66" i="1"/>
  <c r="AD66" i="1"/>
  <c r="AB957" i="1"/>
  <c r="AD957" i="1"/>
  <c r="AA882" i="1"/>
  <c r="AD882" i="1"/>
  <c r="AA251" i="1"/>
  <c r="Z709" i="1"/>
  <c r="AD709" i="1"/>
  <c r="AA43" i="1"/>
  <c r="AD43" i="1"/>
  <c r="AA801" i="1"/>
  <c r="AC419" i="1"/>
  <c r="AD419" i="1"/>
  <c r="Z849" i="1"/>
  <c r="AD849" i="1"/>
  <c r="AB1121" i="1"/>
  <c r="AD1121" i="1"/>
  <c r="AD769" i="1"/>
  <c r="AA327" i="1"/>
  <c r="AD327" i="1"/>
  <c r="AA970" i="1"/>
  <c r="AD970" i="1"/>
  <c r="Z1090" i="1"/>
  <c r="AD1090" i="1"/>
  <c r="AC647" i="1"/>
  <c r="AD647" i="1"/>
  <c r="AC269" i="1"/>
  <c r="AD269" i="1"/>
  <c r="AA64" i="1"/>
  <c r="AD64" i="1"/>
  <c r="AB661" i="1"/>
  <c r="AD661" i="1"/>
  <c r="AB377" i="1"/>
  <c r="AD377" i="1"/>
  <c r="AD168" i="1"/>
  <c r="AB191" i="1"/>
  <c r="AD191" i="1"/>
  <c r="Z484" i="1"/>
  <c r="AD484" i="1"/>
  <c r="AA81" i="1"/>
  <c r="AD81" i="1"/>
  <c r="Z498" i="1"/>
  <c r="AD498" i="1"/>
  <c r="AC624" i="1"/>
  <c r="AD624" i="1"/>
  <c r="Z314" i="1"/>
  <c r="AD314" i="1"/>
  <c r="AB474" i="1"/>
  <c r="AD474" i="1"/>
  <c r="Z474" i="1"/>
  <c r="AC474" i="1"/>
  <c r="AC311" i="1"/>
  <c r="AD311" i="1"/>
  <c r="AC1133" i="1"/>
  <c r="AD1133" i="1"/>
  <c r="AC93" i="1"/>
  <c r="AD93" i="1"/>
  <c r="AA248" i="1"/>
  <c r="AD248" i="1"/>
  <c r="Z1130" i="1"/>
  <c r="AD1130" i="1"/>
  <c r="AB1098" i="1"/>
  <c r="AD1098" i="1"/>
  <c r="AA281" i="1"/>
  <c r="AD281" i="1"/>
  <c r="AA390" i="1"/>
  <c r="AD390" i="1"/>
  <c r="AA169" i="1"/>
  <c r="AD169" i="1"/>
  <c r="AA827" i="1"/>
  <c r="AD827" i="1"/>
  <c r="Z34" i="1"/>
  <c r="AD34" i="1"/>
  <c r="Z464" i="1"/>
  <c r="AD464" i="1"/>
  <c r="Z1148" i="1"/>
  <c r="AD1148" i="1"/>
  <c r="AB904" i="1"/>
  <c r="AD904" i="1"/>
  <c r="AA1101" i="1"/>
  <c r="AD1101" i="1"/>
  <c r="AA253" i="1"/>
  <c r="AD253" i="1"/>
  <c r="Z988" i="1"/>
  <c r="AD988" i="1"/>
  <c r="AA1044" i="1"/>
  <c r="AD1044" i="1"/>
  <c r="Z1067" i="1"/>
  <c r="AD1067" i="1"/>
  <c r="Z82" i="1"/>
  <c r="AD82" i="1"/>
  <c r="AD299" i="1"/>
  <c r="AB620" i="1"/>
  <c r="AD620" i="1"/>
  <c r="AA1161" i="1"/>
  <c r="AD1161" i="1"/>
  <c r="AA855" i="1"/>
  <c r="AD855" i="1"/>
  <c r="AC242" i="1"/>
  <c r="AD242" i="1"/>
  <c r="AA475" i="1"/>
  <c r="AD475" i="1"/>
  <c r="AB616" i="1"/>
  <c r="AD616" i="1"/>
  <c r="AB968" i="1"/>
  <c r="AD968" i="1"/>
  <c r="AC1006" i="1"/>
  <c r="AD1006" i="1"/>
  <c r="AC989" i="1"/>
  <c r="AD989" i="1"/>
  <c r="AC309" i="1"/>
  <c r="AD309" i="1"/>
  <c r="AC701" i="1"/>
  <c r="AD701" i="1"/>
  <c r="Z1004" i="1"/>
  <c r="AD1004" i="1"/>
  <c r="Z315" i="1"/>
  <c r="AD315" i="1"/>
  <c r="AC145" i="1"/>
  <c r="AD145" i="1"/>
  <c r="AA52" i="1"/>
  <c r="AD52" i="1"/>
  <c r="AB265" i="1"/>
  <c r="AD265" i="1"/>
  <c r="AB115" i="1"/>
  <c r="AD115" i="1"/>
  <c r="AC85" i="1"/>
  <c r="AD85" i="1"/>
  <c r="AA724" i="1"/>
  <c r="AD724" i="1"/>
  <c r="Z453" i="1"/>
  <c r="AD453" i="1"/>
  <c r="AC453" i="1"/>
  <c r="AA347" i="1"/>
  <c r="AD347" i="1"/>
  <c r="AC347" i="1"/>
  <c r="AA396" i="1"/>
  <c r="AD396" i="1"/>
  <c r="AB774" i="1"/>
  <c r="AD774" i="1"/>
  <c r="AC540" i="1"/>
  <c r="AD540" i="1"/>
  <c r="AC322" i="1"/>
  <c r="AD322" i="1"/>
  <c r="Z37" i="1"/>
  <c r="AD37" i="1"/>
  <c r="AA998" i="1"/>
  <c r="AD998" i="1"/>
  <c r="AB1002" i="1"/>
  <c r="AD1002" i="1"/>
  <c r="AC420" i="1"/>
  <c r="AD420" i="1"/>
  <c r="Z653" i="1"/>
  <c r="AD653" i="1"/>
  <c r="Z1140" i="1"/>
  <c r="AD1140" i="1"/>
  <c r="AC1150" i="1"/>
  <c r="AD1150" i="1"/>
  <c r="AB412" i="1"/>
  <c r="AD412" i="1"/>
  <c r="AB926" i="1"/>
  <c r="AD926" i="1"/>
  <c r="Z693" i="1"/>
  <c r="AD693" i="1"/>
  <c r="AB1092" i="1"/>
  <c r="AD1092" i="1"/>
  <c r="AB603" i="1"/>
  <c r="AD603" i="1"/>
  <c r="AA205" i="1"/>
  <c r="AD205" i="1"/>
  <c r="AB915" i="1"/>
  <c r="AD915" i="1"/>
  <c r="AC124" i="1"/>
  <c r="AD124" i="1"/>
  <c r="AC835" i="1"/>
  <c r="AD835" i="1"/>
  <c r="AA551" i="1"/>
  <c r="AD551" i="1"/>
  <c r="Z752" i="1"/>
  <c r="AD752" i="1"/>
  <c r="AC980" i="1"/>
  <c r="AD980" i="1"/>
  <c r="AA35" i="1"/>
  <c r="AD35" i="1"/>
  <c r="Z706" i="1"/>
  <c r="AD706" i="1"/>
  <c r="AB506" i="1"/>
  <c r="AD506" i="1"/>
  <c r="AC1109" i="1"/>
  <c r="AD1109" i="1"/>
  <c r="AA804" i="1"/>
  <c r="AD804" i="1"/>
  <c r="Z588" i="1"/>
  <c r="AD588" i="1"/>
  <c r="Z334" i="1"/>
  <c r="AD334" i="1"/>
  <c r="AA301" i="1"/>
  <c r="AD301" i="1"/>
  <c r="AC1093" i="1"/>
  <c r="AD1093" i="1"/>
  <c r="AA764" i="1"/>
  <c r="AD764" i="1"/>
  <c r="AC368" i="1"/>
  <c r="AD368" i="1"/>
  <c r="AB854" i="1"/>
  <c r="AD854" i="1"/>
  <c r="Z1058" i="1"/>
  <c r="AD1058" i="1"/>
  <c r="AA102" i="1"/>
  <c r="AD102" i="1"/>
  <c r="AA196" i="1"/>
  <c r="AD196" i="1"/>
  <c r="AA1003" i="1"/>
  <c r="AD1003" i="1"/>
  <c r="Z288" i="1"/>
  <c r="AD288" i="1"/>
  <c r="Z132" i="1"/>
  <c r="AD132" i="1"/>
  <c r="Z739" i="1"/>
  <c r="AD739" i="1"/>
  <c r="AA918" i="1"/>
  <c r="AA126" i="1"/>
  <c r="AD126" i="1"/>
  <c r="AC686" i="1"/>
  <c r="AD686" i="1"/>
  <c r="AC264" i="1"/>
  <c r="AD264" i="1"/>
  <c r="AB557" i="1"/>
  <c r="AC998" i="1"/>
  <c r="AA540" i="1"/>
  <c r="AB1133" i="1"/>
  <c r="AC774" i="1"/>
  <c r="AB322" i="1"/>
  <c r="AB37" i="1"/>
  <c r="Z998" i="1"/>
  <c r="AB693" i="1"/>
  <c r="AA1109" i="1"/>
  <c r="AB475" i="1"/>
  <c r="AA334" i="1"/>
  <c r="AA1136" i="1"/>
  <c r="AD1136" i="1"/>
  <c r="AA716" i="1"/>
  <c r="AD716" i="1"/>
  <c r="AC936" i="1"/>
  <c r="AD936" i="1"/>
  <c r="AC1030" i="1"/>
  <c r="AD1030" i="1"/>
  <c r="AB819" i="1"/>
  <c r="AD819" i="1"/>
  <c r="AD1138" i="1"/>
  <c r="AC823" i="1"/>
  <c r="AD823" i="1"/>
  <c r="Z429" i="1"/>
  <c r="AD429" i="1"/>
  <c r="AA533" i="1"/>
  <c r="AD533" i="1"/>
  <c r="AC581" i="1"/>
  <c r="AD581" i="1"/>
  <c r="AB1062" i="1"/>
  <c r="AD1062" i="1"/>
  <c r="AB76" i="1"/>
  <c r="AD76" i="1"/>
  <c r="AA79" i="1"/>
  <c r="AD79" i="1"/>
  <c r="AA450" i="1"/>
  <c r="AD450" i="1"/>
  <c r="AC807" i="1"/>
  <c r="AD807" i="1"/>
  <c r="AA872" i="1"/>
  <c r="AD872" i="1"/>
  <c r="AB1142" i="1"/>
  <c r="AD1142" i="1"/>
  <c r="Z535" i="1"/>
  <c r="AD535" i="1"/>
  <c r="AA996" i="1"/>
  <c r="AD996" i="1"/>
  <c r="AB274" i="1"/>
  <c r="AD274" i="1"/>
  <c r="AC1047" i="1"/>
  <c r="AD1047" i="1"/>
  <c r="AC55" i="1"/>
  <c r="AD55" i="1"/>
  <c r="AB155" i="1"/>
  <c r="AD155" i="1"/>
  <c r="AB166" i="1"/>
  <c r="AD166" i="1"/>
  <c r="AA59" i="1"/>
  <c r="AD59" i="1"/>
  <c r="AA220" i="1"/>
  <c r="AD220" i="1"/>
  <c r="AA265" i="1"/>
  <c r="AA528" i="1"/>
  <c r="AD528" i="1"/>
  <c r="AA263" i="1"/>
  <c r="Z263" i="1"/>
  <c r="Z198" i="1"/>
  <c r="AC198" i="1"/>
  <c r="AC709" i="1"/>
  <c r="AB679" i="1"/>
  <c r="Z679" i="1"/>
  <c r="Z908" i="1"/>
  <c r="AA908" i="1"/>
  <c r="Z69" i="1"/>
  <c r="AA69" i="1"/>
  <c r="AC210" i="1"/>
  <c r="Z210" i="1"/>
  <c r="AA1039" i="1"/>
  <c r="AB1039" i="1"/>
  <c r="Z1039" i="1"/>
  <c r="AB642" i="1"/>
  <c r="Z642" i="1"/>
  <c r="AA642" i="1"/>
  <c r="AB1117" i="1"/>
  <c r="AA1117" i="1"/>
  <c r="Z1117" i="1"/>
  <c r="Z810" i="1"/>
  <c r="AB810" i="1"/>
  <c r="AA407" i="1"/>
  <c r="AC407" i="1"/>
  <c r="AC961" i="1"/>
  <c r="AB961" i="1"/>
  <c r="AA961" i="1"/>
  <c r="Z1137" i="1"/>
  <c r="AC1137" i="1"/>
  <c r="AB1137" i="1"/>
  <c r="Z990" i="1"/>
  <c r="AC990" i="1"/>
  <c r="AA990" i="1"/>
  <c r="AB990" i="1"/>
  <c r="Z891" i="1"/>
  <c r="AB891" i="1"/>
  <c r="AC891" i="1"/>
  <c r="AC773" i="1"/>
  <c r="Z773" i="1"/>
  <c r="AC410" i="1"/>
  <c r="AB410" i="1"/>
  <c r="Z410" i="1"/>
  <c r="Z847" i="1"/>
  <c r="AC847" i="1"/>
  <c r="AB847" i="1"/>
  <c r="Z513" i="1"/>
  <c r="AA513" i="1"/>
  <c r="AA491" i="1"/>
  <c r="AC491" i="1"/>
  <c r="AB491" i="1"/>
  <c r="Z491" i="1"/>
  <c r="Z18" i="1"/>
  <c r="AA18" i="1"/>
  <c r="AB18" i="1"/>
  <c r="AA954" i="1"/>
  <c r="Z954" i="1"/>
  <c r="AB849" i="1"/>
  <c r="AB647" i="1"/>
  <c r="Z269" i="1"/>
  <c r="Z327" i="1"/>
  <c r="AC970" i="1"/>
  <c r="AA847" i="1"/>
  <c r="AC642" i="1"/>
  <c r="AA366" i="1"/>
  <c r="Z366" i="1"/>
  <c r="AC366" i="1"/>
  <c r="AB366" i="1"/>
  <c r="AB590" i="1"/>
  <c r="Z590" i="1"/>
  <c r="AC590" i="1"/>
  <c r="AB331" i="1"/>
  <c r="Z331" i="1"/>
  <c r="AA331" i="1"/>
  <c r="AC331" i="1"/>
  <c r="AC1057" i="1"/>
  <c r="Z1057" i="1"/>
  <c r="AA1057" i="1"/>
  <c r="AC1064" i="1"/>
  <c r="Z1064" i="1"/>
  <c r="AB346" i="1"/>
  <c r="AA346" i="1"/>
  <c r="Z346" i="1"/>
  <c r="AA376" i="1"/>
  <c r="Z376" i="1"/>
  <c r="AC376" i="1"/>
  <c r="AB376" i="1"/>
  <c r="Z514" i="1"/>
  <c r="AB514" i="1"/>
  <c r="AB597" i="1"/>
  <c r="AA597" i="1"/>
  <c r="AC849" i="1"/>
  <c r="Z647" i="1"/>
  <c r="Z769" i="1"/>
  <c r="AC327" i="1"/>
  <c r="AB954" i="1"/>
  <c r="AC810" i="1"/>
  <c r="AB407" i="1"/>
  <c r="AA1121" i="1"/>
  <c r="AC1039" i="1"/>
  <c r="AB419" i="1"/>
  <c r="AA810" i="1"/>
  <c r="Z961" i="1"/>
  <c r="AA410" i="1"/>
  <c r="AC1117" i="1"/>
  <c r="AB550" i="1"/>
  <c r="AB460" i="1"/>
  <c r="Z460" i="1"/>
  <c r="AA460" i="1"/>
  <c r="AA235" i="1"/>
  <c r="Z235" i="1"/>
  <c r="AC367" i="1"/>
  <c r="AA367" i="1"/>
  <c r="AB367" i="1"/>
  <c r="Z691" i="1"/>
  <c r="AA691" i="1"/>
  <c r="Z853" i="1"/>
  <c r="AA853" i="1"/>
  <c r="AA1169" i="1"/>
  <c r="AB1169" i="1"/>
  <c r="Z1169" i="1"/>
  <c r="AB269" i="1"/>
  <c r="AB327" i="1"/>
  <c r="AB970" i="1"/>
  <c r="AB773" i="1"/>
  <c r="AC785" i="1"/>
  <c r="AA785" i="1"/>
  <c r="Z563" i="1"/>
  <c r="AC563" i="1"/>
  <c r="AB645" i="1"/>
  <c r="Z645" i="1"/>
  <c r="AA645" i="1"/>
  <c r="Z803" i="1"/>
  <c r="AA803" i="1"/>
  <c r="AB803" i="1"/>
  <c r="AC803" i="1"/>
  <c r="AA309" i="1"/>
  <c r="AB309" i="1"/>
  <c r="Z309" i="1"/>
  <c r="AB383" i="1"/>
  <c r="AC383" i="1"/>
  <c r="Z211" i="1"/>
  <c r="AB211" i="1"/>
  <c r="AC101" i="1"/>
  <c r="Z101" i="1"/>
  <c r="AA101" i="1"/>
  <c r="AB9" i="1"/>
  <c r="AC9" i="1"/>
  <c r="Z9" i="1"/>
  <c r="AA601" i="1"/>
  <c r="AB601" i="1"/>
  <c r="AC601" i="1"/>
  <c r="Z601" i="1"/>
  <c r="AC829" i="1"/>
  <c r="AB829" i="1"/>
  <c r="AC727" i="1"/>
  <c r="AB727" i="1"/>
  <c r="Z727" i="1"/>
  <c r="AB681" i="1"/>
  <c r="Z681" i="1"/>
  <c r="AA681" i="1"/>
  <c r="Z626" i="1"/>
  <c r="AB626" i="1"/>
  <c r="AC626" i="1"/>
  <c r="AA626" i="1"/>
  <c r="AB621" i="1"/>
  <c r="AA621" i="1"/>
  <c r="AB742" i="1"/>
  <c r="AC742" i="1"/>
  <c r="Z865" i="1"/>
  <c r="AC865" i="1"/>
  <c r="AC408" i="1"/>
  <c r="Z408" i="1"/>
  <c r="AB408" i="1"/>
  <c r="Z896" i="1"/>
  <c r="AC896" i="1"/>
  <c r="Z1122" i="1"/>
  <c r="AC1122" i="1"/>
  <c r="AA730" i="1"/>
  <c r="AC730" i="1"/>
  <c r="AA701" i="1"/>
  <c r="AB701" i="1"/>
  <c r="AA211" i="1"/>
  <c r="AC211" i="1"/>
  <c r="AA829" i="1"/>
  <c r="Z829" i="1"/>
  <c r="AA467" i="1"/>
  <c r="Z467" i="1"/>
  <c r="AC493" i="1"/>
  <c r="Z493" i="1"/>
  <c r="AB342" i="1"/>
  <c r="AC342" i="1"/>
  <c r="Z342" i="1"/>
  <c r="AA354" i="1"/>
  <c r="Z354" i="1"/>
  <c r="AA1004" i="1"/>
  <c r="AC1004" i="1"/>
  <c r="AB1004" i="1"/>
  <c r="Z383" i="1"/>
  <c r="AA383" i="1"/>
  <c r="N3" i="2"/>
  <c r="S3" i="2" s="1"/>
  <c r="AB1130" i="1"/>
  <c r="Z540" i="1"/>
  <c r="AA37" i="1"/>
  <c r="AA1064" i="1"/>
  <c r="AA464" i="1"/>
  <c r="AC1148" i="1"/>
  <c r="Z904" i="1"/>
  <c r="Z465" i="1"/>
  <c r="AC465" i="1"/>
  <c r="AA293" i="1"/>
  <c r="AC293" i="1"/>
  <c r="AB11" i="1"/>
  <c r="AA11" i="1"/>
  <c r="AB143" i="1"/>
  <c r="Z143" i="1"/>
  <c r="AC436" i="1"/>
  <c r="AB436" i="1"/>
  <c r="AA14" i="1"/>
  <c r="AC14" i="1"/>
  <c r="Z145" i="1"/>
  <c r="AA145" i="1"/>
  <c r="AC873" i="1"/>
  <c r="Z873" i="1"/>
  <c r="AA873" i="1"/>
  <c r="AB873" i="1"/>
  <c r="AC348" i="1"/>
  <c r="AA348" i="1"/>
  <c r="AA552" i="1"/>
  <c r="AB552" i="1"/>
  <c r="AC552" i="1"/>
  <c r="Z552" i="1"/>
  <c r="AA1152" i="1"/>
  <c r="AC1152" i="1"/>
  <c r="Z1152" i="1"/>
  <c r="Z358" i="1"/>
  <c r="AA358" i="1"/>
  <c r="AC358" i="1"/>
  <c r="AB358" i="1"/>
  <c r="Z406" i="1"/>
  <c r="AA406" i="1"/>
  <c r="AC650" i="1"/>
  <c r="AB650" i="1"/>
  <c r="Z650" i="1"/>
  <c r="AA650" i="1"/>
  <c r="Z48" i="1"/>
  <c r="AA866" i="1"/>
  <c r="AB866" i="1"/>
  <c r="AC866" i="1"/>
  <c r="Z866" i="1"/>
  <c r="Z836" i="1"/>
  <c r="AB836" i="1"/>
  <c r="AC836" i="1"/>
  <c r="AA836" i="1"/>
  <c r="Z1096" i="1"/>
  <c r="AA1096" i="1"/>
  <c r="Z1053" i="1"/>
  <c r="AA1053" i="1"/>
  <c r="AC538" i="1"/>
  <c r="AA508" i="1"/>
  <c r="AC508" i="1"/>
  <c r="AB477" i="1"/>
  <c r="AC477" i="1"/>
  <c r="AA477" i="1"/>
  <c r="AB225" i="1"/>
  <c r="AA225" i="1"/>
  <c r="AA391" i="1"/>
  <c r="AB391" i="1"/>
  <c r="AC874" i="1"/>
  <c r="Z874" i="1"/>
  <c r="AB874" i="1"/>
  <c r="AA874" i="1"/>
  <c r="AB178" i="1"/>
  <c r="AC178" i="1"/>
  <c r="AA178" i="1"/>
  <c r="Z178" i="1"/>
  <c r="Z721" i="1"/>
  <c r="AA721" i="1"/>
  <c r="AC721" i="1"/>
  <c r="AC100" i="1"/>
  <c r="AC557" i="1"/>
  <c r="AA557" i="1"/>
  <c r="AB554" i="1"/>
  <c r="AC554" i="1"/>
  <c r="AA665" i="1"/>
  <c r="AC665" i="1"/>
  <c r="AA884" i="1"/>
  <c r="AC884" i="1"/>
  <c r="Z820" i="1"/>
  <c r="AA820" i="1"/>
  <c r="AC206" i="1"/>
  <c r="AA206" i="1"/>
  <c r="AC594" i="1"/>
  <c r="Z594" i="1"/>
  <c r="AC997" i="1"/>
  <c r="Z997" i="1"/>
  <c r="AB502" i="1"/>
  <c r="AC502" i="1"/>
  <c r="AA180" i="1"/>
  <c r="AB180" i="1"/>
  <c r="Z180" i="1"/>
  <c r="AC180" i="1"/>
  <c r="AB1020" i="1"/>
  <c r="Z1020" i="1"/>
  <c r="AA224" i="1"/>
  <c r="AB224" i="1"/>
  <c r="Z209" i="1"/>
  <c r="AB209" i="1"/>
  <c r="Z774" i="1"/>
  <c r="AA774" i="1"/>
  <c r="AB302" i="1"/>
  <c r="AA302" i="1"/>
  <c r="AC302" i="1"/>
  <c r="Z302" i="1"/>
  <c r="AB1043" i="1"/>
  <c r="AA1043" i="1"/>
  <c r="AC479" i="1"/>
  <c r="Z479" i="1"/>
  <c r="AA479" i="1"/>
  <c r="AB479" i="1"/>
  <c r="AB622" i="1"/>
  <c r="AC622" i="1"/>
  <c r="Z622" i="1"/>
  <c r="AA622" i="1"/>
  <c r="AC338" i="1"/>
  <c r="AB338" i="1"/>
  <c r="AA338" i="1"/>
  <c r="AB6" i="1"/>
  <c r="AC6" i="1"/>
  <c r="AA6" i="1"/>
  <c r="Z6" i="1"/>
  <c r="Z449" i="1"/>
  <c r="AB449" i="1"/>
  <c r="AC449" i="1"/>
  <c r="AA449" i="1"/>
  <c r="Z869" i="1"/>
  <c r="AA869" i="1"/>
  <c r="AC869" i="1"/>
  <c r="AB869" i="1"/>
  <c r="AB853" i="1"/>
  <c r="AC853" i="1"/>
  <c r="AC801" i="1"/>
  <c r="Z419" i="1"/>
  <c r="AA419" i="1"/>
  <c r="AC1121" i="1"/>
  <c r="Z1121" i="1"/>
  <c r="AA210" i="1"/>
  <c r="AB210" i="1"/>
  <c r="AC675" i="1"/>
  <c r="AA675" i="1"/>
  <c r="AB675" i="1"/>
  <c r="Z675" i="1"/>
  <c r="AA341" i="1"/>
  <c r="AC341" i="1"/>
  <c r="Z341" i="1"/>
  <c r="AB341" i="1"/>
  <c r="AB121" i="1"/>
  <c r="AC121" i="1"/>
  <c r="Z121" i="1"/>
  <c r="AA121" i="1"/>
  <c r="AB1090" i="1"/>
  <c r="AC1090" i="1"/>
  <c r="AA1090" i="1"/>
  <c r="Z785" i="1"/>
  <c r="AB785" i="1"/>
  <c r="AB563" i="1"/>
  <c r="AA563" i="1"/>
  <c r="Z175" i="1"/>
  <c r="AC735" i="1"/>
  <c r="Z735" i="1"/>
  <c r="AB755" i="1"/>
  <c r="AA755" i="1"/>
  <c r="AC755" i="1"/>
  <c r="Z755" i="1"/>
  <c r="AC747" i="1"/>
  <c r="Z747" i="1"/>
  <c r="AC882" i="1"/>
  <c r="AA926" i="1"/>
  <c r="AA66" i="1"/>
  <c r="AC406" i="1"/>
  <c r="AC804" i="1"/>
  <c r="AB706" i="1"/>
  <c r="AC1140" i="1"/>
  <c r="AC653" i="1"/>
  <c r="Z205" i="1"/>
  <c r="Z551" i="1"/>
  <c r="Z35" i="1"/>
  <c r="AC752" i="1"/>
  <c r="AC391" i="1"/>
  <c r="AA709" i="1"/>
  <c r="AA603" i="1"/>
  <c r="AB1109" i="1"/>
  <c r="AB334" i="1"/>
  <c r="Z299" i="1"/>
  <c r="AB855" i="1"/>
  <c r="AC915" i="1"/>
  <c r="Z506" i="1"/>
  <c r="AC616" i="1"/>
  <c r="AB882" i="1"/>
  <c r="AC957" i="1"/>
  <c r="Z242" i="1"/>
  <c r="Z66" i="1"/>
  <c r="AC926" i="1"/>
  <c r="Z253" i="1"/>
  <c r="AA588" i="1"/>
  <c r="Z665" i="1"/>
  <c r="AB835" i="1"/>
  <c r="AC253" i="1"/>
  <c r="AB551" i="1"/>
  <c r="AA1140" i="1"/>
  <c r="Z390" i="1"/>
  <c r="AB1096" i="1"/>
  <c r="Z169" i="1"/>
  <c r="AA412" i="1"/>
  <c r="AB827" i="1"/>
  <c r="AA1098" i="1"/>
  <c r="Z1002" i="1"/>
  <c r="AB653" i="1"/>
  <c r="AB820" i="1"/>
  <c r="AC514" i="1"/>
  <c r="AC597" i="1"/>
  <c r="AC34" i="1"/>
  <c r="AC1092" i="1"/>
  <c r="AB1101" i="1"/>
  <c r="AB1044" i="1"/>
  <c r="AA1067" i="1"/>
  <c r="AC706" i="1"/>
  <c r="AB253" i="1"/>
  <c r="AB1136" i="1"/>
  <c r="AB588" i="1"/>
  <c r="AB721" i="1"/>
  <c r="AB64" i="1"/>
  <c r="AA752" i="1"/>
  <c r="AA620" i="1"/>
  <c r="AA968" i="1"/>
  <c r="Z391" i="1"/>
  <c r="Z1136" i="1"/>
  <c r="AB709" i="1"/>
  <c r="Z716" i="1"/>
  <c r="AC464" i="1"/>
  <c r="AB1148" i="1"/>
  <c r="Z620" i="1"/>
  <c r="AC1161" i="1"/>
  <c r="AB804" i="1"/>
  <c r="AC475" i="1"/>
  <c r="AC334" i="1"/>
  <c r="Z74" i="1"/>
  <c r="AA74" i="1"/>
  <c r="AB74" i="1"/>
  <c r="AC74" i="1"/>
  <c r="AA573" i="1"/>
  <c r="AC573" i="1"/>
  <c r="Z573" i="1"/>
  <c r="AB573" i="1"/>
  <c r="AB438" i="1"/>
  <c r="AC438" i="1"/>
  <c r="AA438" i="1"/>
  <c r="AC251" i="1"/>
  <c r="AB43" i="1"/>
  <c r="AC43" i="1"/>
  <c r="Z796" i="1"/>
  <c r="AB796" i="1"/>
  <c r="AC796" i="1"/>
  <c r="AA796" i="1"/>
  <c r="AC226" i="1"/>
  <c r="AA226" i="1"/>
  <c r="Z420" i="1"/>
  <c r="AA420" i="1"/>
  <c r="Z692" i="1"/>
  <c r="AC692" i="1"/>
  <c r="Z326" i="1"/>
  <c r="AC326" i="1"/>
  <c r="AB326" i="1"/>
  <c r="AA326" i="1"/>
  <c r="AA1150" i="1"/>
  <c r="AB1150" i="1"/>
  <c r="AC886" i="1"/>
  <c r="AB886" i="1"/>
  <c r="Z886" i="1"/>
  <c r="AA886" i="1"/>
  <c r="Z605" i="1"/>
  <c r="AB605" i="1"/>
  <c r="AA605" i="1"/>
  <c r="AC605" i="1"/>
  <c r="AC821" i="1"/>
  <c r="Z821" i="1"/>
  <c r="AA821" i="1"/>
  <c r="AB821" i="1"/>
  <c r="Z243" i="1"/>
  <c r="AA243" i="1"/>
  <c r="AA454" i="1"/>
  <c r="AC454" i="1"/>
  <c r="Z454" i="1"/>
  <c r="AB454" i="1"/>
  <c r="AB116" i="1"/>
  <c r="AA116" i="1"/>
  <c r="Z116" i="1"/>
  <c r="AC541" i="1"/>
  <c r="AB541" i="1"/>
  <c r="Z541" i="1"/>
  <c r="AA541" i="1"/>
  <c r="AC983" i="1"/>
  <c r="Z983" i="1"/>
  <c r="AB983" i="1"/>
  <c r="AA983" i="1"/>
  <c r="AC321" i="1"/>
  <c r="AA321" i="1"/>
  <c r="Z321" i="1"/>
  <c r="AB321" i="1"/>
  <c r="AB698" i="1"/>
  <c r="AC698" i="1"/>
  <c r="AB73" i="1"/>
  <c r="AC73" i="1"/>
  <c r="Z73" i="1"/>
  <c r="AA73" i="1"/>
  <c r="Z832" i="1"/>
  <c r="AC832" i="1"/>
  <c r="AB832" i="1"/>
  <c r="AC661" i="1"/>
  <c r="AA661" i="1"/>
  <c r="Z761" i="1"/>
  <c r="AA761" i="1"/>
  <c r="AB761" i="1"/>
  <c r="AC761" i="1"/>
  <c r="AC214" i="1"/>
  <c r="Z214" i="1"/>
  <c r="AA214" i="1"/>
  <c r="AB214" i="1"/>
  <c r="AB483" i="1"/>
  <c r="AA483" i="1"/>
  <c r="AC483" i="1"/>
  <c r="Z483" i="1"/>
  <c r="Z545" i="1"/>
  <c r="AB545" i="1"/>
  <c r="AC22" i="1"/>
  <c r="AC745" i="1"/>
  <c r="AA745" i="1"/>
  <c r="AB745" i="1"/>
  <c r="Z745" i="1"/>
  <c r="Z117" i="1"/>
  <c r="Z1133" i="1"/>
  <c r="AA1133" i="1"/>
  <c r="AB93" i="1"/>
  <c r="Z93" i="1"/>
  <c r="Z248" i="1"/>
  <c r="AB248" i="1"/>
  <c r="AC248" i="1"/>
  <c r="AC910" i="1"/>
  <c r="Z910" i="1"/>
  <c r="AB910" i="1"/>
  <c r="AA910" i="1"/>
  <c r="AA780" i="1"/>
  <c r="AB780" i="1"/>
  <c r="AC780" i="1"/>
  <c r="Z780" i="1"/>
  <c r="AB49" i="1"/>
  <c r="AA49" i="1"/>
  <c r="AC49" i="1"/>
  <c r="Z49" i="1"/>
  <c r="AC575" i="1"/>
  <c r="Z575" i="1"/>
  <c r="AB575" i="1"/>
  <c r="AA575" i="1"/>
  <c r="AA632" i="1"/>
  <c r="AB632" i="1"/>
  <c r="AA1056" i="1"/>
  <c r="Z1056" i="1"/>
  <c r="Z418" i="1"/>
  <c r="AB418" i="1"/>
  <c r="AB877" i="1"/>
  <c r="AC877" i="1"/>
  <c r="Z770" i="1"/>
  <c r="AB770" i="1"/>
  <c r="AB442" i="1"/>
  <c r="Z442" i="1"/>
  <c r="AA1050" i="1"/>
  <c r="AB1050" i="1"/>
  <c r="AA47" i="1"/>
  <c r="Z47" i="1"/>
  <c r="AC161" i="1"/>
  <c r="AA161" i="1"/>
  <c r="AB652" i="1"/>
  <c r="AA652" i="1"/>
  <c r="AC652" i="1"/>
  <c r="Z652" i="1"/>
  <c r="AA1000" i="1"/>
  <c r="Z1000" i="1"/>
  <c r="AC940" i="1"/>
  <c r="AA940" i="1"/>
  <c r="AB962" i="1"/>
  <c r="Z962" i="1"/>
  <c r="AC362" i="1"/>
  <c r="AA362" i="1"/>
  <c r="AC94" i="1"/>
  <c r="AB565" i="1"/>
  <c r="AA565" i="1"/>
  <c r="AC395" i="1"/>
  <c r="AB395" i="1"/>
  <c r="AC111" i="1"/>
  <c r="Z111" i="1"/>
  <c r="AB111" i="1"/>
  <c r="Z1081" i="1"/>
  <c r="AC1081" i="1"/>
  <c r="AC600" i="1"/>
  <c r="AB600" i="1"/>
  <c r="AA915" i="1"/>
  <c r="AC506" i="1"/>
  <c r="AA957" i="1"/>
  <c r="Z1092" i="1"/>
  <c r="AC412" i="1"/>
  <c r="AC1002" i="1"/>
  <c r="AA1006" i="1"/>
  <c r="AA1061" i="1"/>
  <c r="AC1053" i="1"/>
  <c r="Z835" i="1"/>
  <c r="Z968" i="1"/>
  <c r="Z804" i="1"/>
  <c r="AB66" i="1"/>
  <c r="Z1109" i="1"/>
  <c r="Z508" i="1"/>
  <c r="AA693" i="1"/>
  <c r="AB35" i="1"/>
  <c r="AB716" i="1"/>
  <c r="AB508" i="1"/>
  <c r="AB205" i="1"/>
  <c r="AA692" i="1"/>
  <c r="AB281" i="1"/>
  <c r="AB1140" i="1"/>
  <c r="AC1096" i="1"/>
  <c r="Z1150" i="1"/>
  <c r="Z827" i="1"/>
  <c r="Z225" i="1"/>
  <c r="AA1002" i="1"/>
  <c r="AB420" i="1"/>
  <c r="AB1006" i="1"/>
  <c r="AA514" i="1"/>
  <c r="AA594" i="1"/>
  <c r="AB997" i="1"/>
  <c r="Z597" i="1"/>
  <c r="AA502" i="1"/>
  <c r="AB206" i="1"/>
  <c r="AA34" i="1"/>
  <c r="Z698" i="1"/>
  <c r="AC1101" i="1"/>
  <c r="AC1044" i="1"/>
  <c r="AB1067" i="1"/>
  <c r="AA706" i="1"/>
  <c r="AC116" i="1"/>
  <c r="AA832" i="1"/>
  <c r="AB884" i="1"/>
  <c r="AB226" i="1"/>
  <c r="AC1130" i="1"/>
  <c r="Z43" i="1"/>
  <c r="AC716" i="1"/>
  <c r="AB124" i="1"/>
  <c r="AC620" i="1"/>
  <c r="AC190" i="1"/>
  <c r="AB190" i="1"/>
  <c r="Z190" i="1"/>
  <c r="AA190" i="1"/>
  <c r="AC503" i="1"/>
  <c r="AB503" i="1"/>
  <c r="AA503" i="1"/>
  <c r="Z503" i="1"/>
  <c r="AC165" i="1"/>
  <c r="AA165" i="1"/>
  <c r="AB165" i="1"/>
  <c r="Z165" i="1"/>
  <c r="Z736" i="1"/>
  <c r="AC736" i="1"/>
  <c r="AA736" i="1"/>
  <c r="AB736" i="1"/>
  <c r="AC352" i="1"/>
  <c r="Z352" i="1"/>
  <c r="AB352" i="1"/>
  <c r="AA352" i="1"/>
  <c r="AC134" i="1"/>
  <c r="AA134" i="1"/>
  <c r="Z134" i="1"/>
  <c r="AB134" i="1"/>
  <c r="Z141" i="1"/>
  <c r="AB141" i="1"/>
  <c r="AC141" i="1"/>
  <c r="AA141" i="1"/>
  <c r="AB1127" i="1"/>
  <c r="AA1127" i="1"/>
  <c r="AC1127" i="1"/>
  <c r="Z1127" i="1"/>
  <c r="AA1111" i="1"/>
  <c r="Z1111" i="1"/>
  <c r="AC1111" i="1"/>
  <c r="AB1111" i="1"/>
  <c r="AA669" i="1"/>
  <c r="Z669" i="1"/>
  <c r="AC669" i="1"/>
  <c r="AB669" i="1"/>
  <c r="AB779" i="1"/>
  <c r="AC140" i="1"/>
  <c r="AB140" i="1"/>
  <c r="AA140" i="1"/>
  <c r="Z140" i="1"/>
  <c r="AA991" i="1"/>
  <c r="AC991" i="1"/>
  <c r="AB991" i="1"/>
  <c r="Z991" i="1"/>
  <c r="AC473" i="1"/>
  <c r="Z473" i="1"/>
  <c r="AA473" i="1"/>
  <c r="AB473" i="1"/>
  <c r="AC608" i="1"/>
  <c r="AA608" i="1"/>
  <c r="AB608" i="1"/>
  <c r="Z608" i="1"/>
  <c r="Z1040" i="1"/>
  <c r="AA1040" i="1"/>
  <c r="AC1040" i="1"/>
  <c r="AB1040" i="1"/>
  <c r="AA237" i="1"/>
  <c r="Z237" i="1"/>
  <c r="AC237" i="1"/>
  <c r="AB237" i="1"/>
  <c r="AC259" i="1"/>
  <c r="Z259" i="1"/>
  <c r="AA259" i="1"/>
  <c r="AB259" i="1"/>
  <c r="AC932" i="1"/>
  <c r="Z932" i="1"/>
  <c r="AA932" i="1"/>
  <c r="AB932" i="1"/>
  <c r="AC1015" i="1"/>
  <c r="AA1015" i="1"/>
  <c r="Z1015" i="1"/>
  <c r="AB1015" i="1"/>
  <c r="AA738" i="1"/>
  <c r="Z738" i="1"/>
  <c r="AB738" i="1"/>
  <c r="AC738" i="1"/>
  <c r="AC501" i="1"/>
  <c r="AA501" i="1"/>
  <c r="Z501" i="1"/>
  <c r="AB501" i="1"/>
  <c r="AC403" i="1"/>
  <c r="AA403" i="1"/>
  <c r="Z403" i="1"/>
  <c r="AB403" i="1"/>
  <c r="AB185" i="1"/>
  <c r="Z185" i="1"/>
  <c r="AA185" i="1"/>
  <c r="AC185" i="1"/>
  <c r="AA21" i="1"/>
  <c r="Z21" i="1"/>
  <c r="AC21" i="1"/>
  <c r="AB21" i="1"/>
  <c r="Z96" i="1"/>
  <c r="AC96" i="1"/>
  <c r="AA96" i="1"/>
  <c r="AB96" i="1"/>
  <c r="AB979" i="1"/>
  <c r="AC979" i="1"/>
  <c r="Z979" i="1"/>
  <c r="AA979" i="1"/>
  <c r="AA559" i="1"/>
  <c r="AC559" i="1"/>
  <c r="Z559" i="1"/>
  <c r="AB559" i="1"/>
  <c r="AC1105" i="1"/>
  <c r="AA1105" i="1"/>
  <c r="AB1105" i="1"/>
  <c r="Z1105" i="1"/>
  <c r="AA556" i="1"/>
  <c r="Z781" i="1"/>
  <c r="AB781" i="1"/>
  <c r="AC781" i="1"/>
  <c r="AA781" i="1"/>
  <c r="Z598" i="1"/>
  <c r="AA598" i="1"/>
  <c r="AB598" i="1"/>
  <c r="AC598" i="1"/>
  <c r="AC856" i="1"/>
  <c r="AB631" i="1"/>
  <c r="AC631" i="1"/>
  <c r="AA631" i="1"/>
  <c r="Z631" i="1"/>
  <c r="Z612" i="1"/>
  <c r="AB612" i="1"/>
  <c r="AA612" i="1"/>
  <c r="AC612" i="1"/>
  <c r="AB195" i="1"/>
  <c r="AC195" i="1"/>
  <c r="Z195" i="1"/>
  <c r="AA195" i="1"/>
  <c r="AC153" i="1"/>
  <c r="AA153" i="1"/>
  <c r="AB153" i="1"/>
  <c r="Z153" i="1"/>
  <c r="AB802" i="1"/>
  <c r="AC802" i="1"/>
  <c r="AA802" i="1"/>
  <c r="Z802" i="1"/>
  <c r="AB674" i="1"/>
  <c r="Z674" i="1"/>
  <c r="AC674" i="1"/>
  <c r="AA674" i="1"/>
  <c r="AC816" i="1"/>
  <c r="AB816" i="1"/>
  <c r="Z816" i="1"/>
  <c r="AA816" i="1"/>
  <c r="AC304" i="1"/>
  <c r="AB304" i="1"/>
  <c r="Z304" i="1"/>
  <c r="AA304" i="1"/>
  <c r="Z751" i="1"/>
  <c r="AB751" i="1"/>
  <c r="AC751" i="1"/>
  <c r="AA751" i="1"/>
  <c r="AC1068" i="1"/>
  <c r="Z1068" i="1"/>
  <c r="AA1068" i="1"/>
  <c r="AB1068" i="1"/>
  <c r="AB1059" i="1"/>
  <c r="AC1059" i="1"/>
  <c r="Z1059" i="1"/>
  <c r="AA1059" i="1"/>
  <c r="AB945" i="1"/>
  <c r="AA945" i="1"/>
  <c r="AC945" i="1"/>
  <c r="Z945" i="1"/>
  <c r="AB345" i="1"/>
  <c r="Z345" i="1"/>
  <c r="AC345" i="1"/>
  <c r="AA345" i="1"/>
  <c r="AA973" i="1"/>
  <c r="AC973" i="1"/>
  <c r="AB973" i="1"/>
  <c r="Z973" i="1"/>
  <c r="AA919" i="1"/>
  <c r="AC919" i="1"/>
  <c r="Z919" i="1"/>
  <c r="AB919" i="1"/>
  <c r="AA568" i="1"/>
  <c r="Z568" i="1"/>
  <c r="AB568" i="1"/>
  <c r="AC568" i="1"/>
  <c r="Z404" i="1"/>
  <c r="AB404" i="1"/>
  <c r="AA404" i="1"/>
  <c r="AC404" i="1"/>
  <c r="Z167" i="1"/>
  <c r="AC167" i="1"/>
  <c r="AB167" i="1"/>
  <c r="AA509" i="1"/>
  <c r="Z509" i="1"/>
  <c r="AB509" i="1"/>
  <c r="AC509" i="1"/>
  <c r="AA357" i="1"/>
  <c r="Z357" i="1"/>
  <c r="AC357" i="1"/>
  <c r="AB357" i="1"/>
  <c r="AB10" i="1"/>
  <c r="AA10" i="1"/>
  <c r="Z10" i="1"/>
  <c r="AC10" i="1"/>
  <c r="AA797" i="1"/>
  <c r="Z797" i="1"/>
  <c r="AC797" i="1"/>
  <c r="AB797" i="1"/>
  <c r="Z486" i="1"/>
  <c r="AB486" i="1"/>
  <c r="AA486" i="1"/>
  <c r="AC486" i="1"/>
  <c r="AC1164" i="1"/>
  <c r="AA1164" i="1"/>
  <c r="AB1164" i="1"/>
  <c r="Z1164" i="1"/>
  <c r="Z786" i="1"/>
  <c r="AA786" i="1"/>
  <c r="AB786" i="1"/>
  <c r="AC786" i="1"/>
  <c r="AA555" i="1"/>
  <c r="AB555" i="1"/>
  <c r="AC555" i="1"/>
  <c r="Z555" i="1"/>
  <c r="AA1155" i="1"/>
  <c r="AC1104" i="1"/>
  <c r="Z1104" i="1"/>
  <c r="AA1104" i="1"/>
  <c r="AB1104" i="1"/>
  <c r="AA715" i="1"/>
  <c r="Z715" i="1"/>
  <c r="AC715" i="1"/>
  <c r="AB715" i="1"/>
  <c r="AC439" i="1"/>
  <c r="Z439" i="1"/>
  <c r="AB439" i="1"/>
  <c r="AA439" i="1"/>
  <c r="AA617" i="1"/>
  <c r="AC617" i="1"/>
  <c r="AB617" i="1"/>
  <c r="Z617" i="1"/>
  <c r="AB138" i="1"/>
  <c r="AA138" i="1"/>
  <c r="AC138" i="1"/>
  <c r="Z138" i="1"/>
  <c r="AB812" i="1"/>
  <c r="AC812" i="1"/>
  <c r="Z812" i="1"/>
  <c r="AA812" i="1"/>
  <c r="AC353" i="1"/>
  <c r="AB353" i="1"/>
  <c r="Z353" i="1"/>
  <c r="AA353" i="1"/>
  <c r="AC246" i="1"/>
  <c r="Z246" i="1"/>
  <c r="AA246" i="1"/>
  <c r="AB246" i="1"/>
  <c r="AA702" i="1"/>
  <c r="AB702" i="1"/>
  <c r="AC702" i="1"/>
  <c r="Z702" i="1"/>
  <c r="AB1144" i="1"/>
  <c r="AC1144" i="1"/>
  <c r="Z1144" i="1"/>
  <c r="AA1144" i="1"/>
  <c r="AA411" i="1"/>
  <c r="AA61" i="1"/>
  <c r="AC61" i="1"/>
  <c r="Z61" i="1"/>
  <c r="AB61" i="1"/>
  <c r="Z497" i="1"/>
  <c r="AA497" i="1"/>
  <c r="AB497" i="1"/>
  <c r="AC497" i="1"/>
  <c r="AC1172" i="1"/>
  <c r="Z1172" i="1"/>
  <c r="AA1172" i="1"/>
  <c r="AB1172" i="1"/>
  <c r="AC239" i="1"/>
  <c r="AB239" i="1"/>
  <c r="AA239" i="1"/>
  <c r="Z239" i="1"/>
  <c r="AB28" i="1"/>
  <c r="Z28" i="1"/>
  <c r="AA28" i="1"/>
  <c r="AC28" i="1"/>
  <c r="Z350" i="1"/>
  <c r="AC350" i="1"/>
  <c r="AA350" i="1"/>
  <c r="AB350" i="1"/>
  <c r="AB753" i="1"/>
  <c r="AA753" i="1"/>
  <c r="Z753" i="1"/>
  <c r="AC753" i="1"/>
  <c r="AA634" i="1"/>
  <c r="AC634" i="1"/>
  <c r="AB634" i="1"/>
  <c r="Z634" i="1"/>
  <c r="AC520" i="1"/>
  <c r="AB520" i="1"/>
  <c r="Z520" i="1"/>
  <c r="AA520" i="1"/>
  <c r="AB393" i="1"/>
  <c r="Z393" i="1"/>
  <c r="AC393" i="1"/>
  <c r="AA393" i="1"/>
  <c r="AC256" i="1"/>
  <c r="AB256" i="1"/>
  <c r="AA256" i="1"/>
  <c r="Z256" i="1"/>
  <c r="AB3" i="1"/>
  <c r="Z3" i="1"/>
  <c r="AC3" i="1"/>
  <c r="AA3" i="1"/>
  <c r="AA732" i="1"/>
  <c r="AC732" i="1"/>
  <c r="Z732" i="1"/>
  <c r="AB732" i="1"/>
  <c r="AA447" i="1"/>
  <c r="Z447" i="1"/>
  <c r="AB447" i="1"/>
  <c r="AC447" i="1"/>
  <c r="AB114" i="1"/>
  <c r="Z114" i="1"/>
  <c r="AA114" i="1"/>
  <c r="AC114" i="1"/>
  <c r="AB118" i="1"/>
  <c r="AA118" i="1"/>
  <c r="Z118" i="1"/>
  <c r="AC118" i="1"/>
  <c r="Z986" i="1"/>
  <c r="AA986" i="1"/>
  <c r="AB986" i="1"/>
  <c r="AC986" i="1"/>
  <c r="AA504" i="1"/>
  <c r="Z504" i="1"/>
  <c r="AC504" i="1"/>
  <c r="AB504" i="1"/>
  <c r="AC522" i="1"/>
  <c r="Z522" i="1"/>
  <c r="AA522" i="1"/>
  <c r="AB522" i="1"/>
  <c r="AA895" i="1"/>
  <c r="AC895" i="1"/>
  <c r="AB895" i="1"/>
  <c r="Z895" i="1"/>
  <c r="AC233" i="1"/>
  <c r="AB233" i="1"/>
  <c r="AA233" i="1"/>
  <c r="Z233" i="1"/>
  <c r="AB440" i="1"/>
  <c r="Z440" i="1"/>
  <c r="AC440" i="1"/>
  <c r="AA440" i="1"/>
  <c r="Z712" i="1"/>
  <c r="AB712" i="1"/>
  <c r="AC712" i="1"/>
  <c r="AA712" i="1"/>
  <c r="Z70" i="1"/>
  <c r="AB70" i="1"/>
  <c r="AA70" i="1"/>
  <c r="AC70" i="1"/>
  <c r="Z276" i="1"/>
  <c r="AC276" i="1"/>
  <c r="AA276" i="1"/>
  <c r="AB276" i="1"/>
  <c r="AC1008" i="1"/>
  <c r="AC879" i="1"/>
  <c r="AB879" i="1"/>
  <c r="AA879" i="1"/>
  <c r="Z879" i="1"/>
  <c r="AA525" i="1"/>
  <c r="AC525" i="1"/>
  <c r="AB525" i="1"/>
  <c r="Z525" i="1"/>
  <c r="AC8" i="1"/>
  <c r="Z8" i="1"/>
  <c r="AB8" i="1"/>
  <c r="AA8" i="1"/>
  <c r="AB1113" i="1"/>
  <c r="AA1113" i="1"/>
  <c r="AC1113" i="1"/>
  <c r="Z1113" i="1"/>
  <c r="AB1154" i="1"/>
  <c r="AA1154" i="1"/>
  <c r="Z1154" i="1"/>
  <c r="AC1154" i="1"/>
  <c r="AB890" i="1"/>
  <c r="Z890" i="1"/>
  <c r="AA890" i="1"/>
  <c r="AC890" i="1"/>
  <c r="AA229" i="1"/>
  <c r="AB229" i="1"/>
  <c r="AC229" i="1"/>
  <c r="Z229" i="1"/>
  <c r="AC1029" i="1"/>
  <c r="Z1029" i="1"/>
  <c r="AA1029" i="1"/>
  <c r="AB1029" i="1"/>
  <c r="AB361" i="1"/>
  <c r="AC361" i="1"/>
  <c r="Z361" i="1"/>
  <c r="AA361" i="1"/>
  <c r="AA955" i="1"/>
  <c r="Z222" i="1"/>
  <c r="AA23" i="1"/>
  <c r="Z23" i="1"/>
  <c r="AB23" i="1"/>
  <c r="AC23" i="1"/>
  <c r="Z929" i="1"/>
  <c r="AA929" i="1"/>
  <c r="AB929" i="1"/>
  <c r="AC929" i="1"/>
  <c r="AA611" i="1"/>
  <c r="Z611" i="1"/>
  <c r="AB611" i="1"/>
  <c r="AC611" i="1"/>
  <c r="AC1080" i="1"/>
  <c r="AB1080" i="1"/>
  <c r="AA1080" i="1"/>
  <c r="Z1080" i="1"/>
  <c r="AC567" i="1"/>
  <c r="AB567" i="1"/>
  <c r="Z567" i="1"/>
  <c r="AA567" i="1"/>
  <c r="AB340" i="1"/>
  <c r="AC340" i="1"/>
  <c r="Z340" i="1"/>
  <c r="AA340" i="1"/>
  <c r="AC720" i="1"/>
  <c r="AB720" i="1"/>
  <c r="Z720" i="1"/>
  <c r="AA720" i="1"/>
  <c r="AC623" i="1"/>
  <c r="AA623" i="1"/>
  <c r="AB623" i="1"/>
  <c r="Z623" i="1"/>
  <c r="AA923" i="1"/>
  <c r="AC923" i="1"/>
  <c r="AB923" i="1"/>
  <c r="Z923" i="1"/>
  <c r="AA639" i="1"/>
  <c r="AB639" i="1"/>
  <c r="AC639" i="1"/>
  <c r="Z639" i="1"/>
  <c r="AB1173" i="1"/>
  <c r="AA1173" i="1"/>
  <c r="Z1173" i="1"/>
  <c r="AC1173" i="1"/>
  <c r="Z1106" i="1"/>
  <c r="AC1106" i="1"/>
  <c r="AA1106" i="1"/>
  <c r="AB1106" i="1"/>
  <c r="AB1010" i="1"/>
  <c r="Z1010" i="1"/>
  <c r="AA1010" i="1"/>
  <c r="AC1010" i="1"/>
  <c r="AC328" i="1"/>
  <c r="Z328" i="1"/>
  <c r="AA328" i="1"/>
  <c r="AB328" i="1"/>
  <c r="AA42" i="1"/>
  <c r="AC42" i="1"/>
  <c r="Z42" i="1"/>
  <c r="AB42" i="1"/>
  <c r="Z916" i="1"/>
  <c r="AB916" i="1"/>
  <c r="AA916" i="1"/>
  <c r="AC916" i="1"/>
  <c r="AC38" i="1"/>
  <c r="AB38" i="1"/>
  <c r="AA38" i="1"/>
  <c r="Z38" i="1"/>
  <c r="AB29" i="1"/>
  <c r="AA719" i="1"/>
  <c r="AB719" i="1"/>
  <c r="Z719" i="1"/>
  <c r="AC719" i="1"/>
  <c r="AA571" i="1"/>
  <c r="AC571" i="1"/>
  <c r="Z571" i="1"/>
  <c r="AB571" i="1"/>
  <c r="Z58" i="1"/>
  <c r="AC58" i="1"/>
  <c r="AA58" i="1"/>
  <c r="AB58" i="1"/>
  <c r="AC456" i="1"/>
  <c r="AA456" i="1"/>
  <c r="AB456" i="1"/>
  <c r="Z456" i="1"/>
  <c r="AA582" i="1"/>
  <c r="Z582" i="1"/>
  <c r="AC582" i="1"/>
  <c r="AB582" i="1"/>
  <c r="AC194" i="1"/>
  <c r="AA194" i="1"/>
  <c r="Z194" i="1"/>
  <c r="AB194" i="1"/>
  <c r="AB828" i="1"/>
  <c r="AC828" i="1"/>
  <c r="Z828" i="1"/>
  <c r="AA828" i="1"/>
  <c r="AC1007" i="1"/>
  <c r="AB1007" i="1"/>
  <c r="Z1007" i="1"/>
  <c r="AA1007" i="1"/>
  <c r="AA711" i="1"/>
  <c r="AB711" i="1"/>
  <c r="AC711" i="1"/>
  <c r="Z711" i="1"/>
  <c r="AB452" i="1"/>
  <c r="AA452" i="1"/>
  <c r="AC452" i="1"/>
  <c r="Z452" i="1"/>
  <c r="Z108" i="1"/>
  <c r="AA108" i="1"/>
  <c r="AB108" i="1"/>
  <c r="AC108" i="1"/>
  <c r="AB271" i="1"/>
  <c r="AC271" i="1"/>
  <c r="Z271" i="1"/>
  <c r="AA271" i="1"/>
  <c r="AB252" i="1"/>
  <c r="AC252" i="1"/>
  <c r="Z252" i="1"/>
  <c r="AA252" i="1"/>
  <c r="Z33" i="1"/>
  <c r="AA33" i="1"/>
  <c r="AB33" i="1"/>
  <c r="AC33" i="1"/>
  <c r="AC65" i="1"/>
  <c r="Z65" i="1"/>
  <c r="AA65" i="1"/>
  <c r="AB65" i="1"/>
  <c r="AB457" i="1"/>
  <c r="AA457" i="1"/>
  <c r="AC457" i="1"/>
  <c r="Z457" i="1"/>
  <c r="AC783" i="1"/>
  <c r="AB655" i="1"/>
  <c r="AC655" i="1"/>
  <c r="Z655" i="1"/>
  <c r="AA655" i="1"/>
  <c r="AC428" i="1"/>
  <c r="Z428" i="1"/>
  <c r="AB428" i="1"/>
  <c r="AA428" i="1"/>
  <c r="AC120" i="1"/>
  <c r="AB120" i="1"/>
  <c r="Z120" i="1"/>
  <c r="AA120" i="1"/>
  <c r="AC762" i="1"/>
  <c r="AA762" i="1"/>
  <c r="Z762" i="1"/>
  <c r="AB762" i="1"/>
  <c r="AA578" i="1"/>
  <c r="AC578" i="1"/>
  <c r="Z578" i="1"/>
  <c r="AB578" i="1"/>
  <c r="Z717" i="1"/>
  <c r="AA717" i="1"/>
  <c r="AB717" i="1"/>
  <c r="AC717" i="1"/>
  <c r="AA696" i="1"/>
  <c r="AC696" i="1"/>
  <c r="AB696" i="1"/>
  <c r="Z696" i="1"/>
  <c r="AC1171" i="1"/>
  <c r="AA710" i="1"/>
  <c r="AB516" i="1"/>
  <c r="Z516" i="1"/>
  <c r="AA516" i="1"/>
  <c r="AC516" i="1"/>
  <c r="AC841" i="1"/>
  <c r="Z841" i="1"/>
  <c r="AA841" i="1"/>
  <c r="AB841" i="1"/>
  <c r="AB1166" i="1"/>
  <c r="AC1166" i="1"/>
  <c r="AA1166" i="1"/>
  <c r="Z1166" i="1"/>
  <c r="Z670" i="1"/>
  <c r="AB670" i="1"/>
  <c r="AC670" i="1"/>
  <c r="AA670" i="1"/>
  <c r="AB131" i="1"/>
  <c r="AC131" i="1"/>
  <c r="AA131" i="1"/>
  <c r="Z131" i="1"/>
  <c r="AA1128" i="1"/>
  <c r="AB1128" i="1"/>
  <c r="AC1128" i="1"/>
  <c r="Z1128" i="1"/>
  <c r="AA630" i="1"/>
  <c r="Z630" i="1"/>
  <c r="AB630" i="1"/>
  <c r="AC630" i="1"/>
  <c r="AB139" i="1"/>
  <c r="AC139" i="1"/>
  <c r="Z139" i="1"/>
  <c r="AA139" i="1"/>
  <c r="Z75" i="1"/>
  <c r="AB75" i="1"/>
  <c r="AC75" i="1"/>
  <c r="AA75" i="1"/>
  <c r="Z489" i="1"/>
  <c r="AB489" i="1"/>
  <c r="AC489" i="1"/>
  <c r="AA489" i="1"/>
  <c r="AC219" i="1"/>
  <c r="AA219" i="1"/>
  <c r="Z219" i="1"/>
  <c r="AB219" i="1"/>
  <c r="AB1074" i="1"/>
  <c r="Z1074" i="1"/>
  <c r="AA1074" i="1"/>
  <c r="AC1074" i="1"/>
  <c r="AB423" i="1"/>
  <c r="Z423" i="1"/>
  <c r="AC423" i="1"/>
  <c r="AA423" i="1"/>
  <c r="AC71" i="1"/>
  <c r="AA71" i="1"/>
  <c r="Z71" i="1"/>
  <c r="AB71" i="1"/>
  <c r="Z316" i="1"/>
  <c r="AA316" i="1"/>
  <c r="AB316" i="1"/>
  <c r="AC316" i="1"/>
  <c r="Z917" i="1"/>
  <c r="AC917" i="1"/>
  <c r="AA917" i="1"/>
  <c r="AB917" i="1"/>
  <c r="AC1052" i="1"/>
  <c r="Z1052" i="1"/>
  <c r="AA1052" i="1"/>
  <c r="AB1052" i="1"/>
  <c r="Z199" i="1"/>
  <c r="AA199" i="1"/>
  <c r="AB199" i="1"/>
  <c r="AC199" i="1"/>
  <c r="Z1160" i="1"/>
  <c r="AA1160" i="1"/>
  <c r="AB1160" i="1"/>
  <c r="AC1160" i="1"/>
  <c r="AA426" i="1"/>
  <c r="Z426" i="1"/>
  <c r="AC426" i="1"/>
  <c r="AB426" i="1"/>
  <c r="AA789" i="1"/>
  <c r="AC789" i="1"/>
  <c r="AB789" i="1"/>
  <c r="Z789" i="1"/>
  <c r="Z867" i="1"/>
  <c r="AA867" i="1"/>
  <c r="AC867" i="1"/>
  <c r="AB867" i="1"/>
  <c r="AB172" i="1"/>
  <c r="AA172" i="1"/>
  <c r="Z172" i="1"/>
  <c r="AC172" i="1"/>
  <c r="AB231" i="1"/>
  <c r="AA231" i="1"/>
  <c r="AC231" i="1"/>
  <c r="Z231" i="1"/>
  <c r="AB1168" i="1"/>
  <c r="AC1168" i="1"/>
  <c r="Z1168" i="1"/>
  <c r="AA1168" i="1"/>
  <c r="AA445" i="1"/>
  <c r="AC445" i="1"/>
  <c r="Z445" i="1"/>
  <c r="AB445" i="1"/>
  <c r="AC129" i="1"/>
  <c r="Z129" i="1"/>
  <c r="AB129" i="1"/>
  <c r="AA129" i="1"/>
  <c r="AA223" i="1"/>
  <c r="AC223" i="1"/>
  <c r="Z223" i="1"/>
  <c r="AB223" i="1"/>
  <c r="AC122" i="1"/>
  <c r="Z122" i="1"/>
  <c r="AA122" i="1"/>
  <c r="AB122" i="1"/>
  <c r="Z744" i="1"/>
  <c r="AB744" i="1"/>
  <c r="AA744" i="1"/>
  <c r="AC744" i="1"/>
  <c r="AB1084" i="1"/>
  <c r="AC1084" i="1"/>
  <c r="Z1084" i="1"/>
  <c r="AA1084" i="1"/>
  <c r="AB27" i="1"/>
  <c r="AC27" i="1"/>
  <c r="AA27" i="1"/>
  <c r="Z27" i="1"/>
  <c r="AB814" i="1"/>
  <c r="AC814" i="1"/>
  <c r="Z814" i="1"/>
  <c r="AA814" i="1"/>
  <c r="AC1073" i="1"/>
  <c r="AA1073" i="1"/>
  <c r="AB1073" i="1"/>
  <c r="Z1073" i="1"/>
  <c r="AA637" i="1"/>
  <c r="AB283" i="1"/>
  <c r="AC283" i="1"/>
  <c r="Z283" i="1"/>
  <c r="AA283" i="1"/>
  <c r="AB1077" i="1"/>
  <c r="AC1077" i="1"/>
  <c r="AA1077" i="1"/>
  <c r="Z1077" i="1"/>
  <c r="AB808" i="1"/>
  <c r="Z808" i="1"/>
  <c r="AC808" i="1"/>
  <c r="AA808" i="1"/>
  <c r="AA660" i="1"/>
  <c r="AB660" i="1"/>
  <c r="AC660" i="1"/>
  <c r="Z660" i="1"/>
  <c r="AB282" i="1"/>
  <c r="Z282" i="1"/>
  <c r="AA282" i="1"/>
  <c r="AC282" i="1"/>
  <c r="AC182" i="1"/>
  <c r="AB182" i="1"/>
  <c r="Z182" i="1"/>
  <c r="AA182" i="1"/>
  <c r="AC91" i="1"/>
  <c r="Z91" i="1"/>
  <c r="AA91" i="1"/>
  <c r="AB91" i="1"/>
  <c r="AB1031" i="1"/>
  <c r="AC1031" i="1"/>
  <c r="Z1031" i="1"/>
  <c r="AA1031" i="1"/>
  <c r="Z112" i="1"/>
  <c r="AB112" i="1"/>
  <c r="AC112" i="1"/>
  <c r="AA112" i="1"/>
  <c r="Z1094" i="1"/>
  <c r="AA1094" i="1"/>
  <c r="AC1094" i="1"/>
  <c r="AB1094" i="1"/>
  <c r="AA880" i="1"/>
  <c r="Z583" i="1"/>
  <c r="AB583" i="1"/>
  <c r="AC583" i="1"/>
  <c r="AA583" i="1"/>
  <c r="Z462" i="1"/>
  <c r="AA462" i="1"/>
  <c r="AB462" i="1"/>
  <c r="AC462" i="1"/>
  <c r="AC174" i="1"/>
  <c r="AC19" i="1"/>
  <c r="Z19" i="1"/>
  <c r="AA19" i="1"/>
  <c r="AB19" i="1"/>
  <c r="AB1145" i="1"/>
  <c r="AA1145" i="1"/>
  <c r="AC1145" i="1"/>
  <c r="Z1145" i="1"/>
  <c r="AB389" i="1"/>
  <c r="AC389" i="1"/>
  <c r="Z389" i="1"/>
  <c r="AA389" i="1"/>
  <c r="AC130" i="1"/>
  <c r="AB130" i="1"/>
  <c r="Z130" i="1"/>
  <c r="AA130" i="1"/>
  <c r="AC289" i="1"/>
  <c r="AA289" i="1"/>
  <c r="Z289" i="1"/>
  <c r="AB289" i="1"/>
  <c r="AC944" i="1"/>
  <c r="AA944" i="1"/>
  <c r="AB944" i="1"/>
  <c r="Z944" i="1"/>
  <c r="Z295" i="1"/>
  <c r="AA295" i="1"/>
  <c r="AB295" i="1"/>
  <c r="AC295" i="1"/>
  <c r="AC629" i="1"/>
  <c r="AC687" i="1"/>
  <c r="AA687" i="1"/>
  <c r="AB687" i="1"/>
  <c r="Z687" i="1"/>
  <c r="AB188" i="1"/>
  <c r="Z188" i="1"/>
  <c r="AA188" i="1"/>
  <c r="AC188" i="1"/>
  <c r="AC722" i="1"/>
  <c r="AA722" i="1"/>
  <c r="Z722" i="1"/>
  <c r="AB722" i="1"/>
  <c r="AB948" i="1"/>
  <c r="Z948" i="1"/>
  <c r="AC948" i="1"/>
  <c r="AA948" i="1"/>
  <c r="Z1025" i="1"/>
  <c r="AA1025" i="1"/>
  <c r="AC1025" i="1"/>
  <c r="AB1025" i="1"/>
  <c r="Z547" i="1"/>
  <c r="AB547" i="1"/>
  <c r="AC547" i="1"/>
  <c r="AA547" i="1"/>
  <c r="Z434" i="1"/>
  <c r="AA434" i="1"/>
  <c r="AB434" i="1"/>
  <c r="AC434" i="1"/>
  <c r="AB658" i="1"/>
  <c r="Z658" i="1"/>
  <c r="AA546" i="1"/>
  <c r="AB546" i="1"/>
  <c r="Z546" i="1"/>
  <c r="AC546" i="1"/>
  <c r="AA324" i="1"/>
  <c r="Z800" i="1"/>
  <c r="AA800" i="1"/>
  <c r="AB800" i="1"/>
  <c r="AC800" i="1"/>
  <c r="Z297" i="1"/>
  <c r="AA297" i="1"/>
  <c r="AB297" i="1"/>
  <c r="AC297" i="1"/>
  <c r="AB60" i="1"/>
  <c r="Z60" i="1"/>
  <c r="AC60" i="1"/>
  <c r="AA60" i="1"/>
  <c r="AB1108" i="1"/>
  <c r="AC1108" i="1"/>
  <c r="Z1108" i="1"/>
  <c r="AA1108" i="1"/>
  <c r="AC294" i="1"/>
  <c r="AB294" i="1"/>
  <c r="AA294" i="1"/>
  <c r="Z294" i="1"/>
  <c r="N4" i="2"/>
  <c r="U4" i="2" s="1"/>
  <c r="AC84" i="1"/>
  <c r="AC1155" i="1"/>
  <c r="AB57" i="1"/>
  <c r="Z718" i="1"/>
  <c r="AB733" i="1"/>
  <c r="AC769" i="1"/>
  <c r="AD26" i="1"/>
  <c r="Z1155" i="1"/>
  <c r="Z57" i="1"/>
  <c r="AC718" i="1"/>
  <c r="AC733" i="1"/>
  <c r="AC401" i="1"/>
  <c r="AB1155" i="1"/>
  <c r="Z344" i="1"/>
  <c r="Z570" i="1"/>
  <c r="AB769" i="1"/>
  <c r="AD766" i="1"/>
  <c r="AB266" i="1"/>
  <c r="AD158" i="1"/>
  <c r="AA1107" i="1"/>
  <c r="Z819" i="1"/>
  <c r="AA387" i="1"/>
  <c r="Z1035" i="1"/>
  <c r="AB955" i="1"/>
  <c r="AA261" i="1"/>
  <c r="AC57" i="1"/>
  <c r="AC779" i="1"/>
  <c r="Z149" i="1"/>
  <c r="AC209" i="1"/>
  <c r="Z337" i="1"/>
  <c r="AA463" i="1"/>
  <c r="Z893" i="1"/>
  <c r="AA57" i="1"/>
  <c r="AA718" i="1"/>
  <c r="AB515" i="1"/>
  <c r="AC767" i="1"/>
  <c r="Z801" i="1"/>
  <c r="AA209" i="1"/>
  <c r="AD1033" i="1"/>
  <c r="AB519" i="1"/>
  <c r="AC387" i="1"/>
  <c r="AC947" i="1"/>
  <c r="AB1033" i="1"/>
  <c r="AC234" i="1"/>
  <c r="Z401" i="1"/>
  <c r="Z413" i="1"/>
  <c r="Z168" i="1"/>
  <c r="AB401" i="1"/>
  <c r="AA1171" i="1"/>
  <c r="AB531" i="1"/>
  <c r="AB586" i="1"/>
  <c r="AB718" i="1"/>
  <c r="AB22" i="1"/>
  <c r="AD284" i="1"/>
  <c r="AD801" i="1"/>
  <c r="AA26" i="1"/>
  <c r="AA216" i="1"/>
  <c r="AA831" i="1"/>
  <c r="AA658" i="1"/>
  <c r="AB1171" i="1"/>
  <c r="Z584" i="1"/>
  <c r="AA117" i="1"/>
  <c r="AA284" i="1"/>
  <c r="AD918" i="1"/>
  <c r="AB1151" i="1"/>
  <c r="AC668" i="1"/>
  <c r="AA45" i="1"/>
  <c r="AB783" i="1"/>
  <c r="AC928" i="1"/>
  <c r="AB100" i="1"/>
  <c r="AC861" i="1"/>
  <c r="AB349" i="1"/>
  <c r="Z560" i="1"/>
  <c r="Z349" i="1"/>
  <c r="AC723" i="1"/>
  <c r="AC343" i="1"/>
  <c r="AA1115" i="1"/>
  <c r="Z694" i="1"/>
  <c r="AD431" i="1"/>
  <c r="Z851" i="1"/>
  <c r="AC604" i="1"/>
  <c r="AA959" i="1"/>
  <c r="AB880" i="1"/>
  <c r="AC994" i="1"/>
  <c r="AB1139" i="1"/>
  <c r="Z667" i="1"/>
  <c r="Z861" i="1"/>
  <c r="AB865" i="1"/>
  <c r="AA443" i="1"/>
  <c r="AB320" i="1"/>
  <c r="AD959" i="1"/>
  <c r="AA1055" i="1"/>
  <c r="AA901" i="1"/>
  <c r="AB228" i="1"/>
  <c r="AA167" i="1"/>
  <c r="AA349" i="1"/>
  <c r="Z100" i="1"/>
  <c r="Z939" i="1"/>
  <c r="AC901" i="1"/>
  <c r="AC959" i="1"/>
  <c r="Z959" i="1"/>
  <c r="Z424" i="1"/>
  <c r="AA106" i="1"/>
  <c r="AB72" i="1"/>
  <c r="Z17" i="1"/>
  <c r="AB787" i="1"/>
  <c r="AB861" i="1"/>
  <c r="AC349" i="1"/>
  <c r="AA566" i="1"/>
  <c r="Z443" i="1"/>
  <c r="AB694" i="1"/>
  <c r="AA92" i="1"/>
  <c r="AC72" i="1"/>
  <c r="AC787" i="1"/>
  <c r="AA861" i="1"/>
  <c r="AC446" i="1"/>
  <c r="AC157" i="1"/>
  <c r="AC431" i="1"/>
  <c r="AC1071" i="1"/>
  <c r="AB443" i="1"/>
  <c r="Z119" i="1"/>
  <c r="AC900" i="1"/>
  <c r="AB1069" i="1"/>
  <c r="AB572" i="1"/>
  <c r="AC402" i="1"/>
  <c r="AA694" i="1"/>
  <c r="AA875" i="1"/>
  <c r="AA148" i="1"/>
  <c r="AC148" i="1"/>
  <c r="AD106" i="1"/>
  <c r="AB1021" i="1"/>
  <c r="AD868" i="1"/>
  <c r="AC893" i="1"/>
  <c r="AA1069" i="1"/>
  <c r="AC117" i="1"/>
  <c r="Z402" i="1"/>
  <c r="AB148" i="1"/>
  <c r="AC694" i="1"/>
  <c r="Z875" i="1"/>
  <c r="AA12" i="1"/>
  <c r="AD402" i="1"/>
  <c r="AD471" i="1"/>
  <c r="AB106" i="1"/>
  <c r="AB831" i="1"/>
  <c r="AC1021" i="1"/>
  <c r="AA903" i="1"/>
  <c r="AB857" i="1"/>
  <c r="AB430" i="1"/>
  <c r="AA1139" i="1"/>
  <c r="AC17" i="1"/>
  <c r="Z787" i="1"/>
  <c r="AA455" i="1"/>
  <c r="AC152" i="1"/>
  <c r="AB902" i="1"/>
  <c r="Z699" i="1"/>
  <c r="Z538" i="1"/>
  <c r="AC572" i="1"/>
  <c r="AA558" i="1"/>
  <c r="Z643" i="1"/>
  <c r="AD902" i="1"/>
  <c r="AD928" i="1"/>
  <c r="AD999" i="1"/>
  <c r="AD12" i="1"/>
  <c r="Z901" i="1"/>
  <c r="AA984" i="1"/>
  <c r="AA543" i="1"/>
  <c r="AC714" i="1"/>
  <c r="AB77" i="1"/>
  <c r="AB471" i="1"/>
  <c r="Z1139" i="1"/>
  <c r="AA17" i="1"/>
  <c r="AC455" i="1"/>
  <c r="Z152" i="1"/>
  <c r="AB699" i="1"/>
  <c r="AC902" i="1"/>
  <c r="AA714" i="1"/>
  <c r="Z604" i="1"/>
  <c r="Z12" i="1"/>
  <c r="Z903" i="1"/>
  <c r="AA902" i="1"/>
  <c r="AB999" i="1"/>
  <c r="AD1021" i="1"/>
  <c r="AD157" i="1"/>
  <c r="AB12" i="1"/>
  <c r="AA1129" i="1"/>
  <c r="AD901" i="1"/>
  <c r="AB714" i="1"/>
  <c r="AD543" i="1"/>
  <c r="AB543" i="1"/>
  <c r="AB906" i="1"/>
  <c r="AA790" i="1"/>
  <c r="AA787" i="1"/>
  <c r="AC197" i="1"/>
  <c r="AC1139" i="1"/>
  <c r="AB17" i="1"/>
  <c r="AA900" i="1"/>
  <c r="AB152" i="1"/>
  <c r="AB181" i="1"/>
  <c r="AC1069" i="1"/>
  <c r="Z714" i="1"/>
  <c r="AB117" i="1"/>
  <c r="AB604" i="1"/>
  <c r="AC106" i="1"/>
  <c r="AA604" i="1"/>
  <c r="AB538" i="1"/>
  <c r="AA1021" i="1"/>
  <c r="AD148" i="1"/>
  <c r="AC969" i="1"/>
  <c r="Z1023" i="1"/>
  <c r="AD51" i="1"/>
  <c r="AA868" i="1"/>
  <c r="AB157" i="1"/>
  <c r="AC543" i="1"/>
  <c r="AA585" i="1"/>
  <c r="AA1165" i="1"/>
  <c r="AB292" i="1"/>
  <c r="AC324" i="1"/>
  <c r="AC1036" i="1"/>
  <c r="AA197" i="1"/>
  <c r="AA888" i="1"/>
  <c r="AC228" i="1"/>
  <c r="Z609" i="1"/>
  <c r="Z193" i="1"/>
  <c r="AB487" i="1"/>
  <c r="Z856" i="1"/>
  <c r="AA913" i="1"/>
  <c r="Z518" i="1"/>
  <c r="AB1157" i="1"/>
  <c r="AB792" i="1"/>
  <c r="AC212" i="1"/>
  <c r="AA175" i="1"/>
  <c r="AC192" i="1"/>
  <c r="AA539" i="1"/>
  <c r="AA969" i="1"/>
  <c r="AC221" i="1"/>
  <c r="AC792" i="1"/>
  <c r="AA77" i="1"/>
  <c r="AA974" i="1"/>
  <c r="AA32" i="1"/>
  <c r="AB324" i="1"/>
  <c r="AC658" i="1"/>
  <c r="Z430" i="1"/>
  <c r="AB84" i="1"/>
  <c r="Z880" i="1"/>
  <c r="AB197" i="1"/>
  <c r="AC906" i="1"/>
  <c r="AA72" i="1"/>
  <c r="AA783" i="1"/>
  <c r="AA561" i="1"/>
  <c r="Z228" i="1"/>
  <c r="Z531" i="1"/>
  <c r="AC609" i="1"/>
  <c r="Z181" i="1"/>
  <c r="Z876" i="1"/>
  <c r="AB856" i="1"/>
  <c r="AA534" i="1"/>
  <c r="AC913" i="1"/>
  <c r="AA907" i="1"/>
  <c r="AA862" i="1"/>
  <c r="AA699" i="1"/>
  <c r="AA792" i="1"/>
  <c r="AB933" i="1"/>
  <c r="Z212" i="1"/>
  <c r="AD446" i="1"/>
  <c r="AD312" i="1"/>
  <c r="AD221" i="1"/>
  <c r="AD792" i="1"/>
  <c r="AD77" i="1"/>
  <c r="AA775" i="1"/>
  <c r="Z32" i="1"/>
  <c r="AB992" i="1"/>
  <c r="AC175" i="1"/>
  <c r="Z425" i="1"/>
  <c r="AB967" i="1"/>
  <c r="AC1141" i="1"/>
  <c r="Z992" i="1"/>
  <c r="AA610" i="1"/>
  <c r="AB168" i="1"/>
  <c r="AC967" i="1"/>
  <c r="AA1071" i="1"/>
  <c r="AC539" i="1"/>
  <c r="AC490" i="1"/>
  <c r="AB1019" i="1"/>
  <c r="AB837" i="1"/>
  <c r="Z637" i="1"/>
  <c r="AA992" i="1"/>
  <c r="AB560" i="1"/>
  <c r="Z455" i="1"/>
  <c r="AC584" i="1"/>
  <c r="Z286" i="1"/>
  <c r="Z411" i="1"/>
  <c r="AC193" i="1"/>
  <c r="AC487" i="1"/>
  <c r="AA471" i="1"/>
  <c r="Z519" i="1"/>
  <c r="Z90" i="1"/>
  <c r="AB772" i="1"/>
  <c r="AA964" i="1"/>
  <c r="AC815" i="1"/>
  <c r="AD591" i="1"/>
  <c r="AB425" i="1"/>
  <c r="AB969" i="1"/>
  <c r="AB413" i="1"/>
  <c r="AD967" i="1"/>
  <c r="AC168" i="1"/>
  <c r="AD831" i="1"/>
  <c r="AD1071" i="1"/>
  <c r="Z815" i="1"/>
  <c r="AD78" i="1"/>
  <c r="AB1141" i="1"/>
  <c r="AB1071" i="1"/>
  <c r="Z387" i="1"/>
  <c r="Z446" i="1"/>
  <c r="Z324" i="1"/>
  <c r="AB584" i="1"/>
  <c r="Z78" i="1"/>
  <c r="AC80" i="1"/>
  <c r="AA584" i="1"/>
  <c r="AB411" i="1"/>
  <c r="AD815" i="1"/>
  <c r="AB490" i="1"/>
  <c r="AC671" i="1"/>
  <c r="AC119" i="1"/>
  <c r="AB359" i="1"/>
  <c r="AC637" i="1"/>
  <c r="AB888" i="1"/>
  <c r="AB678" i="1"/>
  <c r="AB455" i="1"/>
  <c r="AA286" i="1"/>
  <c r="AC411" i="1"/>
  <c r="AA193" i="1"/>
  <c r="Z487" i="1"/>
  <c r="AA1151" i="1"/>
  <c r="AB539" i="1"/>
  <c r="AA1159" i="1"/>
  <c r="AC90" i="1"/>
  <c r="AC907" i="1"/>
  <c r="AB788" i="1"/>
  <c r="AB1100" i="1"/>
  <c r="AB756" i="1"/>
  <c r="AD292" i="1"/>
  <c r="AB511" i="1"/>
  <c r="AC413" i="1"/>
  <c r="AA287" i="1"/>
  <c r="AD424" i="1"/>
  <c r="AC287" i="1"/>
  <c r="AC217" i="1"/>
  <c r="AD964" i="1"/>
  <c r="AC32" i="1"/>
  <c r="AB446" i="1"/>
  <c r="AA451" i="1"/>
  <c r="AD1159" i="1"/>
  <c r="AC1019" i="1"/>
  <c r="AB637" i="1"/>
  <c r="AC560" i="1"/>
  <c r="Z72" i="1"/>
  <c r="AA425" i="1"/>
  <c r="AB558" i="1"/>
  <c r="AC542" i="1"/>
  <c r="AD1129" i="1"/>
  <c r="AA78" i="1"/>
  <c r="AA490" i="1"/>
  <c r="AA119" i="1"/>
  <c r="AC880" i="1"/>
  <c r="Z197" i="1"/>
  <c r="Z906" i="1"/>
  <c r="AC888" i="1"/>
  <c r="Z783" i="1"/>
  <c r="AA678" i="1"/>
  <c r="AA228" i="1"/>
  <c r="AA531" i="1"/>
  <c r="AB193" i="1"/>
  <c r="AA487" i="1"/>
  <c r="AA856" i="1"/>
  <c r="AB913" i="1"/>
  <c r="Z539" i="1"/>
  <c r="AB688" i="1"/>
  <c r="AB907" i="1"/>
  <c r="AC591" i="1"/>
  <c r="AC1100" i="1"/>
  <c r="AD175" i="1"/>
  <c r="AB151" i="1"/>
  <c r="Z292" i="1"/>
  <c r="AD360" i="1"/>
  <c r="Z641" i="1"/>
  <c r="AD413" i="1"/>
  <c r="AD45" i="1"/>
  <c r="AC77" i="1"/>
  <c r="Z221" i="1"/>
  <c r="Z558" i="1"/>
  <c r="AA221" i="1"/>
  <c r="Z907" i="1"/>
  <c r="Z499" i="1"/>
  <c r="AB499" i="1"/>
  <c r="AD365" i="1"/>
  <c r="Z365" i="1"/>
  <c r="AA365" i="1"/>
  <c r="AB365" i="1"/>
  <c r="AC365" i="1"/>
  <c r="AD740" i="1"/>
  <c r="AC740" i="1"/>
  <c r="AB740" i="1"/>
  <c r="Z740" i="1"/>
  <c r="AA740" i="1"/>
  <c r="AA1102" i="1"/>
  <c r="AB1102" i="1"/>
  <c r="Z1102" i="1"/>
  <c r="AC1102" i="1"/>
  <c r="AD1102" i="1"/>
  <c r="AD1061" i="1"/>
  <c r="AB1061" i="1"/>
  <c r="Z1061" i="1"/>
  <c r="AD1036" i="1"/>
  <c r="AB1036" i="1"/>
  <c r="Z262" i="1"/>
  <c r="AD262" i="1"/>
  <c r="AB262" i="1"/>
  <c r="AB1097" i="1"/>
  <c r="Z1097" i="1"/>
  <c r="AC1097" i="1"/>
  <c r="AD1097" i="1"/>
  <c r="AA1097" i="1"/>
  <c r="AA1018" i="1"/>
  <c r="AD607" i="1"/>
  <c r="AC607" i="1"/>
  <c r="AD1116" i="1"/>
  <c r="AC1116" i="1"/>
  <c r="AB1116" i="1"/>
  <c r="AA629" i="1"/>
  <c r="AC834" i="1"/>
  <c r="Z834" i="1"/>
  <c r="AD834" i="1"/>
  <c r="AD448" i="1"/>
  <c r="Z448" i="1"/>
  <c r="AD44" i="1"/>
  <c r="AC44" i="1"/>
  <c r="AD628" i="1"/>
  <c r="AC628" i="1"/>
  <c r="Z628" i="1"/>
  <c r="AD369" i="1"/>
  <c r="Z369" i="1"/>
  <c r="AA977" i="1"/>
  <c r="AD977" i="1"/>
  <c r="AC977" i="1"/>
  <c r="AC826" i="1"/>
  <c r="AD826" i="1"/>
  <c r="Z826" i="1"/>
  <c r="AB826" i="1"/>
  <c r="AD136" i="1"/>
  <c r="AC136" i="1"/>
  <c r="AB136" i="1"/>
  <c r="AA136" i="1"/>
  <c r="AD950" i="1"/>
  <c r="AA950" i="1"/>
  <c r="AC950" i="1"/>
  <c r="Z950" i="1"/>
  <c r="Z1099" i="1"/>
  <c r="AD1099" i="1"/>
  <c r="AA1099" i="1"/>
  <c r="AC1099" i="1"/>
  <c r="AB1099" i="1"/>
  <c r="AD556" i="1"/>
  <c r="AC556" i="1"/>
  <c r="Z556" i="1"/>
  <c r="Z107" i="1"/>
  <c r="AC107" i="1"/>
  <c r="AA107" i="1"/>
  <c r="AD737" i="1"/>
  <c r="AB737" i="1"/>
  <c r="AD685" i="1"/>
  <c r="AA685" i="1"/>
  <c r="AD183" i="1"/>
  <c r="AA183" i="1"/>
  <c r="AB236" i="1"/>
  <c r="Z236" i="1"/>
  <c r="AD236" i="1"/>
  <c r="AC109" i="1"/>
  <c r="AB109" i="1"/>
  <c r="AD109" i="1"/>
  <c r="Z109" i="1"/>
  <c r="AA109" i="1"/>
  <c r="AC704" i="1"/>
  <c r="Z704" i="1"/>
  <c r="AD704" i="1"/>
  <c r="AB704" i="1"/>
  <c r="AA704" i="1"/>
  <c r="AD1035" i="1"/>
  <c r="AC1035" i="1"/>
  <c r="AB1035" i="1"/>
  <c r="AD270" i="1"/>
  <c r="AA270" i="1"/>
  <c r="AB270" i="1"/>
  <c r="AC270" i="1"/>
  <c r="AD550" i="1"/>
  <c r="AA550" i="1"/>
  <c r="Z550" i="1"/>
  <c r="AC550" i="1"/>
  <c r="AC159" i="1"/>
  <c r="AA159" i="1"/>
  <c r="AB159" i="1"/>
  <c r="Z159" i="1"/>
  <c r="AD159" i="1"/>
  <c r="Z136" i="1"/>
  <c r="AB556" i="1"/>
  <c r="AB950" i="1"/>
  <c r="AA1153" i="1"/>
  <c r="AC1153" i="1"/>
  <c r="AB1037" i="1"/>
  <c r="AC113" i="1"/>
  <c r="AC731" i="1"/>
  <c r="AB113" i="1"/>
  <c r="AB731" i="1"/>
  <c r="AA370" i="1"/>
  <c r="AA303" i="1"/>
  <c r="Z234" i="1"/>
  <c r="AB431" i="1"/>
  <c r="AA430" i="1"/>
  <c r="Z84" i="1"/>
  <c r="AA1019" i="1"/>
  <c r="AA310" i="1"/>
  <c r="AC1028" i="1"/>
  <c r="Z678" i="1"/>
  <c r="AB561" i="1"/>
  <c r="AB286" i="1"/>
  <c r="AB893" i="1"/>
  <c r="AA181" i="1"/>
  <c r="Z1037" i="1"/>
  <c r="Z731" i="1"/>
  <c r="AB579" i="1"/>
  <c r="AC149" i="1"/>
  <c r="Z1151" i="1"/>
  <c r="AA999" i="1"/>
  <c r="Z772" i="1"/>
  <c r="AC987" i="1"/>
  <c r="AB48" i="1"/>
  <c r="AA788" i="1"/>
  <c r="AA1100" i="1"/>
  <c r="Z798" i="1"/>
  <c r="AB875" i="1"/>
  <c r="AC1115" i="1"/>
  <c r="AA336" i="1"/>
  <c r="AD969" i="1"/>
  <c r="AC536" i="1"/>
  <c r="Z431" i="1"/>
  <c r="AB234" i="1"/>
  <c r="AD287" i="1"/>
  <c r="AB424" i="1"/>
  <c r="AB868" i="1"/>
  <c r="AC303" i="1"/>
  <c r="AC868" i="1"/>
  <c r="AA511" i="1"/>
  <c r="AD466" i="1"/>
  <c r="AA570" i="1"/>
  <c r="AB964" i="1"/>
  <c r="AA212" i="1"/>
  <c r="AC312" i="1"/>
  <c r="Z45" i="1"/>
  <c r="AC838" i="1"/>
  <c r="AD558" i="1"/>
  <c r="AC831" i="1"/>
  <c r="Z80" i="1"/>
  <c r="Z303" i="1"/>
  <c r="AA1028" i="1"/>
  <c r="AB1028" i="1"/>
  <c r="AC1037" i="1"/>
  <c r="AA579" i="1"/>
  <c r="AA536" i="1"/>
  <c r="AB343" i="1"/>
  <c r="Z1115" i="1"/>
  <c r="AD303" i="1"/>
  <c r="Z579" i="1"/>
  <c r="AA852" i="1"/>
  <c r="AB318" i="1"/>
  <c r="AA292" i="1"/>
  <c r="AC430" i="1"/>
  <c r="AA84" i="1"/>
  <c r="AB119" i="1"/>
  <c r="AC329" i="1"/>
  <c r="Z1028" i="1"/>
  <c r="AB648" i="1"/>
  <c r="AC678" i="1"/>
  <c r="AA152" i="1"/>
  <c r="AC531" i="1"/>
  <c r="Z1069" i="1"/>
  <c r="AB534" i="1"/>
  <c r="Z913" i="1"/>
  <c r="AA1037" i="1"/>
  <c r="Z999" i="1"/>
  <c r="AB615" i="1"/>
  <c r="AB312" i="1"/>
  <c r="Z766" i="1"/>
  <c r="AC425" i="1"/>
  <c r="AA48" i="1"/>
  <c r="Z1100" i="1"/>
  <c r="Z964" i="1"/>
  <c r="AB570" i="1"/>
  <c r="Z343" i="1"/>
  <c r="AC875" i="1"/>
  <c r="Z296" i="1"/>
  <c r="AB1115" i="1"/>
  <c r="AC519" i="1"/>
  <c r="AA572" i="1"/>
  <c r="AC1159" i="1"/>
  <c r="AD1151" i="1"/>
  <c r="AD641" i="1"/>
  <c r="AD668" i="1"/>
  <c r="Z756" i="1"/>
  <c r="AC852" i="1"/>
  <c r="AC45" i="1"/>
  <c r="Z287" i="1"/>
  <c r="Z967" i="1"/>
  <c r="AB1042" i="1"/>
  <c r="AC333" i="1"/>
  <c r="AC641" i="1"/>
  <c r="AD852" i="1"/>
  <c r="AD772" i="1"/>
  <c r="AA343" i="1"/>
  <c r="AA424" i="1"/>
  <c r="AC756" i="1"/>
  <c r="AA1156" i="1"/>
  <c r="Z275" i="1"/>
  <c r="AC1085" i="1"/>
  <c r="AC772" i="1"/>
  <c r="AB852" i="1"/>
  <c r="AA654" i="1"/>
  <c r="Z1019" i="1"/>
  <c r="AC992" i="1"/>
  <c r="Z173" i="1"/>
  <c r="AA906" i="1"/>
  <c r="Z888" i="1"/>
  <c r="Z451" i="1"/>
  <c r="AB1008" i="1"/>
  <c r="AC286" i="1"/>
  <c r="AA893" i="1"/>
  <c r="AC181" i="1"/>
  <c r="Z664" i="1"/>
  <c r="AA1175" i="1"/>
  <c r="Z370" i="1"/>
  <c r="AC1157" i="1"/>
  <c r="AB149" i="1"/>
  <c r="Z1159" i="1"/>
  <c r="AC1175" i="1"/>
  <c r="Z572" i="1"/>
  <c r="AB348" i="1"/>
  <c r="AB591" i="1"/>
  <c r="AC247" i="1"/>
  <c r="AC290" i="1"/>
  <c r="AA838" i="1"/>
  <c r="AC421" i="1"/>
  <c r="AD756" i="1"/>
  <c r="AB250" i="1"/>
  <c r="AD1095" i="1"/>
  <c r="AA591" i="1"/>
  <c r="AD519" i="1"/>
  <c r="AA312" i="1"/>
  <c r="AD370" i="1"/>
  <c r="AB437" i="1"/>
  <c r="AC1120" i="1"/>
  <c r="AC570" i="1"/>
  <c r="AA1141" i="1"/>
  <c r="Z1120" i="1"/>
  <c r="AB641" i="1"/>
  <c r="AC78" i="1"/>
  <c r="AB523" i="1"/>
  <c r="Z857" i="1"/>
  <c r="Z790" i="1"/>
  <c r="AC593" i="1"/>
  <c r="AB862" i="1"/>
  <c r="AB593" i="1"/>
  <c r="Z911" i="1"/>
  <c r="Z977" i="1"/>
  <c r="AA360" i="1"/>
  <c r="AB107" i="1"/>
  <c r="Z734" i="1"/>
  <c r="AA602" i="1"/>
  <c r="AD107" i="1"/>
  <c r="AB296" i="1"/>
  <c r="AD499" i="1"/>
  <c r="AB775" i="1"/>
  <c r="Z490" i="1"/>
  <c r="Z1036" i="1"/>
  <c r="Z1082" i="1"/>
  <c r="AB607" i="1"/>
  <c r="Z1156" i="1"/>
  <c r="Z900" i="1"/>
  <c r="AC451" i="1"/>
  <c r="Z561" i="1"/>
  <c r="AC370" i="1"/>
  <c r="Z974" i="1"/>
  <c r="Z1157" i="1"/>
  <c r="AC862" i="1"/>
  <c r="AC262" i="1"/>
  <c r="AB766" i="1"/>
  <c r="AB90" i="1"/>
  <c r="AB1175" i="1"/>
  <c r="AA593" i="1"/>
  <c r="Z348" i="1"/>
  <c r="AA911" i="1"/>
  <c r="AC372" i="1"/>
  <c r="Z320" i="1"/>
  <c r="AD421" i="1"/>
  <c r="AB1170" i="1"/>
  <c r="AC245" i="1"/>
  <c r="AD731" i="1"/>
  <c r="Z192" i="1"/>
  <c r="AD320" i="1"/>
  <c r="AD536" i="1"/>
  <c r="AD375" i="1"/>
  <c r="AC443" i="1"/>
  <c r="AC903" i="1"/>
  <c r="AD857" i="1"/>
  <c r="AC319" i="1"/>
  <c r="Z244" i="1"/>
  <c r="AB671" i="1"/>
  <c r="AA329" i="1"/>
  <c r="AB994" i="1"/>
  <c r="AC29" i="1"/>
  <c r="AA737" i="1"/>
  <c r="AC183" i="1"/>
  <c r="AB1138" i="1"/>
  <c r="AA319" i="1"/>
  <c r="AB1156" i="1"/>
  <c r="Z29" i="1"/>
  <c r="AC222" i="1"/>
  <c r="Z737" i="1"/>
  <c r="AA1085" i="1"/>
  <c r="AC561" i="1"/>
  <c r="AB667" i="1"/>
  <c r="AB609" i="1"/>
  <c r="Z1055" i="1"/>
  <c r="AA254" i="1"/>
  <c r="AA518" i="1"/>
  <c r="AC579" i="1"/>
  <c r="AB646" i="1"/>
  <c r="Z615" i="1"/>
  <c r="AB1046" i="1"/>
  <c r="AA344" i="1"/>
  <c r="AC699" i="1"/>
  <c r="AA113" i="1"/>
  <c r="AB339" i="1"/>
  <c r="Z524" i="1"/>
  <c r="AA238" i="1"/>
  <c r="AB183" i="1"/>
  <c r="AC566" i="1"/>
  <c r="AB360" i="1"/>
  <c r="AA290" i="1"/>
  <c r="AA499" i="1"/>
  <c r="AC513" i="1"/>
  <c r="AA766" i="1"/>
  <c r="AA668" i="1"/>
  <c r="AC320" i="1"/>
  <c r="AA137" i="1"/>
  <c r="AB928" i="1"/>
  <c r="AA262" i="1"/>
  <c r="AC266" i="1"/>
  <c r="AD911" i="1"/>
  <c r="AD230" i="1"/>
  <c r="AD518" i="1"/>
  <c r="AC471" i="1"/>
  <c r="Z339" i="1"/>
  <c r="AA723" i="1"/>
  <c r="Z157" i="1"/>
  <c r="AC646" i="1"/>
  <c r="AA995" i="1"/>
  <c r="Z333" i="1"/>
  <c r="AD437" i="1"/>
  <c r="AA333" i="1"/>
  <c r="Z187" i="1"/>
  <c r="AA523" i="1"/>
  <c r="AD684" i="1"/>
  <c r="AB80" i="1"/>
  <c r="AA339" i="1"/>
  <c r="AA250" i="1"/>
  <c r="AC36" i="1"/>
  <c r="Z421" i="1"/>
  <c r="Z775" i="1"/>
  <c r="AD633" i="1"/>
  <c r="AA1082" i="1"/>
  <c r="AC685" i="1"/>
  <c r="Z862" i="1"/>
  <c r="Z250" i="1"/>
  <c r="AB244" i="1"/>
  <c r="AC236" i="1"/>
  <c r="AD723" i="1"/>
  <c r="AD646" i="1"/>
  <c r="Z523" i="1"/>
  <c r="AC1138" i="1"/>
  <c r="AC250" i="1"/>
  <c r="AC200" i="1"/>
  <c r="AB310" i="1"/>
  <c r="AB329" i="1"/>
  <c r="Z994" i="1"/>
  <c r="Z278" i="1"/>
  <c r="AC463" i="1"/>
  <c r="Z88" i="1"/>
  <c r="AA200" i="1"/>
  <c r="Z310" i="1"/>
  <c r="Z329" i="1"/>
  <c r="Z685" i="1"/>
  <c r="AC1018" i="1"/>
  <c r="AA994" i="1"/>
  <c r="AC278" i="1"/>
  <c r="AC710" i="1"/>
  <c r="AB275" i="1"/>
  <c r="AA29" i="1"/>
  <c r="AB16" i="1"/>
  <c r="AC737" i="1"/>
  <c r="Z1085" i="1"/>
  <c r="AA1076" i="1"/>
  <c r="AC667" i="1"/>
  <c r="AA609" i="1"/>
  <c r="Z254" i="1"/>
  <c r="AA615" i="1"/>
  <c r="AC1046" i="1"/>
  <c r="AC344" i="1"/>
  <c r="Z1174" i="1"/>
  <c r="AA928" i="1"/>
  <c r="AC1061" i="1"/>
  <c r="Z610" i="1"/>
  <c r="Z238" i="1"/>
  <c r="Z183" i="1"/>
  <c r="Z566" i="1"/>
  <c r="AA133" i="1"/>
  <c r="Z290" i="1"/>
  <c r="AC499" i="1"/>
  <c r="AB542" i="1"/>
  <c r="AB536" i="1"/>
  <c r="AA236" i="1"/>
  <c r="AD1048" i="1"/>
  <c r="AC911" i="1"/>
  <c r="Z230" i="1"/>
  <c r="AB518" i="1"/>
  <c r="AD610" i="1"/>
  <c r="AC51" i="1"/>
  <c r="Z602" i="1"/>
  <c r="AB602" i="1"/>
  <c r="AC523" i="1"/>
  <c r="AB323" i="1"/>
  <c r="AA80" i="1"/>
  <c r="AA857" i="1"/>
  <c r="AC788" i="1"/>
  <c r="AD36" i="1"/>
  <c r="AB319" i="1"/>
  <c r="AA230" i="1"/>
  <c r="AA1138" i="1"/>
  <c r="Z1018" i="1"/>
  <c r="AA278" i="1"/>
  <c r="AC1156" i="1"/>
  <c r="AB1085" i="1"/>
  <c r="Z593" i="1"/>
  <c r="AA646" i="1"/>
  <c r="AC777" i="1"/>
  <c r="AB695" i="1"/>
  <c r="AD266" i="1"/>
  <c r="AC633" i="1"/>
  <c r="AD339" i="1"/>
  <c r="AB977" i="1"/>
  <c r="AA1120" i="1"/>
  <c r="AA421" i="1"/>
  <c r="AB463" i="1"/>
  <c r="AC88" i="1"/>
  <c r="AB685" i="1"/>
  <c r="AB1018" i="1"/>
  <c r="Z710" i="1"/>
  <c r="AB900" i="1"/>
  <c r="Z463" i="1"/>
  <c r="AA88" i="1"/>
  <c r="Z654" i="1"/>
  <c r="AC310" i="1"/>
  <c r="AB278" i="1"/>
  <c r="AB710" i="1"/>
  <c r="AC275" i="1"/>
  <c r="AB451" i="1"/>
  <c r="AC207" i="1"/>
  <c r="AB254" i="1"/>
  <c r="AC230" i="1"/>
  <c r="AA1157" i="1"/>
  <c r="AC615" i="1"/>
  <c r="Z723" i="1"/>
  <c r="AB344" i="1"/>
  <c r="AC1174" i="1"/>
  <c r="AB610" i="1"/>
  <c r="AA90" i="1"/>
  <c r="AA987" i="1"/>
  <c r="AB566" i="1"/>
  <c r="AC133" i="1"/>
  <c r="Z375" i="1"/>
  <c r="Z113" i="1"/>
  <c r="AB290" i="1"/>
  <c r="AA296" i="1"/>
  <c r="AD903" i="1"/>
  <c r="AA1048" i="1"/>
  <c r="AC851" i="1"/>
  <c r="AC974" i="1"/>
  <c r="AC466" i="1"/>
  <c r="AC602" i="1"/>
  <c r="AC437" i="1"/>
  <c r="AA466" i="1"/>
  <c r="AD1141" i="1"/>
  <c r="Z466" i="1"/>
  <c r="Z319" i="1"/>
  <c r="AB629" i="1"/>
  <c r="AB643" i="1"/>
  <c r="AD397" i="1"/>
  <c r="AC318" i="1"/>
  <c r="Z20" i="1"/>
  <c r="Z31" i="1"/>
  <c r="AC775" i="1"/>
  <c r="AC763" i="1"/>
  <c r="AC883" i="1"/>
  <c r="AD392" i="1"/>
  <c r="AD585" i="1"/>
  <c r="Z200" i="1"/>
  <c r="Z89" i="1"/>
  <c r="AB99" i="1"/>
  <c r="AC20" i="1"/>
  <c r="AC173" i="1"/>
  <c r="AB618" i="1"/>
  <c r="AC1119" i="1"/>
  <c r="AC399" i="1"/>
  <c r="AA222" i="1"/>
  <c r="AA1008" i="1"/>
  <c r="AC261" i="1"/>
  <c r="AB1089" i="1"/>
  <c r="AA31" i="1"/>
  <c r="AA680" i="1"/>
  <c r="AC317" i="1"/>
  <c r="AB524" i="1"/>
  <c r="AB488" i="1"/>
  <c r="Z777" i="1"/>
  <c r="AC375" i="1"/>
  <c r="AC187" i="1"/>
  <c r="Z838" i="1"/>
  <c r="AB513" i="1"/>
  <c r="AA682" i="1"/>
  <c r="AA946" i="1"/>
  <c r="AD333" i="1"/>
  <c r="AD689" i="1"/>
  <c r="AA524" i="1"/>
  <c r="Z1175" i="1"/>
  <c r="AA300" i="1"/>
  <c r="AA864" i="1"/>
  <c r="AB889" i="1"/>
  <c r="AC41" i="1"/>
  <c r="AA839" i="1"/>
  <c r="AC313" i="1"/>
  <c r="AD187" i="1"/>
  <c r="Z245" i="1"/>
  <c r="Z788" i="1"/>
  <c r="AB36" i="1"/>
  <c r="Z399" i="1"/>
  <c r="AC643" i="1"/>
  <c r="AA399" i="1"/>
  <c r="AB1009" i="1"/>
  <c r="AC296" i="1"/>
  <c r="AD946" i="1"/>
  <c r="AD217" i="1"/>
  <c r="AC89" i="1"/>
  <c r="Z99" i="1"/>
  <c r="AB20" i="1"/>
  <c r="AA618" i="1"/>
  <c r="AA16" i="1"/>
  <c r="Z469" i="1"/>
  <c r="AB98" i="1"/>
  <c r="AA1089" i="1"/>
  <c r="AC488" i="1"/>
  <c r="AA777" i="1"/>
  <c r="AC202" i="1"/>
  <c r="Z695" i="1"/>
  <c r="AB86" i="1"/>
  <c r="AA187" i="1"/>
  <c r="AB838" i="1"/>
  <c r="AC137" i="1"/>
  <c r="AB689" i="1"/>
  <c r="Z941" i="1"/>
  <c r="Z300" i="1"/>
  <c r="Z397" i="1"/>
  <c r="AD889" i="1"/>
  <c r="AB41" i="1"/>
  <c r="AB1146" i="1"/>
  <c r="Z313" i="1"/>
  <c r="AC374" i="1"/>
  <c r="AC397" i="1"/>
  <c r="AB245" i="1"/>
  <c r="AC750" i="1"/>
  <c r="Z585" i="1"/>
  <c r="AB399" i="1"/>
  <c r="Z673" i="1"/>
  <c r="AB763" i="1"/>
  <c r="AB713" i="1"/>
  <c r="AD673" i="1"/>
  <c r="Z713" i="1"/>
  <c r="AB397" i="1"/>
  <c r="AA889" i="1"/>
  <c r="Z1124" i="1"/>
  <c r="AA89" i="1"/>
  <c r="AB369" i="1"/>
  <c r="AA592" i="1"/>
  <c r="AC99" i="1"/>
  <c r="AA20" i="1"/>
  <c r="AB104" i="1"/>
  <c r="AC618" i="1"/>
  <c r="Z16" i="1"/>
  <c r="AB777" i="1"/>
  <c r="AB960" i="1"/>
  <c r="AB851" i="1"/>
  <c r="AB628" i="1"/>
  <c r="Z202" i="1"/>
  <c r="AC695" i="1"/>
  <c r="Z496" i="1"/>
  <c r="AB137" i="1"/>
  <c r="AC336" i="1"/>
  <c r="AB585" i="1"/>
  <c r="AC335" i="1"/>
  <c r="AD300" i="1"/>
  <c r="AC1012" i="1"/>
  <c r="AD41" i="1"/>
  <c r="Z576" i="1"/>
  <c r="AD934" i="1"/>
  <c r="Z374" i="1"/>
  <c r="AB300" i="1"/>
  <c r="Z689" i="1"/>
  <c r="Z1009" i="1"/>
  <c r="AA217" i="1"/>
  <c r="AB89" i="1"/>
  <c r="AA99" i="1"/>
  <c r="Z618" i="1"/>
  <c r="AA307" i="1"/>
  <c r="AC951" i="1"/>
  <c r="AB673" i="1"/>
  <c r="AA689" i="1"/>
  <c r="Z629" i="1"/>
  <c r="AC369" i="1"/>
  <c r="AC359" i="1"/>
  <c r="Z746" i="1"/>
  <c r="AC16" i="1"/>
  <c r="AC1055" i="1"/>
  <c r="AB690" i="1"/>
  <c r="AC673" i="1"/>
  <c r="AC960" i="1"/>
  <c r="AC1048" i="1"/>
  <c r="AA628" i="1"/>
  <c r="AA695" i="1"/>
  <c r="AB496" i="1"/>
  <c r="AC244" i="1"/>
  <c r="AA643" i="1"/>
  <c r="Z137" i="1"/>
  <c r="AD734" i="1"/>
  <c r="AD851" i="1"/>
  <c r="AA41" i="1"/>
  <c r="AC708" i="1"/>
  <c r="Z1046" i="1"/>
  <c r="AA684" i="1"/>
  <c r="AC158" i="1"/>
  <c r="AA648" i="1"/>
  <c r="AD839" i="1"/>
  <c r="AC31" i="1"/>
  <c r="AD441" i="1"/>
  <c r="AC388" i="1"/>
  <c r="Z700" i="1"/>
  <c r="AB746" i="1"/>
  <c r="AA151" i="1"/>
  <c r="AC942" i="1"/>
  <c r="Z363" i="1"/>
  <c r="AD806" i="1"/>
  <c r="AD318" i="1"/>
  <c r="Z359" i="1"/>
  <c r="AC700" i="1"/>
  <c r="Z218" i="1"/>
  <c r="AA746" i="1"/>
  <c r="AC927" i="1"/>
  <c r="AB433" i="1"/>
  <c r="Z1008" i="1"/>
  <c r="Z1118" i="1"/>
  <c r="Z619" i="1"/>
  <c r="Z135" i="1"/>
  <c r="Z614" i="1"/>
  <c r="AA931" i="1"/>
  <c r="Z258" i="1"/>
  <c r="Z697" i="1"/>
  <c r="AC680" i="1"/>
  <c r="AA688" i="1"/>
  <c r="AA373" i="1"/>
  <c r="AC238" i="1"/>
  <c r="AB987" i="1"/>
  <c r="AC470" i="1"/>
  <c r="AB914" i="1"/>
  <c r="Z1091" i="1"/>
  <c r="AA708" i="1"/>
  <c r="AD843" i="1"/>
  <c r="AA335" i="1"/>
  <c r="Z953" i="1"/>
  <c r="AD659" i="1"/>
  <c r="Z217" i="1"/>
  <c r="AB934" i="1"/>
  <c r="AA757" i="1"/>
  <c r="AB97" i="1"/>
  <c r="AC392" i="1"/>
  <c r="Z984" i="1"/>
  <c r="AA914" i="1"/>
  <c r="Z36" i="1"/>
  <c r="AC104" i="1"/>
  <c r="Z659" i="1"/>
  <c r="AC1124" i="1"/>
  <c r="AC806" i="1"/>
  <c r="AA318" i="1"/>
  <c r="AA359" i="1"/>
  <c r="AC218" i="1"/>
  <c r="AC619" i="1"/>
  <c r="AA1116" i="1"/>
  <c r="AB931" i="1"/>
  <c r="AA763" i="1"/>
  <c r="AD1146" i="1"/>
  <c r="AA953" i="1"/>
  <c r="AC914" i="1"/>
  <c r="AA170" i="1"/>
  <c r="AA700" i="1"/>
  <c r="AB218" i="1"/>
  <c r="AC746" i="1"/>
  <c r="Z927" i="1"/>
  <c r="Z433" i="1"/>
  <c r="AC469" i="1"/>
  <c r="AB1076" i="1"/>
  <c r="AC885" i="1"/>
  <c r="AA619" i="1"/>
  <c r="AB135" i="1"/>
  <c r="AA614" i="1"/>
  <c r="Z690" i="1"/>
  <c r="Z931" i="1"/>
  <c r="AA258" i="1"/>
  <c r="AB680" i="1"/>
  <c r="Z373" i="1"/>
  <c r="AC272" i="1"/>
  <c r="AB238" i="1"/>
  <c r="Z470" i="1"/>
  <c r="AB1091" i="1"/>
  <c r="Z1146" i="1"/>
  <c r="AC360" i="1"/>
  <c r="AD385" i="1"/>
  <c r="AD1012" i="1"/>
  <c r="AB127" i="1"/>
  <c r="AB975" i="1"/>
  <c r="AB976" i="1"/>
  <c r="AB478" i="1"/>
  <c r="AC363" i="1"/>
  <c r="AC953" i="1"/>
  <c r="AD672" i="1"/>
  <c r="AC177" i="1"/>
  <c r="AB576" i="1"/>
  <c r="AC688" i="1"/>
  <c r="Z110" i="1"/>
  <c r="Z934" i="1"/>
  <c r="AD757" i="1"/>
  <c r="AC97" i="1"/>
  <c r="Z392" i="1"/>
  <c r="Z684" i="1"/>
  <c r="AC659" i="1"/>
  <c r="AD914" i="1"/>
  <c r="Z151" i="1"/>
  <c r="AB750" i="1"/>
  <c r="AA1119" i="1"/>
  <c r="AC405" i="1"/>
  <c r="AA976" i="1"/>
  <c r="AA927" i="1"/>
  <c r="AC648" i="1"/>
  <c r="AA416" i="1"/>
  <c r="AB942" i="1"/>
  <c r="AD708" i="1"/>
  <c r="Z1012" i="1"/>
  <c r="Z708" i="1"/>
  <c r="Z671" i="1"/>
  <c r="AB700" i="1"/>
  <c r="AB173" i="1"/>
  <c r="Z750" i="1"/>
  <c r="Z104" i="1"/>
  <c r="AB1119" i="1"/>
  <c r="AC790" i="1"/>
  <c r="AC433" i="1"/>
  <c r="AA469" i="1"/>
  <c r="Z1076" i="1"/>
  <c r="AB885" i="1"/>
  <c r="AB619" i="1"/>
  <c r="AC135" i="1"/>
  <c r="AC614" i="1"/>
  <c r="AC690" i="1"/>
  <c r="AA562" i="1"/>
  <c r="AC931" i="1"/>
  <c r="AC258" i="1"/>
  <c r="AC373" i="1"/>
  <c r="AA470" i="1"/>
  <c r="AA845" i="1"/>
  <c r="AA272" i="1"/>
  <c r="AB682" i="1"/>
  <c r="AB470" i="1"/>
  <c r="AA1091" i="1"/>
  <c r="AC1146" i="1"/>
  <c r="AC765" i="1"/>
  <c r="AC385" i="1"/>
  <c r="AB1012" i="1"/>
  <c r="AD1149" i="1"/>
  <c r="AC975" i="1"/>
  <c r="AD976" i="1"/>
  <c r="AD995" i="1"/>
  <c r="AD363" i="1"/>
  <c r="Z995" i="1"/>
  <c r="AC576" i="1"/>
  <c r="AB839" i="1"/>
  <c r="AB500" i="1"/>
  <c r="AD110" i="1"/>
  <c r="AC934" i="1"/>
  <c r="AA97" i="1"/>
  <c r="AA392" i="1"/>
  <c r="AB684" i="1"/>
  <c r="AB532" i="1"/>
  <c r="AB927" i="1"/>
  <c r="AB258" i="1"/>
  <c r="Z688" i="1"/>
  <c r="AB373" i="1"/>
  <c r="AA244" i="1"/>
  <c r="Z380" i="1"/>
  <c r="AB659" i="1"/>
  <c r="AA576" i="1"/>
  <c r="AC976" i="1"/>
  <c r="AB757" i="1"/>
  <c r="Z97" i="1"/>
  <c r="AB200" i="1"/>
  <c r="AA671" i="1"/>
  <c r="AB592" i="1"/>
  <c r="AA173" i="1"/>
  <c r="AA750" i="1"/>
  <c r="AA104" i="1"/>
  <c r="Z1119" i="1"/>
  <c r="AB790" i="1"/>
  <c r="Z648" i="1"/>
  <c r="Z1134" i="1"/>
  <c r="AA433" i="1"/>
  <c r="AB469" i="1"/>
  <c r="AC1076" i="1"/>
  <c r="Z885" i="1"/>
  <c r="AA135" i="1"/>
  <c r="Z707" i="1"/>
  <c r="AA690" i="1"/>
  <c r="AB31" i="1"/>
  <c r="AB272" i="1"/>
  <c r="Z682" i="1"/>
  <c r="AA782" i="1"/>
  <c r="AC640" i="1"/>
  <c r="AB951" i="1"/>
  <c r="AB765" i="1"/>
  <c r="AD151" i="1"/>
  <c r="AD682" i="1"/>
  <c r="AA725" i="1"/>
  <c r="AA363" i="1"/>
  <c r="AC110" i="1"/>
  <c r="AA232" i="1"/>
  <c r="AC839" i="1"/>
  <c r="AC995" i="1"/>
  <c r="AB953" i="1"/>
  <c r="AA177" i="1"/>
  <c r="Z500" i="1"/>
  <c r="AB448" i="1"/>
  <c r="AA1124" i="1"/>
  <c r="AC837" i="1"/>
  <c r="AC625" i="1"/>
  <c r="Z843" i="1"/>
  <c r="AB1114" i="1"/>
  <c r="Z1041" i="1"/>
  <c r="AB984" i="1"/>
  <c r="AC481" i="1"/>
  <c r="AC592" i="1"/>
  <c r="AC544" i="1"/>
  <c r="Z388" i="1"/>
  <c r="Z942" i="1"/>
  <c r="AC62" i="1"/>
  <c r="AB422" i="1"/>
  <c r="AA422" i="1"/>
  <c r="AB146" i="1"/>
  <c r="AA208" i="1"/>
  <c r="AB481" i="1"/>
  <c r="AC409" i="1"/>
  <c r="Z662" i="1"/>
  <c r="AB150" i="1"/>
  <c r="AB279" i="1"/>
  <c r="AA544" i="1"/>
  <c r="AA589" i="1"/>
  <c r="Z162" i="1"/>
  <c r="AA599" i="1"/>
  <c r="AC809" i="1"/>
  <c r="AC144" i="1"/>
  <c r="AA240" i="1"/>
  <c r="Z1126" i="1"/>
  <c r="AA98" i="1"/>
  <c r="AC707" i="1"/>
  <c r="AA625" i="1"/>
  <c r="AC549" i="1"/>
  <c r="Z158" i="1"/>
  <c r="AB672" i="1"/>
  <c r="AA83" i="1"/>
  <c r="AB946" i="1"/>
  <c r="AC845" i="1"/>
  <c r="AA638" i="1"/>
  <c r="AB843" i="1"/>
  <c r="AA378" i="1"/>
  <c r="AC1091" i="1"/>
  <c r="Z472" i="1"/>
  <c r="AC524" i="1"/>
  <c r="AA951" i="1"/>
  <c r="AA942" i="1"/>
  <c r="Z232" i="1"/>
  <c r="Z806" i="1"/>
  <c r="AC146" i="1"/>
  <c r="AD749" i="1"/>
  <c r="AD848" i="1"/>
  <c r="AD663" i="1"/>
  <c r="AD937" i="1"/>
  <c r="AD1165" i="1"/>
  <c r="AD492" i="1"/>
  <c r="AD127" i="1"/>
  <c r="AC355" i="1"/>
  <c r="AC984" i="1"/>
  <c r="AB158" i="1"/>
  <c r="Z164" i="1"/>
  <c r="AA960" i="1"/>
  <c r="AC478" i="1"/>
  <c r="AC422" i="1"/>
  <c r="AC530" i="1"/>
  <c r="AD13" i="1"/>
  <c r="AD177" i="1"/>
  <c r="AC472" i="1"/>
  <c r="AD1041" i="1"/>
  <c r="AA374" i="1"/>
  <c r="AD1046" i="1"/>
  <c r="AA380" i="1"/>
  <c r="AC7" i="1"/>
  <c r="AC208" i="1"/>
  <c r="AC255" i="1"/>
  <c r="AD323" i="1"/>
  <c r="AB480" i="1"/>
  <c r="AA749" i="1"/>
  <c r="AA203" i="1"/>
  <c r="AA848" i="1"/>
  <c r="AB5" i="1"/>
  <c r="AA871" i="1"/>
  <c r="Z203" i="1"/>
  <c r="AD208" i="1"/>
  <c r="AA146" i="1"/>
  <c r="AB1124" i="1"/>
  <c r="AA1134" i="1"/>
  <c r="AC162" i="1"/>
  <c r="AC240" i="1"/>
  <c r="AB83" i="1"/>
  <c r="AC843" i="1"/>
  <c r="AB255" i="1"/>
  <c r="AD480" i="1"/>
  <c r="AC480" i="1"/>
  <c r="Z480" i="1"/>
  <c r="AA481" i="1"/>
  <c r="AB409" i="1"/>
  <c r="AA371" i="1"/>
  <c r="AB662" i="1"/>
  <c r="AA150" i="1"/>
  <c r="AC279" i="1"/>
  <c r="AC307" i="1"/>
  <c r="AA943" i="1"/>
  <c r="Z589" i="1"/>
  <c r="AA162" i="1"/>
  <c r="AC599" i="1"/>
  <c r="AB809" i="1"/>
  <c r="AB144" i="1"/>
  <c r="Z240" i="1"/>
  <c r="Z98" i="1"/>
  <c r="AA876" i="1"/>
  <c r="Z625" i="1"/>
  <c r="AB201" i="1"/>
  <c r="AA44" i="1"/>
  <c r="Z672" i="1"/>
  <c r="Z83" i="1"/>
  <c r="AC638" i="1"/>
  <c r="AB871" i="1"/>
  <c r="Z378" i="1"/>
  <c r="AC13" i="1"/>
  <c r="Z782" i="1"/>
  <c r="AB472" i="1"/>
  <c r="AB232" i="1"/>
  <c r="AC749" i="1"/>
  <c r="Z848" i="1"/>
  <c r="AA663" i="1"/>
  <c r="AB937" i="1"/>
  <c r="AC1165" i="1"/>
  <c r="Z492" i="1"/>
  <c r="AA127" i="1"/>
  <c r="Z960" i="1"/>
  <c r="AB213" i="1"/>
  <c r="AD422" i="1"/>
  <c r="Z638" i="1"/>
  <c r="AA478" i="1"/>
  <c r="Z272" i="1"/>
  <c r="AA472" i="1"/>
  <c r="AD7" i="1"/>
  <c r="Z323" i="1"/>
  <c r="AB356" i="1"/>
  <c r="AB492" i="1"/>
  <c r="Z415" i="1"/>
  <c r="Z837" i="1"/>
  <c r="AC1126" i="1"/>
  <c r="AB939" i="1"/>
  <c r="Z871" i="1"/>
  <c r="Z170" i="1"/>
  <c r="Z592" i="1"/>
  <c r="AC527" i="1"/>
  <c r="AB1134" i="1"/>
  <c r="AB162" i="1"/>
  <c r="AA1126" i="1"/>
  <c r="AC83" i="1"/>
  <c r="Z127" i="1"/>
  <c r="AC771" i="1"/>
  <c r="Z62" i="1"/>
  <c r="AD845" i="1"/>
  <c r="AD164" i="1"/>
  <c r="Z1107" i="1"/>
  <c r="Z1147" i="1"/>
  <c r="Z279" i="1"/>
  <c r="AA527" i="1"/>
  <c r="Z809" i="1"/>
  <c r="Z144" i="1"/>
  <c r="Z549" i="1"/>
  <c r="Z542" i="1"/>
  <c r="AD146" i="1"/>
  <c r="AB845" i="1"/>
  <c r="AD1114" i="1"/>
  <c r="AA1041" i="1"/>
  <c r="U3" i="2"/>
  <c r="AC805" i="1"/>
  <c r="Z481" i="1"/>
  <c r="AA409" i="1"/>
  <c r="AB371" i="1"/>
  <c r="AC662" i="1"/>
  <c r="Z150" i="1"/>
  <c r="AA279" i="1"/>
  <c r="AB307" i="1"/>
  <c r="AB599" i="1"/>
  <c r="AA809" i="1"/>
  <c r="AA144" i="1"/>
  <c r="AB240" i="1"/>
  <c r="AC98" i="1"/>
  <c r="AC876" i="1"/>
  <c r="Z201" i="1"/>
  <c r="Z44" i="1"/>
  <c r="AA388" i="1"/>
  <c r="AA776" i="1"/>
  <c r="AC871" i="1"/>
  <c r="AB378" i="1"/>
  <c r="AA202" i="1"/>
  <c r="AB13" i="1"/>
  <c r="AC416" i="1"/>
  <c r="AB782" i="1"/>
  <c r="AB355" i="1"/>
  <c r="AA7" i="1"/>
  <c r="AD500" i="1"/>
  <c r="AD532" i="1"/>
  <c r="AD830" i="1"/>
  <c r="AD982" i="1"/>
  <c r="AC757" i="1"/>
  <c r="AC213" i="1"/>
  <c r="AA500" i="1"/>
  <c r="AB164" i="1"/>
  <c r="Z416" i="1"/>
  <c r="AD638" i="1"/>
  <c r="AD478" i="1"/>
  <c r="AB110" i="1"/>
  <c r="AB776" i="1"/>
  <c r="Z255" i="1"/>
  <c r="AC663" i="1"/>
  <c r="Z749" i="1"/>
  <c r="AD356" i="1"/>
  <c r="AC492" i="1"/>
  <c r="Z946" i="1"/>
  <c r="AB170" i="1"/>
  <c r="AC1134" i="1"/>
  <c r="AC1041" i="1"/>
  <c r="AC1114" i="1"/>
  <c r="AA62" i="1"/>
  <c r="AC848" i="1"/>
  <c r="AA448" i="1"/>
  <c r="AA939" i="1"/>
  <c r="AA5" i="1"/>
  <c r="Z1114" i="1"/>
  <c r="AC164" i="1"/>
  <c r="AD62" i="1"/>
  <c r="AB1165" i="1"/>
  <c r="AA837" i="1"/>
  <c r="AA662" i="1"/>
  <c r="AC150" i="1"/>
  <c r="Z599" i="1"/>
  <c r="AB1126" i="1"/>
  <c r="AB625" i="1"/>
  <c r="Z830" i="1"/>
  <c r="AC378" i="1"/>
  <c r="AD355" i="1"/>
  <c r="AC232" i="1"/>
  <c r="AA530" i="1"/>
  <c r="Z13" i="1"/>
  <c r="AC170" i="1"/>
  <c r="Z840" i="1"/>
  <c r="Z409" i="1"/>
  <c r="Z307" i="1"/>
  <c r="AA885" i="1"/>
  <c r="AA1118" i="1"/>
  <c r="AB614" i="1"/>
  <c r="AB876" i="1"/>
  <c r="AB405" i="1"/>
  <c r="AB44" i="1"/>
  <c r="Z776" i="1"/>
  <c r="Z987" i="1"/>
  <c r="AB202" i="1"/>
  <c r="AB416" i="1"/>
  <c r="AC782" i="1"/>
  <c r="AC448" i="1"/>
  <c r="AA355" i="1"/>
  <c r="AC939" i="1"/>
  <c r="AA532" i="1"/>
  <c r="AC830" i="1"/>
  <c r="AD388" i="1"/>
  <c r="Z965" i="1"/>
  <c r="AD763" i="1"/>
  <c r="AD1049" i="1"/>
  <c r="AB982" i="1"/>
  <c r="AD776" i="1"/>
  <c r="AC672" i="1"/>
  <c r="AA255" i="1"/>
  <c r="Z532" i="1"/>
  <c r="Z663" i="1"/>
  <c r="AA323" i="1"/>
  <c r="AC937" i="1"/>
  <c r="AD587" i="1"/>
  <c r="AB415" i="1"/>
  <c r="AC943" i="1"/>
  <c r="AB587" i="1"/>
  <c r="AC351" i="1"/>
  <c r="AA627" i="1"/>
  <c r="AB527" i="1"/>
  <c r="Z562" i="1"/>
  <c r="AB317" i="1"/>
  <c r="AB1174" i="1"/>
  <c r="AD1017" i="1"/>
  <c r="Z291" i="1"/>
  <c r="AD374" i="1"/>
  <c r="AB574" i="1"/>
  <c r="AB760" i="1"/>
  <c r="AB654" i="1"/>
  <c r="AB840" i="1"/>
  <c r="Z607" i="1"/>
  <c r="AA207" i="1"/>
  <c r="AA382" i="1"/>
  <c r="AA858" i="1"/>
  <c r="AC562" i="1"/>
  <c r="AC201" i="1"/>
  <c r="AB1075" i="1"/>
  <c r="Z317" i="1"/>
  <c r="Z680" i="1"/>
  <c r="Z125" i="1"/>
  <c r="AA1174" i="1"/>
  <c r="Z163" i="1"/>
  <c r="Z1065" i="1"/>
  <c r="Z741" i="1"/>
  <c r="AC496" i="1"/>
  <c r="AC356" i="1"/>
  <c r="AC1014" i="1"/>
  <c r="AB548" i="1"/>
  <c r="Z92" i="1"/>
  <c r="AA257" i="1"/>
  <c r="AA291" i="1"/>
  <c r="AA537" i="1"/>
  <c r="AB1024" i="1"/>
  <c r="AD1147" i="1"/>
  <c r="AA651" i="1"/>
  <c r="AB385" i="1"/>
  <c r="AA1149" i="1"/>
  <c r="AD415" i="1"/>
  <c r="Z587" i="1"/>
  <c r="AC1129" i="1"/>
  <c r="Z1129" i="1"/>
  <c r="AB943" i="1"/>
  <c r="AB965" i="1"/>
  <c r="AC840" i="1"/>
  <c r="Z527" i="1"/>
  <c r="AA325" i="1"/>
  <c r="AB892" i="1"/>
  <c r="AC415" i="1"/>
  <c r="AA741" i="1"/>
  <c r="AA496" i="1"/>
  <c r="AC651" i="1"/>
  <c r="Z1153" i="1"/>
  <c r="AA587" i="1"/>
  <c r="AB805" i="1"/>
  <c r="AA459" i="1"/>
  <c r="AB207" i="1"/>
  <c r="Z382" i="1"/>
  <c r="AB858" i="1"/>
  <c r="AB562" i="1"/>
  <c r="AA201" i="1"/>
  <c r="AC125" i="1"/>
  <c r="AB1049" i="1"/>
  <c r="AC741" i="1"/>
  <c r="AA1095" i="1"/>
  <c r="AC163" i="1"/>
  <c r="AC1065" i="1"/>
  <c r="AC86" i="1"/>
  <c r="Z381" i="1"/>
  <c r="Z356" i="1"/>
  <c r="AA1014" i="1"/>
  <c r="Z548" i="1"/>
  <c r="Z640" i="1"/>
  <c r="AC92" i="1"/>
  <c r="Z951" i="1"/>
  <c r="AA1078" i="1"/>
  <c r="AD1153" i="1"/>
  <c r="AA247" i="1"/>
  <c r="AC537" i="1"/>
  <c r="AD1024" i="1"/>
  <c r="AC241" i="1"/>
  <c r="Z241" i="1"/>
  <c r="AD651" i="1"/>
  <c r="AA381" i="1"/>
  <c r="AC1024" i="1"/>
  <c r="AC574" i="1"/>
  <c r="Z574" i="1"/>
  <c r="AD574" i="1"/>
  <c r="AA607" i="1"/>
  <c r="AA218" i="1"/>
  <c r="Z1116" i="1"/>
  <c r="AA805" i="1"/>
  <c r="AB459" i="1"/>
  <c r="AC971" i="1"/>
  <c r="AC1118" i="1"/>
  <c r="AC858" i="1"/>
  <c r="AB398" i="1"/>
  <c r="Z1089" i="1"/>
  <c r="Z305" i="1"/>
  <c r="AA779" i="1"/>
  <c r="AC965" i="1"/>
  <c r="AB741" i="1"/>
  <c r="AB125" i="1"/>
  <c r="Z1048" i="1"/>
  <c r="AB335" i="1"/>
  <c r="AB163" i="1"/>
  <c r="Z177" i="1"/>
  <c r="AB697" i="1"/>
  <c r="AB1065" i="1"/>
  <c r="Z427" i="1"/>
  <c r="Z1075" i="1"/>
  <c r="AA86" i="1"/>
  <c r="AC381" i="1"/>
  <c r="Z883" i="1"/>
  <c r="AB1014" i="1"/>
  <c r="AA548" i="1"/>
  <c r="AB640" i="1"/>
  <c r="AB92" i="1"/>
  <c r="AB379" i="1"/>
  <c r="AB1153" i="1"/>
  <c r="AD767" i="1"/>
  <c r="Z537" i="1"/>
  <c r="AB241" i="1"/>
  <c r="AB864" i="1"/>
  <c r="AC1075" i="1"/>
  <c r="AB381" i="1"/>
  <c r="Z937" i="1"/>
  <c r="AA1024" i="1"/>
  <c r="AC1049" i="1"/>
  <c r="AC793" i="1"/>
  <c r="AA1049" i="1"/>
  <c r="AC798" i="1"/>
  <c r="AA317" i="1"/>
  <c r="AC654" i="1"/>
  <c r="AA840" i="1"/>
  <c r="Z943" i="1"/>
  <c r="Z207" i="1"/>
  <c r="Z50" i="1"/>
  <c r="AD241" i="1"/>
  <c r="AC1026" i="1"/>
  <c r="Z805" i="1"/>
  <c r="AA971" i="1"/>
  <c r="AB1118" i="1"/>
  <c r="Z858" i="1"/>
  <c r="AA398" i="1"/>
  <c r="AC1089" i="1"/>
  <c r="AA305" i="1"/>
  <c r="Z779" i="1"/>
  <c r="AB1095" i="1"/>
  <c r="AA125" i="1"/>
  <c r="AC1078" i="1"/>
  <c r="Z335" i="1"/>
  <c r="AA163" i="1"/>
  <c r="AA1065" i="1"/>
  <c r="AA427" i="1"/>
  <c r="AA128" i="1"/>
  <c r="AA1075" i="1"/>
  <c r="Z86" i="1"/>
  <c r="AB883" i="1"/>
  <c r="AC548" i="1"/>
  <c r="AA640" i="1"/>
  <c r="AC379" i="1"/>
  <c r="AB7" i="1"/>
  <c r="AD965" i="1"/>
  <c r="AC1023" i="1"/>
  <c r="AC864" i="1"/>
  <c r="AD537" i="1"/>
  <c r="Z889" i="1"/>
  <c r="Z1014" i="1"/>
  <c r="AD864" i="1"/>
  <c r="AB51" i="1"/>
  <c r="AA51" i="1"/>
  <c r="AC758" i="1"/>
  <c r="AA676" i="1"/>
  <c r="AA54" i="1"/>
  <c r="Z1110" i="1"/>
  <c r="AA596" i="1"/>
  <c r="AC892" i="1"/>
  <c r="Z813" i="1"/>
  <c r="AD1132" i="1"/>
  <c r="AA1135" i="1"/>
  <c r="AC922" i="1"/>
  <c r="AD922" i="1"/>
  <c r="AB922" i="1"/>
  <c r="Z922" i="1"/>
  <c r="AA922" i="1"/>
  <c r="AB795" i="1"/>
  <c r="AC795" i="1"/>
  <c r="AC1103" i="1"/>
  <c r="Z1103" i="1"/>
  <c r="AB1103" i="1"/>
  <c r="AB351" i="1"/>
  <c r="Z676" i="1"/>
  <c r="AB54" i="1"/>
  <c r="AB261" i="1"/>
  <c r="AB1110" i="1"/>
  <c r="AB707" i="1"/>
  <c r="Z398" i="1"/>
  <c r="AC586" i="1"/>
  <c r="AC203" i="1"/>
  <c r="Z1163" i="1"/>
  <c r="AB133" i="1"/>
  <c r="Z208" i="1"/>
  <c r="AB596" i="1"/>
  <c r="AB372" i="1"/>
  <c r="AB771" i="1"/>
  <c r="Z5" i="1"/>
  <c r="AA834" i="1"/>
  <c r="AA1017" i="1"/>
  <c r="AD1103" i="1"/>
  <c r="AD380" i="1"/>
  <c r="AD50" i="1"/>
  <c r="AD975" i="1"/>
  <c r="AC1009" i="1"/>
  <c r="AA941" i="1"/>
  <c r="AA795" i="1"/>
  <c r="AC337" i="1"/>
  <c r="AC1132" i="1"/>
  <c r="AC813" i="1"/>
  <c r="Z385" i="1"/>
  <c r="AD1135" i="1"/>
  <c r="AC380" i="1"/>
  <c r="AD505" i="1"/>
  <c r="AB505" i="1"/>
  <c r="AA505" i="1"/>
  <c r="AC505" i="1"/>
  <c r="Z505" i="1"/>
  <c r="Z982" i="1"/>
  <c r="AC982" i="1"/>
  <c r="AD268" i="1"/>
  <c r="AC268" i="1"/>
  <c r="AB268" i="1"/>
  <c r="Z268" i="1"/>
  <c r="AA268" i="1"/>
  <c r="AA1170" i="1"/>
  <c r="Z1170" i="1"/>
  <c r="AC1170" i="1"/>
  <c r="AA351" i="1"/>
  <c r="AC676" i="1"/>
  <c r="AC54" i="1"/>
  <c r="AA1110" i="1"/>
  <c r="Z39" i="1"/>
  <c r="AA793" i="1"/>
  <c r="Z596" i="1"/>
  <c r="AD285" i="1"/>
  <c r="AA50" i="1"/>
  <c r="AD39" i="1"/>
  <c r="AB813" i="1"/>
  <c r="AB1132" i="1"/>
  <c r="AD813" i="1"/>
  <c r="Z1026" i="1"/>
  <c r="AB386" i="1"/>
  <c r="Z386" i="1"/>
  <c r="AA386" i="1"/>
  <c r="AA1147" i="1"/>
  <c r="AB1147" i="1"/>
  <c r="Z351" i="1"/>
  <c r="Z459" i="1"/>
  <c r="Z627" i="1"/>
  <c r="Z371" i="1"/>
  <c r="Z544" i="1"/>
  <c r="AB589" i="1"/>
  <c r="AB971" i="1"/>
  <c r="AC382" i="1"/>
  <c r="AC305" i="1"/>
  <c r="AB664" i="1"/>
  <c r="Z405" i="1"/>
  <c r="AB549" i="1"/>
  <c r="AC1017" i="1"/>
  <c r="AC39" i="1"/>
  <c r="AC697" i="1"/>
  <c r="Z133" i="1"/>
  <c r="Z793" i="1"/>
  <c r="AC596" i="1"/>
  <c r="AB1149" i="1"/>
  <c r="AB285" i="1"/>
  <c r="AB39" i="1"/>
  <c r="AC291" i="1"/>
  <c r="Z795" i="1"/>
  <c r="AB806" i="1"/>
  <c r="AB1026" i="1"/>
  <c r="Z1060" i="1"/>
  <c r="AC1060" i="1"/>
  <c r="AB1060" i="1"/>
  <c r="AA1060" i="1"/>
  <c r="AD1060" i="1"/>
  <c r="AD184" i="1"/>
  <c r="AC184" i="1"/>
  <c r="AB184" i="1"/>
  <c r="Z184" i="1"/>
  <c r="AA184" i="1"/>
  <c r="Z213" i="1"/>
  <c r="AA213" i="1"/>
  <c r="AD778" i="1"/>
  <c r="Z778" i="1"/>
  <c r="AC778" i="1"/>
  <c r="AB778" i="1"/>
  <c r="AA778" i="1"/>
  <c r="AB758" i="1"/>
  <c r="AB627" i="1"/>
  <c r="Z933" i="1"/>
  <c r="AD1013" i="1"/>
  <c r="Z1013" i="1"/>
  <c r="AC1013" i="1"/>
  <c r="AB1013" i="1"/>
  <c r="AA1013" i="1"/>
  <c r="AB56" i="1"/>
  <c r="AA760" i="1"/>
  <c r="AC459" i="1"/>
  <c r="AC627" i="1"/>
  <c r="AC371" i="1"/>
  <c r="AB544" i="1"/>
  <c r="AC589" i="1"/>
  <c r="Z971" i="1"/>
  <c r="AB382" i="1"/>
  <c r="AB305" i="1"/>
  <c r="AC664" i="1"/>
  <c r="AA405" i="1"/>
  <c r="AA549" i="1"/>
  <c r="AB128" i="1"/>
  <c r="AC941" i="1"/>
  <c r="AC325" i="1"/>
  <c r="AC427" i="1"/>
  <c r="AA933" i="1"/>
  <c r="Z372" i="1"/>
  <c r="Z956" i="1"/>
  <c r="AA771" i="1"/>
  <c r="AB734" i="1"/>
  <c r="AD313" i="1"/>
  <c r="AD1026" i="1"/>
  <c r="AD1163" i="1"/>
  <c r="AA975" i="1"/>
  <c r="AC386" i="1"/>
  <c r="AD291" i="1"/>
  <c r="AA830" i="1"/>
  <c r="AA734" i="1"/>
  <c r="AA337" i="1"/>
  <c r="AD530" i="1"/>
  <c r="AB920" i="1"/>
  <c r="Z651" i="1"/>
  <c r="AA313" i="1"/>
  <c r="AB1135" i="1"/>
  <c r="Z1149" i="1"/>
  <c r="AB1054" i="1"/>
  <c r="Z1054" i="1"/>
  <c r="AC1054" i="1"/>
  <c r="AA1054" i="1"/>
  <c r="AD1054" i="1"/>
  <c r="AD725" i="1"/>
  <c r="AB725" i="1"/>
  <c r="AC725" i="1"/>
  <c r="Z1086" i="1"/>
  <c r="AA1086" i="1"/>
  <c r="AC1086" i="1"/>
  <c r="AD1086" i="1"/>
  <c r="AB1086" i="1"/>
  <c r="AD892" i="1"/>
  <c r="Z892" i="1"/>
  <c r="Z325" i="1"/>
  <c r="AB325" i="1"/>
  <c r="Z1135" i="1"/>
  <c r="AB1023" i="1"/>
  <c r="AD1023" i="1"/>
  <c r="Z1042" i="1"/>
  <c r="AC1042" i="1"/>
  <c r="AA758" i="1"/>
  <c r="AC56" i="1"/>
  <c r="Z758" i="1"/>
  <c r="AB676" i="1"/>
  <c r="Z54" i="1"/>
  <c r="Z261" i="1"/>
  <c r="AC1110" i="1"/>
  <c r="AA707" i="1"/>
  <c r="AC398" i="1"/>
  <c r="AA586" i="1"/>
  <c r="AB203" i="1"/>
  <c r="AB1017" i="1"/>
  <c r="AA1009" i="1"/>
  <c r="AB793" i="1"/>
  <c r="AB941" i="1"/>
  <c r="AB427" i="1"/>
  <c r="AC933" i="1"/>
  <c r="AA372" i="1"/>
  <c r="AA1066" i="1"/>
  <c r="Z1167" i="1"/>
  <c r="Z771" i="1"/>
  <c r="AD1042" i="1"/>
  <c r="AB50" i="1"/>
  <c r="AD386" i="1"/>
  <c r="AC5" i="1"/>
  <c r="Z530" i="1"/>
  <c r="AD337" i="1"/>
  <c r="Z1132" i="1"/>
  <c r="AA633" i="1"/>
  <c r="AB633" i="1"/>
  <c r="AD336" i="1"/>
  <c r="Z336" i="1"/>
  <c r="AD488" i="1"/>
  <c r="Z488" i="1"/>
  <c r="AB257" i="1"/>
  <c r="Z257" i="1"/>
  <c r="AC257" i="1"/>
  <c r="AD63" i="1"/>
  <c r="AB63" i="1"/>
  <c r="AC63" i="1"/>
  <c r="AA63" i="1"/>
  <c r="Z63" i="1"/>
  <c r="AD330" i="1"/>
  <c r="Z330" i="1"/>
  <c r="AC330" i="1"/>
  <c r="AB330" i="1"/>
  <c r="AA330" i="1"/>
  <c r="AD176" i="1"/>
  <c r="AB176" i="1"/>
  <c r="Z176" i="1"/>
  <c r="AD1034" i="1"/>
  <c r="Z1034" i="1"/>
  <c r="AD657" i="1"/>
  <c r="AC657" i="1"/>
  <c r="AA657" i="1"/>
  <c r="AB657" i="1"/>
  <c r="Z657" i="1"/>
  <c r="AA697" i="1"/>
  <c r="AC713" i="1"/>
  <c r="AA798" i="1"/>
  <c r="AD958" i="1"/>
  <c r="AB958" i="1"/>
  <c r="AC958" i="1"/>
  <c r="AA958" i="1"/>
  <c r="Z958" i="1"/>
  <c r="Z822" i="1"/>
  <c r="AB822" i="1"/>
  <c r="AA822" i="1"/>
  <c r="AC822" i="1"/>
  <c r="AD822" i="1"/>
  <c r="AD743" i="1"/>
  <c r="AB743" i="1"/>
  <c r="Z743" i="1"/>
  <c r="AC743" i="1"/>
  <c r="AA743" i="1"/>
  <c r="AA192" i="1"/>
  <c r="AB192" i="1"/>
  <c r="AA767" i="1"/>
  <c r="Z767" i="1"/>
  <c r="Z705" i="1"/>
  <c r="AB705" i="1"/>
  <c r="AC705" i="1"/>
  <c r="AA705" i="1"/>
  <c r="AD705" i="1"/>
  <c r="Z444" i="1"/>
  <c r="AB444" i="1"/>
  <c r="AC444" i="1"/>
  <c r="AD444" i="1"/>
  <c r="AA444" i="1"/>
  <c r="AB494" i="1"/>
  <c r="AC494" i="1"/>
  <c r="Z494" i="1"/>
  <c r="AD494" i="1"/>
  <c r="AA494" i="1"/>
  <c r="AD189" i="1"/>
  <c r="AC189" i="1"/>
  <c r="AB189" i="1"/>
  <c r="Z189" i="1"/>
  <c r="AA189" i="1"/>
  <c r="Z894" i="1"/>
  <c r="AB894" i="1"/>
  <c r="AD894" i="1"/>
  <c r="AA894" i="1"/>
  <c r="AC894" i="1"/>
  <c r="AD68" i="1"/>
  <c r="AB68" i="1"/>
  <c r="Z68" i="1"/>
  <c r="AC68" i="1"/>
  <c r="AA68" i="1"/>
  <c r="AD956" i="1"/>
  <c r="AB956" i="1"/>
  <c r="Z128" i="1"/>
  <c r="AB1078" i="1"/>
  <c r="AA956" i="1"/>
  <c r="Z1078" i="1"/>
  <c r="AA542" i="1"/>
  <c r="AD846" i="1"/>
  <c r="Z846" i="1"/>
  <c r="AB846" i="1"/>
  <c r="AC846" i="1"/>
  <c r="AA846" i="1"/>
  <c r="AC364" i="1"/>
  <c r="AB364" i="1"/>
  <c r="Z364" i="1"/>
  <c r="AA364" i="1"/>
  <c r="AD364" i="1"/>
  <c r="AD794" i="1"/>
  <c r="Z794" i="1"/>
  <c r="AC794" i="1"/>
  <c r="AA794" i="1"/>
  <c r="AB794" i="1"/>
  <c r="AA441" i="1"/>
  <c r="Z441" i="1"/>
  <c r="AB441" i="1"/>
  <c r="AC1072" i="1"/>
  <c r="Z1072" i="1"/>
  <c r="AB1072" i="1"/>
  <c r="AA1072" i="1"/>
  <c r="AD1072" i="1"/>
  <c r="AD644" i="1"/>
  <c r="AC644" i="1"/>
  <c r="AA644" i="1"/>
  <c r="Z644" i="1"/>
  <c r="AB644" i="1"/>
  <c r="AB1167" i="1"/>
  <c r="AD306" i="1"/>
  <c r="AB306" i="1"/>
  <c r="AA306" i="1"/>
  <c r="AC306" i="1"/>
  <c r="Z306" i="1"/>
  <c r="Z760" i="1"/>
  <c r="AC1034" i="1"/>
  <c r="AA176" i="1"/>
  <c r="AB1066" i="1"/>
  <c r="Z1066" i="1"/>
  <c r="Z765" i="1"/>
  <c r="AC1167" i="1"/>
  <c r="AC811" i="1"/>
  <c r="AB811" i="1"/>
  <c r="AA811" i="1"/>
  <c r="Z811" i="1"/>
  <c r="AD811" i="1"/>
  <c r="AA400" i="1"/>
  <c r="AD400" i="1"/>
  <c r="AB400" i="1"/>
  <c r="Z400" i="1"/>
  <c r="AC400" i="1"/>
  <c r="AA285" i="1"/>
  <c r="Z285" i="1"/>
  <c r="AD25" i="1"/>
  <c r="AC25" i="1"/>
  <c r="Z25" i="1"/>
  <c r="AB25" i="1"/>
  <c r="AA25" i="1"/>
  <c r="AD1143" i="1"/>
  <c r="AB1143" i="1"/>
  <c r="AC1143" i="1"/>
  <c r="Z1143" i="1"/>
  <c r="AA1143" i="1"/>
  <c r="AD247" i="1"/>
  <c r="AB247" i="1"/>
  <c r="AC760" i="1"/>
  <c r="AA1034" i="1"/>
  <c r="AC128" i="1"/>
  <c r="AA713" i="1"/>
  <c r="AB798" i="1"/>
  <c r="AC1066" i="1"/>
  <c r="AA765" i="1"/>
  <c r="AA1167" i="1"/>
  <c r="AD280" i="1"/>
  <c r="AB280" i="1"/>
  <c r="AA280" i="1"/>
  <c r="AC280" i="1"/>
  <c r="Z280" i="1"/>
  <c r="AB924" i="1"/>
  <c r="AC924" i="1"/>
  <c r="AD924" i="1"/>
  <c r="Z924" i="1"/>
  <c r="AA924" i="1"/>
  <c r="AD379" i="1"/>
  <c r="AA379" i="1"/>
  <c r="AD204" i="1"/>
  <c r="AB204" i="1"/>
  <c r="AC204" i="1"/>
  <c r="AA204" i="1"/>
  <c r="Z204" i="1"/>
  <c r="V3" i="2"/>
  <c r="T3" i="2"/>
  <c r="T4" i="2"/>
  <c r="S4" i="2"/>
  <c r="V4" i="2"/>
  <c r="L3" i="6"/>
  <c r="C26" i="10" l="1"/>
  <c r="D26" i="10" s="1"/>
  <c r="D41" i="10" s="1"/>
  <c r="D42" i="10" s="1"/>
  <c r="C16" i="10"/>
  <c r="C18" i="11"/>
  <c r="C20" i="11"/>
  <c r="C32" i="10"/>
  <c r="D32" i="10" s="1"/>
  <c r="Q461" i="1"/>
  <c r="Q476" i="1"/>
  <c r="L11" i="6"/>
  <c r="L13" i="6"/>
  <c r="L26" i="6"/>
  <c r="L27" i="6"/>
  <c r="L41" i="6"/>
  <c r="L42" i="6"/>
  <c r="L55" i="6"/>
  <c r="L63" i="6"/>
  <c r="L75" i="6"/>
  <c r="L107" i="6"/>
  <c r="L232" i="6"/>
  <c r="L241" i="6"/>
  <c r="L246" i="6"/>
  <c r="L272" i="6"/>
  <c r="L273" i="6"/>
  <c r="L281" i="6"/>
  <c r="L289" i="6"/>
  <c r="L767" i="6"/>
  <c r="L843" i="6"/>
  <c r="L867" i="6"/>
  <c r="L912" i="6"/>
  <c r="L217" i="7"/>
  <c r="C10" i="8"/>
  <c r="C11" i="8" s="1"/>
  <c r="C12" i="8" s="1"/>
  <c r="N18" i="8"/>
  <c r="O18" i="8" s="1"/>
  <c r="AB1055" i="1"/>
  <c r="AC1163" i="1"/>
  <c r="AB1163" i="1"/>
  <c r="AC920" i="1"/>
  <c r="AD920" i="1"/>
  <c r="Z920" i="1"/>
  <c r="AA920" i="1"/>
  <c r="AC1095" i="1"/>
  <c r="Z1095" i="1"/>
  <c r="AD955" i="1"/>
  <c r="AC955" i="1"/>
  <c r="Z955" i="1"/>
  <c r="Z668" i="1"/>
  <c r="AB668" i="1"/>
  <c r="AD1171" i="1"/>
  <c r="Z1171" i="1"/>
  <c r="AB299" i="1"/>
  <c r="AA299" i="1"/>
  <c r="AC299" i="1"/>
  <c r="AB227" i="1"/>
  <c r="Z227" i="1"/>
  <c r="AD667" i="1"/>
  <c r="AA667" i="1"/>
  <c r="AA375" i="1"/>
  <c r="AB375" i="1"/>
  <c r="AD1082" i="1"/>
  <c r="AC1082" i="1"/>
  <c r="AB1082" i="1"/>
  <c r="AD515" i="1"/>
  <c r="AA515" i="1"/>
  <c r="AC515" i="1"/>
  <c r="Z515" i="1"/>
  <c r="AD22" i="1"/>
  <c r="Z22" i="1"/>
  <c r="AA22" i="1"/>
  <c r="AA402" i="1"/>
  <c r="AB402" i="1"/>
  <c r="AD534" i="1"/>
  <c r="Z534" i="1"/>
  <c r="AC534" i="1"/>
  <c r="AD974" i="1"/>
  <c r="AB974" i="1"/>
  <c r="AD511" i="1"/>
  <c r="Z511" i="1"/>
  <c r="AC511" i="1"/>
  <c r="AD149" i="1"/>
  <c r="AA149" i="1"/>
  <c r="AD212" i="1"/>
  <c r="AB212" i="1"/>
  <c r="AD733" i="1"/>
  <c r="Z733" i="1"/>
  <c r="AA733" i="1"/>
  <c r="AC1033" i="1"/>
  <c r="AA1033" i="1"/>
  <c r="Z1033" i="1"/>
  <c r="AD251" i="1"/>
  <c r="AB251" i="1"/>
  <c r="Z251" i="1"/>
  <c r="AD174" i="1"/>
  <c r="Z174" i="1"/>
  <c r="AB174" i="1"/>
  <c r="AA174" i="1"/>
  <c r="AD664" i="1"/>
  <c r="AA664" i="1"/>
  <c r="AD48" i="1"/>
  <c r="AC48" i="1"/>
  <c r="AD883" i="1"/>
  <c r="AA883" i="1"/>
  <c r="AD586" i="1"/>
  <c r="Z586" i="1"/>
  <c r="AD56" i="1"/>
  <c r="Z56" i="1"/>
  <c r="AA56" i="1"/>
  <c r="AD1107" i="1"/>
  <c r="AC1107" i="1"/>
  <c r="AB216" i="1"/>
  <c r="Z216" i="1"/>
  <c r="AC216" i="1"/>
  <c r="Z947" i="1"/>
  <c r="AA947" i="1"/>
  <c r="AD947" i="1"/>
  <c r="AB947" i="1"/>
  <c r="AD88" i="1"/>
  <c r="AB88" i="1"/>
  <c r="AD538" i="1"/>
  <c r="AA538" i="1"/>
  <c r="AD275" i="1"/>
  <c r="AA275" i="1"/>
  <c r="AD254" i="1"/>
  <c r="AC254" i="1"/>
  <c r="Z437" i="1"/>
  <c r="AA437" i="1"/>
  <c r="AD222" i="1"/>
  <c r="AB222" i="1"/>
  <c r="AD67" i="1"/>
  <c r="AA67" i="1"/>
  <c r="AC67" i="1"/>
  <c r="Z67" i="1"/>
  <c r="AD560" i="1"/>
  <c r="AA560" i="1"/>
  <c r="AD545" i="1"/>
  <c r="AA545" i="1"/>
  <c r="AC545" i="1"/>
  <c r="Z284" i="1"/>
  <c r="AC284" i="1"/>
  <c r="AB284" i="1"/>
  <c r="AD100" i="1"/>
  <c r="AA100" i="1"/>
  <c r="AD1020" i="1"/>
  <c r="AA1020" i="1"/>
  <c r="AC1020" i="1"/>
  <c r="Z918" i="1"/>
  <c r="AC918" i="1"/>
  <c r="AB918" i="1"/>
  <c r="Z94" i="1"/>
  <c r="AA94" i="1"/>
  <c r="AD3" i="1"/>
  <c r="AF46" i="1"/>
  <c r="AF736" i="1"/>
  <c r="AF141" i="1"/>
  <c r="AF298" i="1"/>
  <c r="AF1077" i="1"/>
  <c r="AF276" i="1"/>
  <c r="AF115" i="1"/>
  <c r="AF814" i="1"/>
  <c r="AF55" i="1"/>
  <c r="AF1096" i="1"/>
  <c r="AF195" i="1"/>
  <c r="AF225" i="1"/>
  <c r="AF632" i="1"/>
  <c r="AF936" i="1"/>
  <c r="AF263" i="1"/>
  <c r="AF1152" i="1"/>
  <c r="AF1057" i="1"/>
  <c r="AF998" i="1"/>
  <c r="AF996" i="1"/>
  <c r="AF833" i="1"/>
  <c r="AF735" i="1"/>
  <c r="AF631" i="1"/>
  <c r="AF517" i="1"/>
  <c r="AF432" i="1"/>
  <c r="AF368" i="1"/>
  <c r="AF271" i="1"/>
  <c r="AF169" i="1"/>
  <c r="AF65" i="1"/>
  <c r="AF1173" i="1"/>
  <c r="AF1162" i="1"/>
  <c r="AF1144" i="1"/>
  <c r="AF1137" i="1"/>
  <c r="AF1121" i="1"/>
  <c r="AF1112" i="1"/>
  <c r="AF1101" i="1"/>
  <c r="AF1087" i="1"/>
  <c r="AF1081" i="1"/>
  <c r="AF1068" i="1"/>
  <c r="AF1059" i="1"/>
  <c r="AF1047" i="1"/>
  <c r="AF1031" i="1"/>
  <c r="AF1027" i="1"/>
  <c r="AF1001" i="1"/>
  <c r="AF1158" i="1"/>
  <c r="AF469" i="1"/>
  <c r="AE624" i="1"/>
  <c r="AE498" i="1"/>
  <c r="AE184" i="1"/>
  <c r="AE760" i="1"/>
  <c r="AF774" i="1"/>
  <c r="AF769" i="1"/>
  <c r="AF975" i="1"/>
  <c r="AE9" i="1"/>
  <c r="AE130" i="1"/>
  <c r="AE273" i="1"/>
  <c r="AE365" i="1"/>
  <c r="AF1133" i="1"/>
  <c r="AF1044" i="1"/>
  <c r="AF992" i="1"/>
  <c r="AE997" i="1"/>
  <c r="AE799" i="1"/>
  <c r="AE644" i="1"/>
  <c r="AE542" i="1"/>
  <c r="AF420" i="1"/>
  <c r="AF344" i="1"/>
  <c r="AF183" i="1"/>
  <c r="AE124" i="1"/>
  <c r="AE34" i="1"/>
  <c r="AE1165" i="1"/>
  <c r="AE1149" i="1"/>
  <c r="AF1136" i="1"/>
  <c r="AF1120" i="1"/>
  <c r="AF1114" i="1"/>
  <c r="AE1093" i="1"/>
  <c r="AE1083" i="1"/>
  <c r="AE1071" i="1"/>
  <c r="AE516" i="1"/>
  <c r="AF1036" i="1"/>
  <c r="AE141" i="1"/>
  <c r="AF1155" i="1"/>
  <c r="AE1036" i="1"/>
  <c r="AF679" i="1"/>
  <c r="AF539" i="1"/>
  <c r="AF1013" i="1"/>
  <c r="AE274" i="1"/>
  <c r="AE598" i="1"/>
  <c r="AE303" i="1"/>
  <c r="AE258" i="1"/>
  <c r="AF1045" i="1"/>
  <c r="AF813" i="1"/>
  <c r="AF778" i="1"/>
  <c r="AE983" i="1"/>
  <c r="AE1164" i="1"/>
  <c r="AE1072" i="1"/>
  <c r="AE1019" i="1"/>
  <c r="AF899" i="1"/>
  <c r="AF815" i="1"/>
  <c r="AF643" i="1"/>
  <c r="AE581" i="1"/>
  <c r="AE456" i="1"/>
  <c r="AE387" i="1"/>
  <c r="AE286" i="1"/>
  <c r="AF153" i="1"/>
  <c r="AF57" i="1"/>
  <c r="AF1170" i="1"/>
  <c r="AE1154" i="1"/>
  <c r="AE1140" i="1"/>
  <c r="AE1129" i="1"/>
  <c r="AE1111" i="1"/>
  <c r="AF1098" i="1"/>
  <c r="AF1086" i="1"/>
  <c r="AF1076" i="1"/>
  <c r="AE1064" i="1"/>
  <c r="AE1050" i="1"/>
  <c r="AE1037" i="1"/>
  <c r="AE1155" i="1"/>
  <c r="AE736" i="1"/>
  <c r="AE679" i="1"/>
  <c r="AE539" i="1"/>
  <c r="AE1013" i="1"/>
  <c r="AF674" i="1"/>
  <c r="AF777" i="1"/>
  <c r="AF756" i="1"/>
  <c r="AE1096" i="1"/>
  <c r="AE1045" i="1"/>
  <c r="AE813" i="1"/>
  <c r="AE778" i="1"/>
  <c r="AF233" i="1"/>
  <c r="AF1118" i="1"/>
  <c r="AF1046" i="1"/>
  <c r="AE998" i="1"/>
  <c r="AE899" i="1"/>
  <c r="AE815" i="1"/>
  <c r="AE643" i="1"/>
  <c r="AF563" i="1"/>
  <c r="AF444" i="1"/>
  <c r="AF369" i="1"/>
  <c r="AE271" i="1"/>
  <c r="AE153" i="1"/>
  <c r="AE57" i="1"/>
  <c r="AE1170" i="1"/>
  <c r="AF1150" i="1"/>
  <c r="AF1141" i="1"/>
  <c r="AF1128" i="1"/>
  <c r="AE1112" i="1"/>
  <c r="AE1098" i="1"/>
  <c r="AE1086" i="1"/>
  <c r="AE1076" i="1"/>
  <c r="AF1062" i="1"/>
  <c r="AF1049" i="1"/>
  <c r="AF1035" i="1"/>
  <c r="AE1027" i="1"/>
  <c r="AE1000" i="1"/>
  <c r="AE985" i="1"/>
  <c r="AE966" i="1"/>
  <c r="AE952" i="1"/>
  <c r="AE1010" i="1"/>
  <c r="AE938" i="1"/>
  <c r="AE442" i="1"/>
  <c r="AE270" i="1"/>
  <c r="AE623" i="1"/>
  <c r="AF1003" i="1"/>
  <c r="AF51" i="1"/>
  <c r="AF113" i="1"/>
  <c r="AE37" i="1"/>
  <c r="AE1160" i="1"/>
  <c r="AE678" i="1"/>
  <c r="AE671" i="1"/>
  <c r="AF745" i="1"/>
  <c r="AF846" i="1"/>
  <c r="AF1175" i="1"/>
  <c r="AE1108" i="1"/>
  <c r="AE1007" i="1"/>
  <c r="AE961" i="1"/>
  <c r="AE837" i="1"/>
  <c r="AF701" i="1"/>
  <c r="AF586" i="1"/>
  <c r="AF490" i="1"/>
  <c r="AE394" i="1"/>
  <c r="AE295" i="1"/>
  <c r="AE75" i="1"/>
  <c r="AE89" i="1"/>
  <c r="AF1172" i="1"/>
  <c r="AF1159" i="1"/>
  <c r="AF1146" i="1"/>
  <c r="AE1131" i="1"/>
  <c r="AE1122" i="1"/>
  <c r="AE1103" i="1"/>
  <c r="AE1089" i="1"/>
  <c r="AF1080" i="1"/>
  <c r="AF1066" i="1"/>
  <c r="AF1054" i="1"/>
  <c r="AE1039" i="1"/>
  <c r="AE1029" i="1"/>
  <c r="AE1014" i="1"/>
  <c r="AF987" i="1"/>
  <c r="AF974" i="1"/>
  <c r="AF956" i="1"/>
  <c r="AF946" i="1"/>
  <c r="AF941" i="1"/>
  <c r="AF927" i="1"/>
  <c r="AF906" i="1"/>
  <c r="AF892" i="1"/>
  <c r="AF883" i="1"/>
  <c r="AF875" i="1"/>
  <c r="AF856" i="1"/>
  <c r="AF843" i="1"/>
  <c r="AF831" i="1"/>
  <c r="AF811" i="1"/>
  <c r="AF798" i="1"/>
  <c r="AF787" i="1"/>
  <c r="AF775" i="1"/>
  <c r="AF757" i="1"/>
  <c r="AF746" i="1"/>
  <c r="AF734" i="1"/>
  <c r="AF713" i="1"/>
  <c r="AF699" i="1"/>
  <c r="AF689" i="1"/>
  <c r="AE515" i="1"/>
  <c r="AE1077" i="1"/>
  <c r="AE1024" i="1"/>
  <c r="AF1160" i="1"/>
  <c r="AF671" i="1"/>
  <c r="AE1002" i="1"/>
  <c r="AE1127" i="1"/>
  <c r="AF961" i="1"/>
  <c r="AE735" i="1"/>
  <c r="AE505" i="1"/>
  <c r="AF295" i="1"/>
  <c r="AF89" i="1"/>
  <c r="AE1161" i="1"/>
  <c r="AE1134" i="1"/>
  <c r="AF1103" i="1"/>
  <c r="AE1081" i="1"/>
  <c r="AF1055" i="1"/>
  <c r="AE1031" i="1"/>
  <c r="AE1015" i="1"/>
  <c r="AE986" i="1"/>
  <c r="AE967" i="1"/>
  <c r="AF947" i="1"/>
  <c r="AE940" i="1"/>
  <c r="AF924" i="1"/>
  <c r="AE900" i="1"/>
  <c r="AE887" i="1"/>
  <c r="AE877" i="1"/>
  <c r="AE858" i="1"/>
  <c r="AF842" i="1"/>
  <c r="AF823" i="1"/>
  <c r="AF806" i="1"/>
  <c r="AE792" i="1"/>
  <c r="AE781" i="1"/>
  <c r="AE759" i="1"/>
  <c r="AE747" i="1"/>
  <c r="AF726" i="1"/>
  <c r="AF711" i="1"/>
  <c r="AE301" i="1"/>
  <c r="AE571" i="1"/>
  <c r="AE1006" i="1"/>
  <c r="AE1100" i="1"/>
  <c r="AF303" i="1"/>
  <c r="AE195" i="1"/>
  <c r="AE937" i="1"/>
  <c r="AF1164" i="1"/>
  <c r="AF1019" i="1"/>
  <c r="AE820" i="1"/>
  <c r="AE585" i="1"/>
  <c r="AF387" i="1"/>
  <c r="AE169" i="1"/>
  <c r="AE1171" i="1"/>
  <c r="AF1140" i="1"/>
  <c r="AF1111" i="1"/>
  <c r="AE1088" i="1"/>
  <c r="AE1065" i="1"/>
  <c r="AF1041" i="1"/>
  <c r="AF1025" i="1"/>
  <c r="AE993" i="1"/>
  <c r="AE974" i="1"/>
  <c r="AF951" i="1"/>
  <c r="AE1005" i="1"/>
  <c r="AE928" i="1"/>
  <c r="AF905" i="1"/>
  <c r="AF890" i="1"/>
  <c r="AF880" i="1"/>
  <c r="AF479" i="1"/>
  <c r="AE1070" i="1"/>
  <c r="AE284" i="1"/>
  <c r="AE99" i="1"/>
  <c r="AF63" i="1"/>
  <c r="AF171" i="1"/>
  <c r="AF897" i="1"/>
  <c r="AF870" i="1"/>
  <c r="AF18" i="1"/>
  <c r="AE307" i="1"/>
  <c r="AE207" i="1"/>
  <c r="AF378" i="1"/>
  <c r="AF98" i="1"/>
  <c r="AE299" i="1"/>
  <c r="AE558" i="1"/>
  <c r="AE236" i="1"/>
  <c r="AF932" i="1"/>
  <c r="AF973" i="1"/>
  <c r="AF1139" i="1"/>
  <c r="AF709" i="1"/>
  <c r="AE103" i="1"/>
  <c r="AE86" i="1"/>
  <c r="AF180" i="1"/>
  <c r="AE287" i="1"/>
  <c r="AE669" i="1"/>
  <c r="AF297" i="1"/>
  <c r="AF559" i="1"/>
  <c r="AF1125" i="1"/>
  <c r="AF935" i="1"/>
  <c r="AF972" i="1"/>
  <c r="AF651" i="1"/>
  <c r="AE825" i="1"/>
  <c r="AE609" i="1"/>
  <c r="AF76" i="1"/>
  <c r="AE189" i="1"/>
  <c r="AF315" i="1"/>
  <c r="AE711" i="1"/>
  <c r="AF1063" i="1"/>
  <c r="AF589" i="1"/>
  <c r="AF688" i="1"/>
  <c r="AF934" i="1"/>
  <c r="AF911" i="1"/>
  <c r="AE158" i="1"/>
  <c r="AF537" i="1"/>
  <c r="AE94" i="1"/>
  <c r="AF78" i="1"/>
  <c r="AF190" i="1"/>
  <c r="AF326" i="1"/>
  <c r="AE726" i="1"/>
  <c r="AF864" i="1"/>
  <c r="AF560" i="1"/>
  <c r="AF576" i="1"/>
  <c r="AE126" i="1"/>
  <c r="AE616" i="1"/>
  <c r="AF133" i="1"/>
  <c r="AE779" i="1"/>
  <c r="AF8" i="1"/>
  <c r="AF108" i="1"/>
  <c r="AE196" i="1"/>
  <c r="AE363" i="1"/>
  <c r="AF791" i="1"/>
  <c r="AF485" i="1"/>
  <c r="AF521" i="1"/>
  <c r="AF620" i="1"/>
  <c r="AF140" i="1"/>
  <c r="AF903" i="1"/>
  <c r="AE725" i="1"/>
  <c r="AF476" i="1"/>
  <c r="AE440" i="1"/>
  <c r="AE54" i="1"/>
  <c r="AF163" i="1"/>
  <c r="AE228" i="1"/>
  <c r="AE561" i="1"/>
  <c r="AF607" i="1"/>
  <c r="AF375" i="1"/>
  <c r="AF173" i="1"/>
  <c r="AF168" i="1"/>
  <c r="AF902" i="1"/>
  <c r="AF958" i="1"/>
  <c r="AF79" i="1"/>
  <c r="AE102" i="1"/>
  <c r="AF62" i="1"/>
  <c r="AE170" i="1"/>
  <c r="AE249" i="1"/>
  <c r="AE593" i="1"/>
  <c r="AF657" i="1"/>
  <c r="AE807" i="1"/>
  <c r="AF83" i="1"/>
  <c r="AE1124" i="1"/>
  <c r="AE320" i="1"/>
  <c r="AF129" i="1"/>
  <c r="AE211" i="1"/>
  <c r="AE455" i="1"/>
  <c r="AF963" i="1"/>
  <c r="AF417" i="1"/>
  <c r="AE206" i="1"/>
  <c r="AF910" i="1"/>
  <c r="AE939" i="1"/>
  <c r="AE160" i="1"/>
  <c r="AF162" i="1"/>
  <c r="AF826" i="1"/>
  <c r="AF549" i="1"/>
  <c r="AF91" i="1"/>
  <c r="AE21" i="1"/>
  <c r="AE56" i="1"/>
  <c r="AE105" i="1"/>
  <c r="AF142" i="1"/>
  <c r="AF164" i="1"/>
  <c r="AF192" i="1"/>
  <c r="AF209" i="1"/>
  <c r="AF221" i="1"/>
  <c r="AF256" i="1"/>
  <c r="AF338" i="1"/>
  <c r="AF428" i="1"/>
  <c r="AF528" i="1"/>
  <c r="AE629" i="1"/>
  <c r="AE750" i="1"/>
  <c r="AE924" i="1"/>
  <c r="AE1159" i="1"/>
  <c r="AE484" i="1"/>
  <c r="AE893" i="1"/>
  <c r="AE468" i="1"/>
  <c r="AF719" i="1"/>
  <c r="AF334" i="1"/>
  <c r="AE1143" i="1"/>
  <c r="AF578" i="1"/>
  <c r="AF832" i="1"/>
  <c r="AF307" i="1"/>
  <c r="AF743" i="1"/>
  <c r="AF1070" i="1"/>
  <c r="AF592" i="1"/>
  <c r="AE915" i="1"/>
  <c r="AE471" i="1"/>
  <c r="AE697" i="1"/>
  <c r="AF795" i="1"/>
  <c r="AF844" i="1"/>
  <c r="AF874" i="1"/>
  <c r="AF242" i="1"/>
  <c r="AE380" i="1"/>
  <c r="AE101" i="1"/>
  <c r="AF484" i="1"/>
  <c r="AF893" i="1"/>
  <c r="AF468" i="1"/>
  <c r="AE717" i="1"/>
  <c r="AE335" i="1"/>
  <c r="AE448" i="1"/>
  <c r="AF358" i="1"/>
  <c r="AF347" i="1"/>
  <c r="AF135" i="1"/>
  <c r="AF615" i="1"/>
  <c r="AE509" i="1"/>
  <c r="AE351" i="1"/>
  <c r="AE916" i="1"/>
  <c r="AF914" i="1"/>
  <c r="AF471" i="1"/>
  <c r="AF697" i="1"/>
  <c r="AF157" i="1"/>
  <c r="AE953" i="1"/>
  <c r="AE1090" i="1"/>
  <c r="AE793" i="1"/>
  <c r="AF5" i="1"/>
  <c r="AF380" i="1"/>
  <c r="AF92" i="1"/>
  <c r="AF969" i="1"/>
  <c r="AF14" i="1"/>
  <c r="AF33" i="1"/>
  <c r="AF59" i="1"/>
  <c r="AE73" i="1"/>
  <c r="AE116" i="1"/>
  <c r="AE139" i="1"/>
  <c r="AE166" i="1"/>
  <c r="AE187" i="1"/>
  <c r="AE201" i="1"/>
  <c r="AE217" i="1"/>
  <c r="AE239" i="1"/>
  <c r="AE311" i="1"/>
  <c r="AE392" i="1"/>
  <c r="AE494" i="1"/>
  <c r="AE584" i="1"/>
  <c r="AF692" i="1"/>
  <c r="AE856" i="1"/>
  <c r="AE1055" i="1"/>
  <c r="AE1175" i="1"/>
  <c r="AF534" i="1"/>
  <c r="AF868" i="1"/>
  <c r="AE521" i="1"/>
  <c r="AE589" i="1"/>
  <c r="AE955" i="1"/>
  <c r="AF577" i="1"/>
  <c r="AF600" i="1"/>
  <c r="AF230" i="1"/>
  <c r="AF614" i="1"/>
  <c r="AE506" i="1"/>
  <c r="AE903" i="1"/>
  <c r="AE911" i="1"/>
  <c r="AE909" i="1"/>
  <c r="AE728" i="1"/>
  <c r="AE649" i="1"/>
  <c r="AE156" i="1"/>
  <c r="AE378" i="1"/>
  <c r="AE374" i="1"/>
  <c r="AE80" i="1"/>
  <c r="AF627" i="1"/>
  <c r="AF964" i="1"/>
  <c r="AF763" i="1"/>
  <c r="AF100" i="1"/>
  <c r="AE8" i="1"/>
  <c r="AE26" i="1"/>
  <c r="AE50" i="1"/>
  <c r="AF68" i="1"/>
  <c r="AF107" i="1"/>
  <c r="AF128" i="1"/>
  <c r="AF151" i="1"/>
  <c r="AF178" i="1"/>
  <c r="AF194" i="1"/>
  <c r="AF210" i="1"/>
  <c r="AE226" i="1"/>
  <c r="AE272" i="1"/>
  <c r="AE360" i="1"/>
  <c r="AE452" i="1"/>
  <c r="AE544" i="1"/>
  <c r="AE654" i="1"/>
  <c r="AE786" i="1"/>
  <c r="AE947" i="1"/>
  <c r="AF291" i="1"/>
  <c r="AE657" i="1"/>
  <c r="AF869" i="1"/>
  <c r="AF64" i="1"/>
  <c r="AF718" i="1"/>
  <c r="AF333" i="1"/>
  <c r="AE620" i="1"/>
  <c r="AE688" i="1"/>
  <c r="AE45" i="1"/>
  <c r="AF269" i="1"/>
  <c r="AF126" i="1"/>
  <c r="AF839" i="1"/>
  <c r="AF207" i="1"/>
  <c r="AE921" i="1"/>
  <c r="AF223" i="1"/>
  <c r="AF732" i="1"/>
  <c r="AE647" i="1"/>
  <c r="AE1145" i="1"/>
  <c r="AE265" i="1"/>
  <c r="AE82" i="1"/>
  <c r="AE537" i="1"/>
  <c r="AE240" i="1"/>
  <c r="AE437" i="1"/>
  <c r="AF90" i="1"/>
  <c r="AF609" i="1"/>
  <c r="AF16" i="1"/>
  <c r="AF36" i="1"/>
  <c r="AE63" i="1"/>
  <c r="AE78" i="1"/>
  <c r="AE119" i="1"/>
  <c r="AF146" i="1"/>
  <c r="AF170" i="1"/>
  <c r="AF189" i="1"/>
  <c r="AF202" i="1"/>
  <c r="AF219" i="1"/>
  <c r="AF251" i="1"/>
  <c r="AE324" i="1"/>
  <c r="AE415" i="1"/>
  <c r="AE518" i="1"/>
  <c r="AF601" i="1"/>
  <c r="AF715" i="1"/>
  <c r="AF886" i="1"/>
  <c r="AF1102" i="1"/>
  <c r="AF1115" i="1"/>
  <c r="AE701" i="1"/>
  <c r="AF483" i="1"/>
  <c r="AF867" i="1"/>
  <c r="AF766" i="1"/>
  <c r="AF558" i="1"/>
  <c r="AE18" i="1"/>
  <c r="AE173" i="1"/>
  <c r="AE576" i="1"/>
  <c r="AF43" i="1"/>
  <c r="AF807" i="1"/>
  <c r="AF218" i="1"/>
  <c r="AF204" i="1"/>
  <c r="AE972" i="1"/>
  <c r="AE920" i="1"/>
  <c r="AE733" i="1"/>
  <c r="AF1174" i="1"/>
  <c r="AF158" i="1"/>
  <c r="AF284" i="1"/>
  <c r="AF401" i="1"/>
  <c r="AE84" i="1"/>
  <c r="AE826" i="1"/>
  <c r="AE241" i="1"/>
  <c r="AF764" i="1"/>
  <c r="AF99" i="1"/>
  <c r="AF94" i="1"/>
  <c r="AF17" i="1"/>
  <c r="AF42" i="1"/>
  <c r="AF1106" i="1"/>
  <c r="AF85" i="1"/>
  <c r="AE121" i="1"/>
  <c r="AE147" i="1"/>
  <c r="AE172" i="1"/>
  <c r="AE191" i="1"/>
  <c r="AE209" i="1"/>
  <c r="AE221" i="1"/>
  <c r="AE255" i="1"/>
  <c r="AE330" i="1"/>
  <c r="AE425" i="1"/>
  <c r="AE527" i="1"/>
  <c r="AE618" i="1"/>
  <c r="AE746" i="1"/>
  <c r="AE906" i="1"/>
  <c r="AF1130" i="1"/>
  <c r="AF760" i="1"/>
  <c r="AE854" i="1"/>
  <c r="AE1018" i="1"/>
  <c r="AE242" i="1"/>
  <c r="AF97" i="1"/>
  <c r="AE47" i="1"/>
  <c r="AF110" i="1"/>
  <c r="AF959" i="1"/>
  <c r="AE87" i="1"/>
  <c r="AF830" i="1"/>
  <c r="AE969" i="1"/>
  <c r="AF13" i="1"/>
  <c r="AF32" i="1"/>
  <c r="AE67" i="1"/>
  <c r="AF106" i="1"/>
  <c r="AF125" i="1"/>
  <c r="AF149" i="1"/>
  <c r="AF174" i="1"/>
  <c r="AE193" i="1"/>
  <c r="AE208" i="1"/>
  <c r="AE222" i="1"/>
  <c r="AF262" i="1"/>
  <c r="AE343" i="1"/>
  <c r="AE431" i="1"/>
  <c r="AE536" i="1"/>
  <c r="AE628" i="1"/>
  <c r="AF758" i="1"/>
  <c r="AF938" i="1"/>
  <c r="AE1172" i="1"/>
  <c r="AE104" i="1"/>
  <c r="AF245" i="1"/>
  <c r="AF261" i="1"/>
  <c r="AF289" i="1"/>
  <c r="AE316" i="1"/>
  <c r="AF353" i="1"/>
  <c r="AE388" i="1"/>
  <c r="AE422" i="1"/>
  <c r="AF460" i="1"/>
  <c r="AE499" i="1"/>
  <c r="AE532" i="1"/>
  <c r="AF564" i="1"/>
  <c r="AE596" i="1"/>
  <c r="AE639" i="1"/>
  <c r="AE682" i="1"/>
  <c r="AF739" i="1"/>
  <c r="AE798" i="1"/>
  <c r="AE862" i="1"/>
  <c r="AF928" i="1"/>
  <c r="AF993" i="1"/>
  <c r="AE1087" i="1"/>
  <c r="AF148" i="1"/>
  <c r="AF1021" i="1"/>
  <c r="AF58" i="1"/>
  <c r="AE483" i="1"/>
  <c r="AE869" i="1"/>
  <c r="AE467" i="1"/>
  <c r="AE719" i="1"/>
  <c r="AE884" i="1"/>
  <c r="AE447" i="1"/>
  <c r="AE577" i="1"/>
  <c r="AE578" i="1"/>
  <c r="AE43" i="1"/>
  <c r="AE269" i="1"/>
  <c r="AE925" i="1"/>
  <c r="AE510" i="1"/>
  <c r="AE350" i="1"/>
  <c r="AE917" i="1"/>
  <c r="AF613" i="1"/>
  <c r="AE355" i="1"/>
  <c r="AE1174" i="1"/>
  <c r="AF341" i="1"/>
  <c r="AE159" i="1"/>
  <c r="AE705" i="1"/>
  <c r="AF259" i="1"/>
  <c r="AE708" i="1"/>
  <c r="AE627" i="1"/>
  <c r="AF243" i="1"/>
  <c r="AE764" i="1"/>
  <c r="AE90" i="1"/>
  <c r="AF608" i="1"/>
  <c r="AE13" i="1"/>
  <c r="AE31" i="1"/>
  <c r="AF52" i="1"/>
  <c r="AE68" i="1"/>
  <c r="AE106" i="1"/>
  <c r="AF120" i="1"/>
  <c r="AE146" i="1"/>
  <c r="AE167" i="1"/>
  <c r="AF182" i="1"/>
  <c r="AE200" i="1"/>
  <c r="AE212" i="1"/>
  <c r="AF224" i="1"/>
  <c r="AE247" i="1"/>
  <c r="AE262" i="1"/>
  <c r="AE290" i="1"/>
  <c r="AF316" i="1"/>
  <c r="AF354" i="1"/>
  <c r="AF388" i="1"/>
  <c r="AE423" i="1"/>
  <c r="AF458" i="1"/>
  <c r="AF499" i="1"/>
  <c r="AE533" i="1"/>
  <c r="AF565" i="1"/>
  <c r="AF596" i="1"/>
  <c r="AF639" i="1"/>
  <c r="AF682" i="1"/>
  <c r="AE741" i="1"/>
  <c r="AF801" i="1"/>
  <c r="AE863" i="1"/>
  <c r="AF929" i="1"/>
  <c r="AE995" i="1"/>
  <c r="AE1091" i="1"/>
  <c r="AE186" i="1"/>
  <c r="AE1011" i="1"/>
  <c r="AF371" i="1"/>
  <c r="AF248" i="1"/>
  <c r="AF264" i="1"/>
  <c r="AE294" i="1"/>
  <c r="AE325" i="1"/>
  <c r="AF361" i="1"/>
  <c r="AE382" i="1"/>
  <c r="AE427" i="1"/>
  <c r="AF462" i="1"/>
  <c r="AE503" i="1"/>
  <c r="AE538" i="1"/>
  <c r="AF568" i="1"/>
  <c r="AE604" i="1"/>
  <c r="AF655" i="1"/>
  <c r="AE690" i="1"/>
  <c r="AF748" i="1"/>
  <c r="AE810" i="1"/>
  <c r="AF878" i="1"/>
  <c r="AE943" i="1"/>
  <c r="AF1017" i="1"/>
  <c r="AE1107" i="1"/>
  <c r="AE352" i="1"/>
  <c r="AE1152" i="1"/>
  <c r="AE51" i="1"/>
  <c r="AE251" i="1"/>
  <c r="AF266" i="1"/>
  <c r="AF296" i="1"/>
  <c r="AF327" i="1"/>
  <c r="AF363" i="1"/>
  <c r="AE393" i="1"/>
  <c r="AF429" i="1"/>
  <c r="AF470" i="1"/>
  <c r="AE512" i="1"/>
  <c r="AF541" i="1"/>
  <c r="AF570" i="1"/>
  <c r="AE611" i="1"/>
  <c r="AE659" i="1"/>
  <c r="AE693" i="1"/>
  <c r="AE753" i="1"/>
  <c r="AF817" i="1"/>
  <c r="AE882" i="1"/>
  <c r="AE1009" i="1"/>
  <c r="AE1026" i="1"/>
  <c r="AE1123" i="1"/>
  <c r="AF398" i="1"/>
  <c r="AF640" i="1"/>
  <c r="AF498" i="1"/>
  <c r="AE245" i="1"/>
  <c r="AE260" i="1"/>
  <c r="AF288" i="1"/>
  <c r="AF317" i="1"/>
  <c r="AE349" i="1"/>
  <c r="AF390" i="1"/>
  <c r="AE421" i="1"/>
  <c r="AE459" i="1"/>
  <c r="AF493" i="1"/>
  <c r="AE531" i="1"/>
  <c r="AE562" i="1"/>
  <c r="AF594" i="1"/>
  <c r="AF637" i="1"/>
  <c r="AE681" i="1"/>
  <c r="AF737" i="1"/>
  <c r="AE797" i="1"/>
  <c r="AF859" i="1"/>
  <c r="AE926" i="1"/>
  <c r="AE990" i="1"/>
  <c r="AF1083" i="1"/>
  <c r="AE144" i="1"/>
  <c r="AE999" i="1"/>
  <c r="AE770" i="1"/>
  <c r="AE613" i="1"/>
  <c r="AE223" i="1"/>
  <c r="AE730" i="1"/>
  <c r="AE650" i="1"/>
  <c r="AE341" i="1"/>
  <c r="AE155" i="1"/>
  <c r="AE235" i="1"/>
  <c r="AE979" i="1"/>
  <c r="AE259" i="1"/>
  <c r="AE874" i="1"/>
  <c r="AE827" i="1"/>
  <c r="AE1051" i="1"/>
  <c r="AE243" i="1"/>
  <c r="AE396" i="1"/>
  <c r="AE436" i="1"/>
  <c r="AE91" i="1"/>
  <c r="AE608" i="1"/>
  <c r="AE10" i="1"/>
  <c r="AE19" i="1"/>
  <c r="AE33" i="1"/>
  <c r="AE52" i="1"/>
  <c r="AE1106" i="1"/>
  <c r="AE71" i="1"/>
  <c r="AE108" i="1"/>
  <c r="AE120" i="1"/>
  <c r="AE134" i="1"/>
  <c r="AE154" i="1"/>
  <c r="AE171" i="1"/>
  <c r="AE182" i="1"/>
  <c r="AE194" i="1"/>
  <c r="AE205" i="1"/>
  <c r="AE214" i="1"/>
  <c r="AE224" i="1"/>
  <c r="AE237" i="1"/>
  <c r="AE252" i="1"/>
  <c r="AE264" i="1"/>
  <c r="AF282" i="1"/>
  <c r="AF294" i="1"/>
  <c r="AF313" i="1"/>
  <c r="AE326" i="1"/>
  <c r="AF342" i="1"/>
  <c r="AF362" i="1"/>
  <c r="AE404" i="1"/>
  <c r="AF382" i="1"/>
  <c r="AF414" i="1"/>
  <c r="AE428" i="1"/>
  <c r="AF446" i="1"/>
  <c r="AF465" i="1"/>
  <c r="AE489" i="1"/>
  <c r="AF503" i="1"/>
  <c r="AF526" i="1"/>
  <c r="AE540" i="1"/>
  <c r="AF556" i="1"/>
  <c r="AF569" i="1"/>
  <c r="AE588" i="1"/>
  <c r="AF604" i="1"/>
  <c r="AF626" i="1"/>
  <c r="AE658" i="1"/>
  <c r="AF672" i="1"/>
  <c r="AF690" i="1"/>
  <c r="AE714" i="1"/>
  <c r="AE751" i="1"/>
  <c r="AF783" i="1"/>
  <c r="AF810" i="1"/>
  <c r="AE849" i="1"/>
  <c r="AE879" i="1"/>
  <c r="AF904" i="1"/>
  <c r="AF943" i="1"/>
  <c r="AE970" i="1"/>
  <c r="AE1023" i="1"/>
  <c r="AF1060" i="1"/>
  <c r="AE1109" i="1"/>
  <c r="AF1166" i="1"/>
  <c r="AE368" i="1"/>
  <c r="AE809" i="1"/>
  <c r="AF1153" i="1"/>
  <c r="AE602" i="1"/>
  <c r="AF244" i="1"/>
  <c r="AF909" i="1"/>
  <c r="AF729" i="1"/>
  <c r="AF957" i="1"/>
  <c r="AF649" i="1"/>
  <c r="AF647" i="1"/>
  <c r="AF160" i="1"/>
  <c r="AF606" i="1"/>
  <c r="AF265" i="1"/>
  <c r="AF475" i="1"/>
  <c r="AF81" i="1"/>
  <c r="AF825" i="1"/>
  <c r="AF873" i="1"/>
  <c r="AF802" i="1"/>
  <c r="AF435" i="1"/>
  <c r="AF440" i="1"/>
  <c r="AF101" i="1"/>
  <c r="AF95" i="1"/>
  <c r="AF11" i="1"/>
  <c r="AF21" i="1"/>
  <c r="AF35" i="1"/>
  <c r="AF53" i="1"/>
  <c r="AF66" i="1"/>
  <c r="AF73" i="1"/>
  <c r="AF111" i="1"/>
  <c r="AF121" i="1"/>
  <c r="AF139" i="1"/>
  <c r="AF161" i="1"/>
  <c r="AF172" i="1"/>
  <c r="AF185" i="1"/>
  <c r="AF196" i="1"/>
  <c r="AF206" i="1"/>
  <c r="AF215" i="1"/>
  <c r="AF226" i="1"/>
  <c r="AF239" i="1"/>
  <c r="AF253" i="1"/>
  <c r="AF267" i="1"/>
  <c r="AE285" i="1"/>
  <c r="AE300" i="1"/>
  <c r="AF314" i="1"/>
  <c r="AE329" i="1"/>
  <c r="AF345" i="1"/>
  <c r="AE364" i="1"/>
  <c r="AE385" i="1"/>
  <c r="AF393" i="1"/>
  <c r="AE416" i="1"/>
  <c r="AE430" i="1"/>
  <c r="AF453" i="1"/>
  <c r="AE472" i="1"/>
  <c r="AE492" i="1"/>
  <c r="AF512" i="1"/>
  <c r="AE530" i="1"/>
  <c r="AE543" i="1"/>
  <c r="AF555" i="1"/>
  <c r="AE572" i="1"/>
  <c r="AE591" i="1"/>
  <c r="AF611" i="1"/>
  <c r="AE633" i="1"/>
  <c r="AE660" i="1"/>
  <c r="AF675" i="1"/>
  <c r="AE695" i="1"/>
  <c r="AE723" i="1"/>
  <c r="AE755" i="1"/>
  <c r="AF788" i="1"/>
  <c r="AF818" i="1"/>
  <c r="AE853" i="1"/>
  <c r="AE883" i="1"/>
  <c r="AF908" i="1"/>
  <c r="AF1010" i="1"/>
  <c r="AF981" i="1"/>
  <c r="AF1029" i="1"/>
  <c r="AF1071" i="1"/>
  <c r="AE1117" i="1"/>
  <c r="AF34" i="1"/>
  <c r="AE432" i="1"/>
  <c r="AE857" i="1"/>
  <c r="AF365" i="1"/>
  <c r="AE319" i="1"/>
  <c r="AF184" i="1"/>
  <c r="AE254" i="1"/>
  <c r="AE266" i="1"/>
  <c r="AF285" i="1"/>
  <c r="AE302" i="1"/>
  <c r="AE315" i="1"/>
  <c r="AF329" i="1"/>
  <c r="AF346" i="1"/>
  <c r="AE366" i="1"/>
  <c r="AF385" i="1"/>
  <c r="AF395" i="1"/>
  <c r="AE417" i="1"/>
  <c r="AF430" i="1"/>
  <c r="AF454" i="1"/>
  <c r="AE473" i="1"/>
  <c r="AF492" i="1"/>
  <c r="AF508" i="1"/>
  <c r="AE528" i="1"/>
  <c r="AF543" i="1"/>
  <c r="AF557" i="1"/>
  <c r="AE573" i="1"/>
  <c r="AF591" i="1"/>
  <c r="AF612" i="1"/>
  <c r="AE634" i="1"/>
  <c r="AF660" i="1"/>
  <c r="AE676" i="1"/>
  <c r="AF695" i="1"/>
  <c r="AF723" i="1"/>
  <c r="AF755" i="1"/>
  <c r="AE789" i="1"/>
  <c r="AE821" i="1"/>
  <c r="AF853" i="1"/>
  <c r="AE885" i="1"/>
  <c r="AE912" i="1"/>
  <c r="AE945" i="1"/>
  <c r="AE982" i="1"/>
  <c r="AE1032" i="1"/>
  <c r="AF1073" i="1"/>
  <c r="AE1121" i="1"/>
  <c r="AE39" i="1"/>
  <c r="AF433" i="1"/>
  <c r="AE871" i="1"/>
  <c r="AF1116" i="1"/>
  <c r="AE754" i="1"/>
  <c r="AF617" i="1"/>
  <c r="AE113" i="1"/>
  <c r="AF1126" i="1"/>
  <c r="AE288" i="1"/>
  <c r="AE304" i="1"/>
  <c r="AE317" i="1"/>
  <c r="AE331" i="1"/>
  <c r="AF348" i="1"/>
  <c r="AF367" i="1"/>
  <c r="AE390" i="1"/>
  <c r="AF402" i="1"/>
  <c r="AF418" i="1"/>
  <c r="AE328" i="1"/>
  <c r="AF455" i="1"/>
  <c r="AF474" i="1"/>
  <c r="AE493" i="1"/>
  <c r="AF518" i="1"/>
  <c r="AF529" i="1"/>
  <c r="AE546" i="1"/>
  <c r="AF561" i="1"/>
  <c r="AF580" i="1"/>
  <c r="AE594" i="1"/>
  <c r="AF618" i="1"/>
  <c r="AE637" i="1"/>
  <c r="AF664" i="1"/>
  <c r="AE680" i="1"/>
  <c r="AE698" i="1"/>
  <c r="AE734" i="1"/>
  <c r="AF759" i="1"/>
  <c r="AE794" i="1"/>
  <c r="AE824" i="1"/>
  <c r="AF858" i="1"/>
  <c r="AF887" i="1"/>
  <c r="AE923" i="1"/>
  <c r="AF948" i="1"/>
  <c r="AF986" i="1"/>
  <c r="AE1035" i="1"/>
  <c r="AE1082" i="1"/>
  <c r="AF1134" i="1"/>
  <c r="AE77" i="1"/>
  <c r="AF505" i="1"/>
  <c r="AE980" i="1"/>
  <c r="AF1002" i="1"/>
  <c r="AE896" i="1"/>
  <c r="AE1075" i="1"/>
  <c r="AF280" i="1"/>
  <c r="AF292" i="1"/>
  <c r="AF306" i="1"/>
  <c r="AF318" i="1"/>
  <c r="AF330" i="1"/>
  <c r="AF343" i="1"/>
  <c r="AF360" i="1"/>
  <c r="AF372" i="1"/>
  <c r="AF386" i="1"/>
  <c r="AF392" i="1"/>
  <c r="AF413" i="1"/>
  <c r="AF422" i="1"/>
  <c r="AF431" i="1"/>
  <c r="AF452" i="1"/>
  <c r="AF463" i="1"/>
  <c r="AF481" i="1"/>
  <c r="AF494" i="1"/>
  <c r="AF504" i="1"/>
  <c r="AF524" i="1"/>
  <c r="AF532" i="1"/>
  <c r="AF544" i="1"/>
  <c r="AF554" i="1"/>
  <c r="AF567" i="1"/>
  <c r="AF574" i="1"/>
  <c r="AF593" i="1"/>
  <c r="AF610" i="1"/>
  <c r="AF629" i="1"/>
  <c r="AF638" i="1"/>
  <c r="AF659" i="1"/>
  <c r="AF668" i="1"/>
  <c r="AF680" i="1"/>
  <c r="AE692" i="1"/>
  <c r="AE703" i="1"/>
  <c r="AE722" i="1"/>
  <c r="AF741" i="1"/>
  <c r="AF753" i="1"/>
  <c r="AF773" i="1"/>
  <c r="AE788" i="1"/>
  <c r="AE803" i="1"/>
  <c r="AE818" i="1"/>
  <c r="AE838" i="1"/>
  <c r="AF851" i="1"/>
  <c r="AF863" i="1"/>
  <c r="AF882" i="1"/>
  <c r="AE894" i="1"/>
  <c r="AE908" i="1"/>
  <c r="AE930" i="1"/>
  <c r="AF1009" i="1"/>
  <c r="AE956" i="1"/>
  <c r="AE981" i="1"/>
  <c r="AF995" i="1"/>
  <c r="AF1026" i="1"/>
  <c r="AF1048" i="1"/>
  <c r="AF1069" i="1"/>
  <c r="AF1092" i="1"/>
  <c r="AE1120" i="1"/>
  <c r="AE1144" i="1"/>
  <c r="AF25" i="1"/>
  <c r="AE183" i="1"/>
  <c r="AE420" i="1"/>
  <c r="AF641" i="1"/>
  <c r="AF847" i="1"/>
  <c r="AE1044" i="1"/>
  <c r="AE263" i="1"/>
  <c r="AF819" i="1"/>
  <c r="AE975" i="1"/>
  <c r="AE774" i="1"/>
  <c r="AF942" i="1"/>
  <c r="AE720" i="1"/>
  <c r="AE327" i="1"/>
  <c r="AE340" i="1"/>
  <c r="AE354" i="1"/>
  <c r="AE367" i="1"/>
  <c r="AE383" i="1"/>
  <c r="AE407" i="1"/>
  <c r="AE410" i="1"/>
  <c r="AE418" i="1"/>
  <c r="AE429" i="1"/>
  <c r="AE445" i="1"/>
  <c r="AE458" i="1"/>
  <c r="AE474" i="1"/>
  <c r="AE491" i="1"/>
  <c r="AE502" i="1"/>
  <c r="AE522" i="1"/>
  <c r="AE529" i="1"/>
  <c r="AE541" i="1"/>
  <c r="AE553" i="1"/>
  <c r="AE565" i="1"/>
  <c r="AE580" i="1"/>
  <c r="AE590" i="1"/>
  <c r="AE603" i="1"/>
  <c r="AE622" i="1"/>
  <c r="AE635" i="1"/>
  <c r="AE656" i="1"/>
  <c r="AE666" i="1"/>
  <c r="AE677" i="1"/>
  <c r="AE691" i="1"/>
  <c r="AE699" i="1"/>
  <c r="AF714" i="1"/>
  <c r="AF738" i="1"/>
  <c r="AF751" i="1"/>
  <c r="AE767" i="1"/>
  <c r="AE784" i="1"/>
  <c r="AE796" i="1"/>
  <c r="AE811" i="1"/>
  <c r="AF834" i="1"/>
  <c r="AF849" i="1"/>
  <c r="AF860" i="1"/>
  <c r="AE880" i="1"/>
  <c r="AE890" i="1"/>
  <c r="AE905" i="1"/>
  <c r="AE927" i="1"/>
  <c r="AF944" i="1"/>
  <c r="AE951" i="1"/>
  <c r="AF970" i="1"/>
  <c r="AF991" i="1"/>
  <c r="AE1025" i="1"/>
  <c r="AE1041" i="1"/>
  <c r="AE1062" i="1"/>
  <c r="AF1085" i="1"/>
  <c r="AF1109" i="1"/>
  <c r="AE1141" i="1"/>
  <c r="AE1168" i="1"/>
  <c r="AF150" i="1"/>
  <c r="AE369" i="1"/>
  <c r="AE563" i="1"/>
  <c r="AF809" i="1"/>
  <c r="AF968" i="1"/>
  <c r="AE1118" i="1"/>
  <c r="AE1022" i="1"/>
  <c r="AF602" i="1"/>
  <c r="AE756" i="1"/>
  <c r="AE674" i="1"/>
  <c r="AF48" i="1"/>
  <c r="AE1004" i="1"/>
  <c r="AF645" i="1"/>
  <c r="AF661" i="1"/>
  <c r="AF670" i="1"/>
  <c r="AF683" i="1"/>
  <c r="AE694" i="1"/>
  <c r="AF710" i="1"/>
  <c r="AF724" i="1"/>
  <c r="AF744" i="1"/>
  <c r="AE758" i="1"/>
  <c r="AE780" i="1"/>
  <c r="AE791" i="1"/>
  <c r="AE805" i="1"/>
  <c r="AF822" i="1"/>
  <c r="AF841" i="1"/>
  <c r="AF855" i="1"/>
  <c r="AE876" i="1"/>
  <c r="AE897" i="1"/>
  <c r="AF933" i="1"/>
  <c r="AE963" i="1"/>
  <c r="AF1012" i="1"/>
  <c r="AE1054" i="1"/>
  <c r="AE1101" i="1"/>
  <c r="AE1157" i="1"/>
  <c r="AF286" i="1"/>
  <c r="AE685" i="1"/>
  <c r="AF1072" i="1"/>
  <c r="AE1058" i="1"/>
  <c r="AF598" i="1"/>
  <c r="AF270" i="1"/>
  <c r="AE46" i="1"/>
  <c r="AE740" i="1"/>
  <c r="AF768" i="1"/>
  <c r="AE801" i="1"/>
  <c r="AE836" i="1"/>
  <c r="AF862" i="1"/>
  <c r="AF891" i="1"/>
  <c r="AE929" i="1"/>
  <c r="AE954" i="1"/>
  <c r="AE994" i="1"/>
  <c r="AF1043" i="1"/>
  <c r="AF1089" i="1"/>
  <c r="AE1147" i="1"/>
  <c r="AF75" i="1"/>
  <c r="AE597" i="1"/>
  <c r="AF1007" i="1"/>
  <c r="AE632" i="1"/>
  <c r="AE371" i="1"/>
  <c r="AF623" i="1"/>
  <c r="AF694" i="1"/>
  <c r="AF722" i="1"/>
  <c r="AF749" i="1"/>
  <c r="AF782" i="1"/>
  <c r="AF805" i="1"/>
  <c r="AF838" i="1"/>
  <c r="AF861" i="1"/>
  <c r="AF888" i="1"/>
  <c r="AF922" i="1"/>
  <c r="AF1008" i="1"/>
  <c r="AF967" i="1"/>
  <c r="AF994" i="1"/>
  <c r="AF1030" i="1"/>
  <c r="AE1060" i="1"/>
  <c r="AE1084" i="1"/>
  <c r="AF1107" i="1"/>
  <c r="AE1138" i="1"/>
  <c r="AE1166" i="1"/>
  <c r="AF144" i="1"/>
  <c r="AF352" i="1"/>
  <c r="AE545" i="1"/>
  <c r="AE812" i="1"/>
  <c r="AF999" i="1"/>
  <c r="AE1153" i="1"/>
  <c r="AE785" i="1"/>
  <c r="AF323" i="1"/>
  <c r="AF770" i="1"/>
  <c r="AE244" i="1"/>
  <c r="AE419" i="1"/>
  <c r="AF515" i="1"/>
  <c r="AE944" i="1"/>
  <c r="AE962" i="1"/>
  <c r="AE991" i="1"/>
  <c r="AE1033" i="1"/>
  <c r="AE1056" i="1"/>
  <c r="AF1082" i="1"/>
  <c r="AF1104" i="1"/>
  <c r="AE1135" i="1"/>
  <c r="AE1162" i="1"/>
  <c r="AF77" i="1"/>
  <c r="AE310" i="1"/>
  <c r="AE514" i="1"/>
  <c r="AF772" i="1"/>
  <c r="AF980" i="1"/>
  <c r="AE1132" i="1"/>
  <c r="AE936" i="1"/>
  <c r="AF662" i="1"/>
  <c r="AE399" i="1"/>
  <c r="AE988" i="1"/>
  <c r="AF1075" i="1"/>
  <c r="AF301" i="1"/>
  <c r="AF1033" i="1"/>
  <c r="AF1056" i="1"/>
  <c r="AE1167" i="1"/>
  <c r="AE1113" i="1"/>
  <c r="AF1135" i="1"/>
  <c r="AE1163" i="1"/>
  <c r="AE122" i="1"/>
  <c r="AF310" i="1"/>
  <c r="AF514" i="1"/>
  <c r="AE790" i="1"/>
  <c r="AE989" i="1"/>
  <c r="AF1132" i="1"/>
  <c r="AE278" i="1"/>
  <c r="AE1040" i="1"/>
  <c r="AF399" i="1"/>
  <c r="AF988" i="1"/>
  <c r="AE771" i="1"/>
  <c r="AE308" i="1"/>
  <c r="AF497" i="1"/>
  <c r="AE1158" i="1"/>
  <c r="AF1079" i="1"/>
  <c r="AE1102" i="1"/>
  <c r="AE1130" i="1"/>
  <c r="AF1157" i="1"/>
  <c r="AF38" i="1"/>
  <c r="AE291" i="1"/>
  <c r="AE457" i="1"/>
  <c r="AF685" i="1"/>
  <c r="AE959" i="1"/>
  <c r="AE1105" i="1"/>
  <c r="AF175" i="1"/>
  <c r="AF1058" i="1"/>
  <c r="AE257" i="1"/>
  <c r="AE752" i="1"/>
  <c r="AF480" i="1"/>
  <c r="AE177" i="1"/>
  <c r="AF516" i="1"/>
  <c r="AF1032" i="1"/>
  <c r="AF1053" i="1"/>
  <c r="AF1074" i="1"/>
  <c r="AF1093" i="1"/>
  <c r="AF1123" i="1"/>
  <c r="AF1142" i="1"/>
  <c r="AF1168" i="1"/>
  <c r="AF124" i="1"/>
  <c r="AF281" i="1"/>
  <c r="AF457" i="1"/>
  <c r="AF636" i="1"/>
  <c r="AF997" i="1"/>
  <c r="AF1011" i="1"/>
  <c r="AF1169" i="1"/>
  <c r="AF1022" i="1"/>
  <c r="AF9" i="1"/>
  <c r="AF896" i="1"/>
  <c r="AF752" i="1"/>
  <c r="AF464" i="1"/>
  <c r="AF624" i="1"/>
  <c r="AF1004" i="1"/>
  <c r="C27" i="10" l="1"/>
  <c r="D27" i="10" s="1"/>
  <c r="D43" i="10" s="1"/>
  <c r="C6" i="4"/>
  <c r="D6" i="4" s="1"/>
  <c r="B10" i="4" s="1"/>
  <c r="D10" i="4" s="1"/>
  <c r="I9" i="11"/>
  <c r="D16" i="10"/>
  <c r="C41" i="10" s="1"/>
  <c r="C42" i="10" s="1"/>
  <c r="C43" i="10" s="1"/>
  <c r="C17" i="10"/>
  <c r="D17" i="10" s="1"/>
  <c r="I10" i="11"/>
  <c r="N17" i="8"/>
  <c r="O17" i="8" s="1"/>
  <c r="C45" i="8" s="1"/>
  <c r="AD476" i="1"/>
  <c r="AA476" i="1"/>
  <c r="AC476" i="1"/>
  <c r="AB476" i="1"/>
  <c r="Z476" i="1"/>
  <c r="AA461" i="1"/>
  <c r="AD461" i="1"/>
  <c r="Z461" i="1"/>
  <c r="AB461" i="1"/>
  <c r="AC461" i="1"/>
  <c r="D44" i="4"/>
  <c r="I11" i="11"/>
  <c r="D43" i="4"/>
  <c r="F10" i="4" l="1"/>
  <c r="C10" i="4"/>
  <c r="H10" i="4"/>
  <c r="E10" i="4"/>
  <c r="G10" i="4"/>
  <c r="I10" i="4"/>
  <c r="I19" i="11" s="1"/>
  <c r="C44" i="4"/>
  <c r="C43" i="4"/>
  <c r="Q10" i="4"/>
  <c r="R10" i="4"/>
  <c r="J10" i="4"/>
  <c r="I15" i="4" s="1"/>
  <c r="K10" i="4" l="1"/>
  <c r="C17" i="4" s="1"/>
  <c r="D17" i="4"/>
  <c r="D34" i="12" s="1"/>
  <c r="E34" i="12" s="1"/>
  <c r="F34" i="12" s="1"/>
  <c r="S10" i="4"/>
  <c r="T10" i="4"/>
  <c r="D15" i="4"/>
  <c r="D21" i="12" s="1"/>
  <c r="E21" i="12" s="1"/>
  <c r="F21" i="12" s="1"/>
  <c r="M10" i="4"/>
  <c r="G15" i="4"/>
  <c r="C15" i="4"/>
  <c r="L10" i="4"/>
  <c r="E15" i="4"/>
  <c r="D22" i="12" s="1"/>
  <c r="E22" i="12" s="1"/>
  <c r="F22" i="12" s="1"/>
  <c r="F15" i="4"/>
  <c r="D25" i="12" s="1"/>
  <c r="E25" i="12" s="1"/>
  <c r="F25" i="12" s="1"/>
  <c r="I17" i="4"/>
  <c r="H15" i="4"/>
  <c r="H17" i="4" l="1"/>
  <c r="E17" i="4"/>
  <c r="D35" i="12" s="1"/>
  <c r="E35" i="12" s="1"/>
  <c r="F35" i="12" s="1"/>
  <c r="F17" i="4"/>
  <c r="D38" i="12" s="1"/>
  <c r="E38" i="12" s="1"/>
  <c r="F38" i="12" s="1"/>
  <c r="G17" i="4"/>
  <c r="J15" i="4"/>
  <c r="D20" i="12"/>
  <c r="E20" i="12" s="1"/>
  <c r="F20" i="12" s="1"/>
  <c r="K15" i="4"/>
  <c r="N10" i="4"/>
  <c r="M15" i="4"/>
  <c r="D28" i="12"/>
  <c r="E28" i="12" s="1"/>
  <c r="F28" i="12" s="1"/>
  <c r="L15" i="4"/>
  <c r="U10" i="4"/>
  <c r="M17" i="4"/>
  <c r="D41" i="12"/>
  <c r="E41" i="12" s="1"/>
  <c r="F41" i="12" s="1"/>
  <c r="L17" i="4"/>
  <c r="K17" i="4"/>
  <c r="J17" i="4"/>
  <c r="D33" i="12"/>
  <c r="E33" i="12" s="1"/>
  <c r="F33" i="12" s="1"/>
  <c r="C54" i="8" l="1"/>
  <c r="D50" i="10" s="1"/>
  <c r="C48" i="8"/>
  <c r="C50" i="10" s="1"/>
  <c r="C52" i="8"/>
  <c r="D48" i="10" s="1"/>
  <c r="C46" i="8"/>
  <c r="C48" i="10" s="1"/>
  <c r="I16" i="4"/>
  <c r="H16" i="4"/>
  <c r="Q17" i="4"/>
  <c r="D40" i="12" s="1"/>
  <c r="E40" i="12" s="1"/>
  <c r="F40" i="12" s="1"/>
  <c r="N17" i="4"/>
  <c r="D36" i="12" s="1"/>
  <c r="E36" i="12" s="1"/>
  <c r="F36" i="12" s="1"/>
  <c r="O17" i="4"/>
  <c r="D37" i="12" s="1"/>
  <c r="E37" i="12" s="1"/>
  <c r="F37" i="12" s="1"/>
  <c r="P17" i="4"/>
  <c r="D39" i="12" s="1"/>
  <c r="E39" i="12" s="1"/>
  <c r="F39" i="12" s="1"/>
  <c r="D16" i="4"/>
  <c r="F16" i="4"/>
  <c r="C16" i="4"/>
  <c r="G16" i="4"/>
  <c r="E16" i="4"/>
  <c r="Q15" i="4"/>
  <c r="D27" i="12" s="1"/>
  <c r="E27" i="12" s="1"/>
  <c r="F27" i="12" s="1"/>
  <c r="N15" i="4"/>
  <c r="D23" i="12" s="1"/>
  <c r="E23" i="12" s="1"/>
  <c r="F23" i="12" s="1"/>
  <c r="O15" i="4"/>
  <c r="D24" i="12" s="1"/>
  <c r="E24" i="12" s="1"/>
  <c r="F24" i="12" s="1"/>
  <c r="P15" i="4"/>
  <c r="D26" i="12" s="1"/>
  <c r="E26" i="12" s="1"/>
  <c r="F26" i="12" s="1"/>
  <c r="C55" i="10" l="1"/>
  <c r="C12" i="12"/>
  <c r="C57" i="10"/>
  <c r="C13" i="12"/>
  <c r="C14" i="12"/>
  <c r="E48" i="10"/>
  <c r="I12" i="11" s="1"/>
  <c r="D55" i="10"/>
  <c r="C15" i="12"/>
  <c r="D57" i="10"/>
  <c r="J16" i="4"/>
  <c r="K16" i="4"/>
  <c r="B44" i="4"/>
  <c r="M16" i="4"/>
  <c r="L16" i="4"/>
  <c r="C53" i="8" l="1"/>
  <c r="D49" i="10" s="1"/>
  <c r="D56" i="10" s="1"/>
  <c r="C47" i="8"/>
  <c r="C49" i="10" s="1"/>
  <c r="C56" i="10" s="1"/>
  <c r="E57" i="10"/>
  <c r="K15" i="11" s="1"/>
  <c r="E55" i="10"/>
  <c r="G40" i="12"/>
  <c r="H40" i="12" s="1"/>
  <c r="G34" i="12"/>
  <c r="H34" i="12" s="1"/>
  <c r="G38" i="12"/>
  <c r="H38" i="12" s="1"/>
  <c r="G36" i="12"/>
  <c r="H36" i="12" s="1"/>
  <c r="G33" i="12"/>
  <c r="H33" i="12" s="1"/>
  <c r="G35" i="12"/>
  <c r="H35" i="12" s="1"/>
  <c r="G39" i="12"/>
  <c r="H39" i="12" s="1"/>
  <c r="G41" i="12"/>
  <c r="H41" i="12" s="1"/>
  <c r="G37" i="12"/>
  <c r="H37" i="12" s="1"/>
  <c r="G27" i="12"/>
  <c r="H27" i="12" s="1"/>
  <c r="G24" i="12"/>
  <c r="H24" i="12" s="1"/>
  <c r="G23" i="12"/>
  <c r="H23" i="12" s="1"/>
  <c r="G21" i="12"/>
  <c r="H21" i="12" s="1"/>
  <c r="G22" i="12"/>
  <c r="H22" i="12" s="1"/>
  <c r="G28" i="12"/>
  <c r="H28" i="12" s="1"/>
  <c r="G25" i="12"/>
  <c r="H25" i="12" s="1"/>
  <c r="G20" i="12"/>
  <c r="H20" i="12" s="1"/>
  <c r="G26" i="12"/>
  <c r="H26" i="12" s="1"/>
  <c r="O16" i="4"/>
  <c r="Q16" i="4"/>
  <c r="P16" i="4"/>
  <c r="N16" i="4"/>
  <c r="I18" i="11" l="1"/>
  <c r="I15" i="11"/>
  <c r="E56" i="10"/>
  <c r="J15" i="11" s="1"/>
</calcChain>
</file>

<file path=xl/connections.xml><?xml version="1.0" encoding="utf-8"?>
<connections xmlns="http://schemas.openxmlformats.org/spreadsheetml/2006/main">
  <connection id="1" name="ClimateStations_113015" type="6" refreshedVersion="4" background="1" saveData="1">
    <textPr codePage="437" sourceFile="C:\ArcProjectData\DEQ_Storm_Water_Guidance_Project\Spreadsheets\ClimateStations_113015.txt" comma="1">
      <textFields count="6">
        <textField/>
        <textField/>
        <textField/>
        <textField/>
        <textField/>
        <textField/>
      </textFields>
    </textPr>
  </connection>
  <connection id="2" name="RealPrecipValues120715" type="6" refreshedVersion="4" background="1" saveData="1">
    <textPr codePage="437" sourceFile="C:\ArcProjectData\DEQ_Storm_Water_Guidance_Project\Kristen_Spreadsheet\RealPrecipDataValues\RealPrecipValues120715.txt" comma="1">
      <textFields count="2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<sst xmlns="http://schemas.openxmlformats.org/spreadsheetml/2006/main" count="12026" uniqueCount="2685">
  <si>
    <t>OBJECTID</t>
  </si>
  <si>
    <t>Station</t>
  </si>
  <si>
    <t>Latitude</t>
  </si>
  <si>
    <t>Longitude</t>
  </si>
  <si>
    <t>Name</t>
  </si>
  <si>
    <t>US1MTBH0001</t>
  </si>
  <si>
    <t>HARDIN 6.7 N</t>
  </si>
  <si>
    <t>US1MTBH0002</t>
  </si>
  <si>
    <t>HARDIN 0.6 ENE</t>
  </si>
  <si>
    <t>US1MTBH0003</t>
  </si>
  <si>
    <t>LAME DEER 7.9 WSW</t>
  </si>
  <si>
    <t>US1MTBH0004</t>
  </si>
  <si>
    <t>LODGE GRASS 4.5 N</t>
  </si>
  <si>
    <t>US1MTBH0005</t>
  </si>
  <si>
    <t>HARDIN 0.4 SW (CLOSED)</t>
  </si>
  <si>
    <t>US1MTBH0006</t>
  </si>
  <si>
    <t>FORT SMITH 0.5 ENE</t>
  </si>
  <si>
    <t>US1MTBL0002</t>
  </si>
  <si>
    <t>HOGELAND 7.0 SSE</t>
  </si>
  <si>
    <t>US1MTBV0002</t>
  </si>
  <si>
    <t>DILLON 5.3 ENE</t>
  </si>
  <si>
    <t>US1MTBV0005</t>
  </si>
  <si>
    <t>DILLON 0.4 ESE</t>
  </si>
  <si>
    <t>US1MTBW0001</t>
  </si>
  <si>
    <t>TOWNSEND 11.5 E</t>
  </si>
  <si>
    <t>US1MTCB0001</t>
  </si>
  <si>
    <t>ROBERTS 5.9 NNW (CLOSED)</t>
  </si>
  <si>
    <t>US1MTCB0003</t>
  </si>
  <si>
    <t>RED LODGE 0.5 NNW</t>
  </si>
  <si>
    <t>US1MTCB0004</t>
  </si>
  <si>
    <t>RED LODGE 5.1 N</t>
  </si>
  <si>
    <t>US1MTCB0005</t>
  </si>
  <si>
    <t>RED LODGE 3.0 SW</t>
  </si>
  <si>
    <t>US1MTCB0007</t>
  </si>
  <si>
    <t>RED LODGE 1.0 S</t>
  </si>
  <si>
    <t>US1MTCB0008</t>
  </si>
  <si>
    <t>RED LODGE 4.7 NNE</t>
  </si>
  <si>
    <t>US1MTCB0009</t>
  </si>
  <si>
    <t>RED LODGE 2.7 NE</t>
  </si>
  <si>
    <t>US1MTCB0010</t>
  </si>
  <si>
    <t>RED LODGE 5.7 NNE</t>
  </si>
  <si>
    <t>US1MTCB0011</t>
  </si>
  <si>
    <t>BRIDGER 6.1 W</t>
  </si>
  <si>
    <t>US1MTCC0001</t>
  </si>
  <si>
    <t>GREAT FALLS 2.5 NNW</t>
  </si>
  <si>
    <t>US1MTCC0004</t>
  </si>
  <si>
    <t>GREAT FALLS 2.4 SW</t>
  </si>
  <si>
    <t>US1MTCC0007</t>
  </si>
  <si>
    <t>BELT 2.7 NNW</t>
  </si>
  <si>
    <t>US1MTCC0008</t>
  </si>
  <si>
    <t>NEIHART 0.9 SE</t>
  </si>
  <si>
    <t>US1MTCC0013</t>
  </si>
  <si>
    <t>GREAT FALLS 2.4 N</t>
  </si>
  <si>
    <t>US1MTCH0001</t>
  </si>
  <si>
    <t>BIG SANDY 0.1 SW</t>
  </si>
  <si>
    <t>US1MTCH0002</t>
  </si>
  <si>
    <t>HIGHWOOD 0.1 NNE</t>
  </si>
  <si>
    <t>US1MTCH0005</t>
  </si>
  <si>
    <t>FLOWEREE 0.3 SW</t>
  </si>
  <si>
    <t>US1MTCH0006</t>
  </si>
  <si>
    <t>GERALDINE 12.0 E</t>
  </si>
  <si>
    <t>US1MTCS0001</t>
  </si>
  <si>
    <t>MILES CITY 8.7 E</t>
  </si>
  <si>
    <t>US1MTCS0003</t>
  </si>
  <si>
    <t>MILES CITY 0.7 NNE</t>
  </si>
  <si>
    <t>US1MTCS0004</t>
  </si>
  <si>
    <t>MILES CITY 8.5 E</t>
  </si>
  <si>
    <t>US1MTCS0006</t>
  </si>
  <si>
    <t>ISMAY 27.6 WSW</t>
  </si>
  <si>
    <t>US1MTCS0007</t>
  </si>
  <si>
    <t>ISMAY 28.7 SW</t>
  </si>
  <si>
    <t>US1MTCS0008</t>
  </si>
  <si>
    <t>MILES CITY 0.4 E</t>
  </si>
  <si>
    <t>US1MTCS0010</t>
  </si>
  <si>
    <t>KINSEY 2.3 W</t>
  </si>
  <si>
    <t>US1MTCS0011</t>
  </si>
  <si>
    <t>ISMAY 3.4 NE</t>
  </si>
  <si>
    <t>US1MTCT0003</t>
  </si>
  <si>
    <t>RIDGE 3.8 NE</t>
  </si>
  <si>
    <t>US1MTCT0004</t>
  </si>
  <si>
    <t>EKALAKA 0.8 NNE</t>
  </si>
  <si>
    <t>US1MTCT0005</t>
  </si>
  <si>
    <t>EKALAKA 9.4 WNW</t>
  </si>
  <si>
    <t>US1MTCT0006</t>
  </si>
  <si>
    <t>EKALAKA 0.3 SSW</t>
  </si>
  <si>
    <t>US1MTCT0007</t>
  </si>
  <si>
    <t>HAMMOND 8.0 NE</t>
  </si>
  <si>
    <t>US1MTDL0001</t>
  </si>
  <si>
    <t>ANACONDA 7.4 NW</t>
  </si>
  <si>
    <t>US1MTDN0001</t>
  </si>
  <si>
    <t>FLAXVILLE 5.1 E</t>
  </si>
  <si>
    <t>US1MTDN0002</t>
  </si>
  <si>
    <t>SCOBEY 1.2 ENE</t>
  </si>
  <si>
    <t>US1MTDW0001</t>
  </si>
  <si>
    <t>GLENDIVE 0.6 SW</t>
  </si>
  <si>
    <t>US1MTDW0002</t>
  </si>
  <si>
    <t>GLENDIVE 16.9 WSW</t>
  </si>
  <si>
    <t>US1MTDW0004</t>
  </si>
  <si>
    <t>GLENDIVE 7.7 NNE</t>
  </si>
  <si>
    <t>US1MTDW0006</t>
  </si>
  <si>
    <t>GLENDIVE 0.8 NNE</t>
  </si>
  <si>
    <t>US1MTDW0007</t>
  </si>
  <si>
    <t>GLENDIVE 2.2 W</t>
  </si>
  <si>
    <t>US1MTFG0001</t>
  </si>
  <si>
    <t>LEWISTOWN 10.4 ESE</t>
  </si>
  <si>
    <t>US1MTFG0003</t>
  </si>
  <si>
    <t>BUFFALO 1.7 E</t>
  </si>
  <si>
    <t>US1MTFG0004</t>
  </si>
  <si>
    <t>WINIFRED 6.4 SSW</t>
  </si>
  <si>
    <t>US1MTFH0002</t>
  </si>
  <si>
    <t>KALISPELL 10.1 SW</t>
  </si>
  <si>
    <t>US1MTFH0003</t>
  </si>
  <si>
    <t>EVERGREEN 14.7 SE</t>
  </si>
  <si>
    <t>US1MTFH0004</t>
  </si>
  <si>
    <t>WHITEFISH 0.8 ESE</t>
  </si>
  <si>
    <t>US1MTFH0007</t>
  </si>
  <si>
    <t>COLUMBIA FALLS .9 WNW</t>
  </si>
  <si>
    <t>US1MTFH0010</t>
  </si>
  <si>
    <t>US1MTFH0011</t>
  </si>
  <si>
    <t>WHITEFISH 2.2 NE</t>
  </si>
  <si>
    <t>US1MTFH0012</t>
  </si>
  <si>
    <t>MARION 1.1 SE</t>
  </si>
  <si>
    <t>US1MTFH0013</t>
  </si>
  <si>
    <t>KALISPELL 1.7 NW</t>
  </si>
  <si>
    <t>US1MTFH0014</t>
  </si>
  <si>
    <t>KALISPELL 5.9 SW</t>
  </si>
  <si>
    <t>US1MTFH0015</t>
  </si>
  <si>
    <t>LAKESIDE 0.6 SE</t>
  </si>
  <si>
    <t>US1MTFH0016</t>
  </si>
  <si>
    <t>BIGFORK 3.2 ENE</t>
  </si>
  <si>
    <t>US1MTFH0017</t>
  </si>
  <si>
    <t>COLUMBIA FALLS 7.7 S</t>
  </si>
  <si>
    <t>US1MTFH0022</t>
  </si>
  <si>
    <t>KALISPELL 0.8 SSW</t>
  </si>
  <si>
    <t>US1MTFH0024</t>
  </si>
  <si>
    <t>ESSEX 7.9 W</t>
  </si>
  <si>
    <t>US1MTFL0002</t>
  </si>
  <si>
    <t>BAKER 18.6 NNW</t>
  </si>
  <si>
    <t>US1MTFL0003</t>
  </si>
  <si>
    <t>BAKER 24.7 SSE</t>
  </si>
  <si>
    <t>US1MTFL0005</t>
  </si>
  <si>
    <t>BAKER 0.2 SSW</t>
  </si>
  <si>
    <t>US1MTFL0007</t>
  </si>
  <si>
    <t>PLEVNA 1.6 S</t>
  </si>
  <si>
    <t>US1MTGF0001</t>
  </si>
  <si>
    <t>COHAGEN 23.5 WSW</t>
  </si>
  <si>
    <t>US1MTGN0003</t>
  </si>
  <si>
    <t>BOZEMAN 3.6 S</t>
  </si>
  <si>
    <t>US1MTGN0008</t>
  </si>
  <si>
    <t>BOZEMAN 4.4 S</t>
  </si>
  <si>
    <t>US1MTGN0009</t>
  </si>
  <si>
    <t>BOZEMAN 7.3 W</t>
  </si>
  <si>
    <t>US1MTGN0011</t>
  </si>
  <si>
    <t>BOZEMAN 1.5 SSE</t>
  </si>
  <si>
    <t>US1MTGR0001</t>
  </si>
  <si>
    <t>BROWNING 12.4 NNE</t>
  </si>
  <si>
    <t>US1MTGR0004</t>
  </si>
  <si>
    <t>CUT BANK 0.2 E</t>
  </si>
  <si>
    <t>US1MTGT0003</t>
  </si>
  <si>
    <t>PHILIPSBURG 10.3 SSW</t>
  </si>
  <si>
    <t>US1MTGT0004</t>
  </si>
  <si>
    <t>DRUMMOND 1.3 NNE</t>
  </si>
  <si>
    <t>US1MTGV0001</t>
  </si>
  <si>
    <t>LAVINA 5.0 W</t>
  </si>
  <si>
    <t>US1MTGV0002</t>
  </si>
  <si>
    <t>RYEGATE 0.3 E</t>
  </si>
  <si>
    <t>US1MTGV0003</t>
  </si>
  <si>
    <t>RYEGATE 9.8 SSW</t>
  </si>
  <si>
    <t>US1MTGV0004</t>
  </si>
  <si>
    <t>RYEGATE 5.0 S</t>
  </si>
  <si>
    <t>US1MTGV0005</t>
  </si>
  <si>
    <t>LAVINA 5.8 SSE</t>
  </si>
  <si>
    <t>US1MTHL0001</t>
  </si>
  <si>
    <t>RUDYARD 0.3 NW</t>
  </si>
  <si>
    <t>US1MTJF0001</t>
  </si>
  <si>
    <t>BOULDER 0.3 E</t>
  </si>
  <si>
    <t>US1MTJF0002</t>
  </si>
  <si>
    <t>CLANCY 4.8 NE</t>
  </si>
  <si>
    <t>US1MTJF0003</t>
  </si>
  <si>
    <t>MONTANA CITY 2.3 SE</t>
  </si>
  <si>
    <t>US1MTLC0004</t>
  </si>
  <si>
    <t>HELENA 10.6 N</t>
  </si>
  <si>
    <t>US1MTLC0005</t>
  </si>
  <si>
    <t>HELENA 1.5 WSW</t>
  </si>
  <si>
    <t>US1MTLC0006</t>
  </si>
  <si>
    <t>HELENA 4.3 ENE</t>
  </si>
  <si>
    <t>US1MTLC0011</t>
  </si>
  <si>
    <t>HELENA 9.3 NNE</t>
  </si>
  <si>
    <t>US1MTLC0012</t>
  </si>
  <si>
    <t>HELENA 2.5 NNW</t>
  </si>
  <si>
    <t>US1MTLC0014</t>
  </si>
  <si>
    <t>HELENA 2.0 NNW</t>
  </si>
  <si>
    <t>US1MTLK0003</t>
  </si>
  <si>
    <t>POLSON .5 E</t>
  </si>
  <si>
    <t>US1MTLK0005</t>
  </si>
  <si>
    <t>CHARLO 4.9 S</t>
  </si>
  <si>
    <t>US1MTLK0006</t>
  </si>
  <si>
    <t>ARLEE</t>
  </si>
  <si>
    <t>US1MTLK0008</t>
  </si>
  <si>
    <t>BIGFORK 2.6 SSE</t>
  </si>
  <si>
    <t>US1MTLK0010</t>
  </si>
  <si>
    <t>RONAN 4.1 NE</t>
  </si>
  <si>
    <t>US1MTLK0011</t>
  </si>
  <si>
    <t>ROLLINS 0.5 WSW</t>
  </si>
  <si>
    <t>US1MTLN0001</t>
  </si>
  <si>
    <t>EUREKA 4.3 NW</t>
  </si>
  <si>
    <t>US1MTLN0002</t>
  </si>
  <si>
    <t>TROY 1.0 NNW</t>
  </si>
  <si>
    <t>US1MTLN0003</t>
  </si>
  <si>
    <t>EUREKA 7.8 ESE</t>
  </si>
  <si>
    <t>US1MTLY0001</t>
  </si>
  <si>
    <t>CHESTER 0.4 W</t>
  </si>
  <si>
    <t>US1MTMD0001</t>
  </si>
  <si>
    <t>SHERIDAN 2.5 NE</t>
  </si>
  <si>
    <t>US1MTMD0002</t>
  </si>
  <si>
    <t>SHERIDAN 2.3 N</t>
  </si>
  <si>
    <t>US1MTMD0003</t>
  </si>
  <si>
    <t>SHERIDAN 1.4 ENE</t>
  </si>
  <si>
    <t>US1MTMH0003</t>
  </si>
  <si>
    <t>ROUNDUP 10.9 NNE</t>
  </si>
  <si>
    <t>US1MTMH0004</t>
  </si>
  <si>
    <t>ROUNDUP 6.2 ENE</t>
  </si>
  <si>
    <t>US1MTMH0005</t>
  </si>
  <si>
    <t>LAVINA 9.5 ESE</t>
  </si>
  <si>
    <t>US1MTMH0006</t>
  </si>
  <si>
    <t>KLEIN 0.6 S</t>
  </si>
  <si>
    <t>US1MTMH0007</t>
  </si>
  <si>
    <t>ROUNDUP 4.3 SSE</t>
  </si>
  <si>
    <t>US1MTMH0010</t>
  </si>
  <si>
    <t>ROUNDUP 8.1 SE</t>
  </si>
  <si>
    <t>US1MTMH0011</t>
  </si>
  <si>
    <t>ROUNDUP 8.8 S</t>
  </si>
  <si>
    <t>US1MTMH0012</t>
  </si>
  <si>
    <t>ROUNDUP 8.5 NNE</t>
  </si>
  <si>
    <t>US1MTMH0013</t>
  </si>
  <si>
    <t>MELSTONE 0.1 NNE</t>
  </si>
  <si>
    <t>US1MTMH0014</t>
  </si>
  <si>
    <t>LAVINA 10.6 E</t>
  </si>
  <si>
    <t>US1MTMH0015</t>
  </si>
  <si>
    <t>ROUNDUP 0.5 SW</t>
  </si>
  <si>
    <t>US1MTMH0016</t>
  </si>
  <si>
    <t>ROUNDUP 2.8 ESE</t>
  </si>
  <si>
    <t>US1MTMH0017</t>
  </si>
  <si>
    <t>ROUNDUP 7.4 SSE</t>
  </si>
  <si>
    <t>US1MTMH0018</t>
  </si>
  <si>
    <t>ROUNDUP 1.8 NNE</t>
  </si>
  <si>
    <t>US1MTMH0019</t>
  </si>
  <si>
    <t>ROUNDUP 3.3 SE</t>
  </si>
  <si>
    <t>US1MTMH0020</t>
  </si>
  <si>
    <t>ROUNDUP 3.0 NNE</t>
  </si>
  <si>
    <t>US1MTMS0001</t>
  </si>
  <si>
    <t>EVARO 2.7 NNE</t>
  </si>
  <si>
    <t>US1MTMS0004</t>
  </si>
  <si>
    <t>CLINTON 5.0 WNW</t>
  </si>
  <si>
    <t>US1MTMS0006</t>
  </si>
  <si>
    <t>MISSOULA 3.0 SSW</t>
  </si>
  <si>
    <t>US1MTMS0007</t>
  </si>
  <si>
    <t>MISSOULA 5.9 SW</t>
  </si>
  <si>
    <t>US1MTMS0009</t>
  </si>
  <si>
    <t>EVARO .74 NNW</t>
  </si>
  <si>
    <t>US1MTMS0010</t>
  </si>
  <si>
    <t>MISSOULA 2.7 S</t>
  </si>
  <si>
    <t>US1MTMS0011</t>
  </si>
  <si>
    <t>MISSOULA 2.8 NE</t>
  </si>
  <si>
    <t>US1MTMS0012</t>
  </si>
  <si>
    <t>MISSOULA 4.9 N</t>
  </si>
  <si>
    <t>US1MTMS0013</t>
  </si>
  <si>
    <t>MISSOULA 13.0 NNW</t>
  </si>
  <si>
    <t>US1MTMS0014</t>
  </si>
  <si>
    <t>MISSOULA 4.4 W</t>
  </si>
  <si>
    <t>US1MTMS0016</t>
  </si>
  <si>
    <t>SEELEY LAKE 0.3 ESE</t>
  </si>
  <si>
    <t>US1MTMS0017</t>
  </si>
  <si>
    <t>GREENOUGH 2.0 NNE</t>
  </si>
  <si>
    <t>US1MTMS0018</t>
  </si>
  <si>
    <t>SEELEY LAKE 2.3 ESE</t>
  </si>
  <si>
    <t>US1MTMS0019</t>
  </si>
  <si>
    <t>MISSOULA 5.0 E</t>
  </si>
  <si>
    <t>US1MTMS0020</t>
  </si>
  <si>
    <t>BONNER 0.0 SW</t>
  </si>
  <si>
    <t>US1MTPH0001</t>
  </si>
  <si>
    <t>ZORTMAN 10.0 SSW</t>
  </si>
  <si>
    <t>US1MTPH0002</t>
  </si>
  <si>
    <t>SACO 0.2 NW</t>
  </si>
  <si>
    <t>US1MTPK0001</t>
  </si>
  <si>
    <t>LIVINGSTON 2.3 SSW</t>
  </si>
  <si>
    <t>US1MTPK0002</t>
  </si>
  <si>
    <t>LIVINGSTON 14.0 S</t>
  </si>
  <si>
    <t>US1MTPK0004</t>
  </si>
  <si>
    <t>LIVINGSTON 0.4 SSW</t>
  </si>
  <si>
    <t>US1MTPK0005</t>
  </si>
  <si>
    <t>WILSALL 0.3 NW</t>
  </si>
  <si>
    <t>US1MTPK0007</t>
  </si>
  <si>
    <t>LIVINGSTON 6.6 ESE</t>
  </si>
  <si>
    <t>US1MTPK0009</t>
  </si>
  <si>
    <t>PRAY 1.7 NW</t>
  </si>
  <si>
    <t>US1MTPK0010</t>
  </si>
  <si>
    <t>MCLEOD 12.8 SW</t>
  </si>
  <si>
    <t>US1MTPK0012</t>
  </si>
  <si>
    <t>LIVINGSTON 20.8 SSW</t>
  </si>
  <si>
    <t>US1MTPK0013</t>
  </si>
  <si>
    <t>EMIGRANT 9.2 SW</t>
  </si>
  <si>
    <t>US1MTPK0014</t>
  </si>
  <si>
    <t>LIVINGSTON 0.9 WSW</t>
  </si>
  <si>
    <t>US1MTPR0001</t>
  </si>
  <si>
    <t>BROADUS 18.8 NNW</t>
  </si>
  <si>
    <t>US1MTPR0002</t>
  </si>
  <si>
    <t>VOLBORG 18 SW</t>
  </si>
  <si>
    <t>US1MTPR0003</t>
  </si>
  <si>
    <t>ASHLAND 11.9 E</t>
  </si>
  <si>
    <t>US1MTPR0004</t>
  </si>
  <si>
    <t>BROADUS 12.6 SW</t>
  </si>
  <si>
    <t>US1MTPR0005</t>
  </si>
  <si>
    <t>BOYES 1.7 NNE</t>
  </si>
  <si>
    <t>US1MTPR0006</t>
  </si>
  <si>
    <t>ASHLAND 9.7 ESE</t>
  </si>
  <si>
    <t>US1MTPR0007</t>
  </si>
  <si>
    <t>BROADUS 12.3 SSE</t>
  </si>
  <si>
    <t>US1MTPR0009</t>
  </si>
  <si>
    <t>BROADUS 9.8 W</t>
  </si>
  <si>
    <t>US1MTPR0011</t>
  </si>
  <si>
    <t>BROADUS 17.7 NNW</t>
  </si>
  <si>
    <t>US1MTPR0012</t>
  </si>
  <si>
    <t>BROADUS 3.6 ENE</t>
  </si>
  <si>
    <t>US1MTPR0014</t>
  </si>
  <si>
    <t>VOLBORG 15.1 SSW</t>
  </si>
  <si>
    <t>US1MTPT0001</t>
  </si>
  <si>
    <t>WINNETT 3.3 E</t>
  </si>
  <si>
    <t>US1MTPW0002</t>
  </si>
  <si>
    <t>DEER LODGE 0.9 NNE</t>
  </si>
  <si>
    <t>US1MTPW0003</t>
  </si>
  <si>
    <t>OVANDO 2.9 SW</t>
  </si>
  <si>
    <t>US1MTRB0001</t>
  </si>
  <si>
    <t>COLSTRIP 0.6 NE</t>
  </si>
  <si>
    <t>US1MTRB0002</t>
  </si>
  <si>
    <t>LAME DEER 3.0 E</t>
  </si>
  <si>
    <t>US1MTRB0003</t>
  </si>
  <si>
    <t>FORSYTH 0.6 WSW (CLOSED)</t>
  </si>
  <si>
    <t>US1MTRB0006</t>
  </si>
  <si>
    <t>FORSYTH 1.5 ENE</t>
  </si>
  <si>
    <t>US1MTRB0007</t>
  </si>
  <si>
    <t>LAME DEER 1.9 E</t>
  </si>
  <si>
    <t>US1MTRB0008</t>
  </si>
  <si>
    <t>MELSTONE 6.2 SE</t>
  </si>
  <si>
    <t>US1MTRB0009</t>
  </si>
  <si>
    <t>MELSTONE 5.7 E</t>
  </si>
  <si>
    <t>US1MTRC0001</t>
  </si>
  <si>
    <t>SAVAGE 1.0 S</t>
  </si>
  <si>
    <t>US1MTRC0002</t>
  </si>
  <si>
    <t>SIDNEY 3.5 NNE</t>
  </si>
  <si>
    <t>US1MTRC0003</t>
  </si>
  <si>
    <t>CULBERTSON 13.4 SSE</t>
  </si>
  <si>
    <t>US1MTRT0002</t>
  </si>
  <si>
    <t>FROID 0.1N</t>
  </si>
  <si>
    <t>US1MTRT0003</t>
  </si>
  <si>
    <t>BROCKTON 11.6 N</t>
  </si>
  <si>
    <t>US1MTRT0005</t>
  </si>
  <si>
    <t>POPLAR 20.4 N</t>
  </si>
  <si>
    <t>US1MTRV0001</t>
  </si>
  <si>
    <t>HAMILTON 8.8 SSW</t>
  </si>
  <si>
    <t>US1MTRV0005</t>
  </si>
  <si>
    <t>FLORENCE 3.7 SE</t>
  </si>
  <si>
    <t>US1MTRV0006</t>
  </si>
  <si>
    <t>HAMILTON 2.0 SE</t>
  </si>
  <si>
    <t>US1MTRV0007</t>
  </si>
  <si>
    <t>CORVALLIS 4.2 ENE</t>
  </si>
  <si>
    <t>US1MTRV0008</t>
  </si>
  <si>
    <t>HAMILTON 1.2 SSE</t>
  </si>
  <si>
    <t>US1MTRV0009</t>
  </si>
  <si>
    <t>STEVENSVILLE 5.7 SSE</t>
  </si>
  <si>
    <t>US1MTRV0010</t>
  </si>
  <si>
    <t>VICTOR 3.9 N</t>
  </si>
  <si>
    <t>US1MTSG0001</t>
  </si>
  <si>
    <t>BIG TIMBER 0.3 ESE</t>
  </si>
  <si>
    <t>US1MTSG0002</t>
  </si>
  <si>
    <t>BIG TIMBER 6.5 SE</t>
  </si>
  <si>
    <t>US1MTSG0003</t>
  </si>
  <si>
    <t>BIG TIMBER 8.2 SSE</t>
  </si>
  <si>
    <t>US1MTSG0004</t>
  </si>
  <si>
    <t>BIG TIMBER 9.8 NNW</t>
  </si>
  <si>
    <t>US1MTSG0005</t>
  </si>
  <si>
    <t>REED POINT 8.6 WSW</t>
  </si>
  <si>
    <t>US1MTSG0006</t>
  </si>
  <si>
    <t>BIG TIMBER 4.1 ESE</t>
  </si>
  <si>
    <t>US1MTSG0007</t>
  </si>
  <si>
    <t>BIG TIMBER 0.5 E</t>
  </si>
  <si>
    <t>US1MTSG0008</t>
  </si>
  <si>
    <t>MELVILLE 0.3 W</t>
  </si>
  <si>
    <t>US1MTSG0009</t>
  </si>
  <si>
    <t>MELVILLE 10.1 ENE</t>
  </si>
  <si>
    <t>US1MTSH0001</t>
  </si>
  <si>
    <t>PLENTYWOOD 4.6 SE</t>
  </si>
  <si>
    <t>US1MTSH0002</t>
  </si>
  <si>
    <t>PLENTYWOOD 5.3 WNW</t>
  </si>
  <si>
    <t>US1MTSH0003</t>
  </si>
  <si>
    <t>OUTLOOK 5.6 WNW</t>
  </si>
  <si>
    <t>US1MTSH0004</t>
  </si>
  <si>
    <t>PLENTYWOOD 2.1 SE</t>
  </si>
  <si>
    <t>US1MTSH0005</t>
  </si>
  <si>
    <t>PLENTYWOOD 0.6 W</t>
  </si>
  <si>
    <t>US1MTSH0006</t>
  </si>
  <si>
    <t>HOMESTEAD 3.8 ESE</t>
  </si>
  <si>
    <t>US1MTSH0008</t>
  </si>
  <si>
    <t>PLENTYWOOD 11.7 S</t>
  </si>
  <si>
    <t>US1MTSH0009</t>
  </si>
  <si>
    <t>PLENTYWOOD 4.5 NE</t>
  </si>
  <si>
    <t>US1MTSN0001</t>
  </si>
  <si>
    <t>ARLEE 16.7 WNW</t>
  </si>
  <si>
    <t>US1MTSN0002</t>
  </si>
  <si>
    <t>LIBBY 28.0 SSW</t>
  </si>
  <si>
    <t>US1MTSN0003</t>
  </si>
  <si>
    <t>NOXON 9.1 NNW</t>
  </si>
  <si>
    <t>US1MTSN0004</t>
  </si>
  <si>
    <t>THOMPSON FALLS 9.3 NW</t>
  </si>
  <si>
    <t>US1MTSW0001</t>
  </si>
  <si>
    <t>REED POINT 5 SE</t>
  </si>
  <si>
    <t>US1MTSW0002</t>
  </si>
  <si>
    <t>COLUMBUS 7.2 E</t>
  </si>
  <si>
    <t>US1MTSW0003</t>
  </si>
  <si>
    <t>ABSAROKEE 0.6 S</t>
  </si>
  <si>
    <t>US1MTSW0005</t>
  </si>
  <si>
    <t>PARK CITY 0.5 S</t>
  </si>
  <si>
    <t>US1MTSW0006</t>
  </si>
  <si>
    <t>ABSAROKEE 0.1 ENE</t>
  </si>
  <si>
    <t>US1MTSW0007</t>
  </si>
  <si>
    <t>COLUMBUS 3.2 WSW</t>
  </si>
  <si>
    <t>US1MTSW0009</t>
  </si>
  <si>
    <t>COLUMBUS 5.3 NNW</t>
  </si>
  <si>
    <t>US1MTSW0010</t>
  </si>
  <si>
    <t>COLUMBUS 8.2 ESE</t>
  </si>
  <si>
    <t>US1MTSW0012</t>
  </si>
  <si>
    <t>PARK CITY 6.0 WSW</t>
  </si>
  <si>
    <t>US1MTTL0002</t>
  </si>
  <si>
    <t>SHELBY 0.5 SSW</t>
  </si>
  <si>
    <t>US1MTTN0003</t>
  </si>
  <si>
    <t>DUTTON 3.3 ENE</t>
  </si>
  <si>
    <t>US1MTTN0004</t>
  </si>
  <si>
    <t>DUTTON 7.4 NW</t>
  </si>
  <si>
    <t>US1MTTR0001</t>
  </si>
  <si>
    <t>HYSHAM 8.0 W</t>
  </si>
  <si>
    <t>US1MTTR0002</t>
  </si>
  <si>
    <t>HYSHAM 0.4 ESE</t>
  </si>
  <si>
    <t>US1MTTR0003</t>
  </si>
  <si>
    <t>FORSYTH 19.5 W</t>
  </si>
  <si>
    <t>US1MTVL0001</t>
  </si>
  <si>
    <t>FRAZER 15.6 NNE</t>
  </si>
  <si>
    <t>US1MTVL0002</t>
  </si>
  <si>
    <t>GLASGOW 0.3 N</t>
  </si>
  <si>
    <t>US1MTVL0003</t>
  </si>
  <si>
    <t>GLASGOW 10.1 SE</t>
  </si>
  <si>
    <t>US1MTVL0004</t>
  </si>
  <si>
    <t>NASHUA 8.3 SSW</t>
  </si>
  <si>
    <t>US1MTVL0005</t>
  </si>
  <si>
    <t>NASHUA 0.3 N</t>
  </si>
  <si>
    <t>US1MTVL0007</t>
  </si>
  <si>
    <t>GLASGOW 2.0 NNW</t>
  </si>
  <si>
    <t>US1MTVL0008</t>
  </si>
  <si>
    <t>NASHUA 4.7 NE</t>
  </si>
  <si>
    <t>US1MTVL0012</t>
  </si>
  <si>
    <t>FRAZER 8.5 ENE</t>
  </si>
  <si>
    <t>US1MTVL0013</t>
  </si>
  <si>
    <t>GLASGOW 0.9 ESE</t>
  </si>
  <si>
    <t>US1MTVL0014</t>
  </si>
  <si>
    <t>GLASGOW 4.3 NW</t>
  </si>
  <si>
    <t>US1MTWH0003</t>
  </si>
  <si>
    <t>TWO DOT 0.4 WNW</t>
  </si>
  <si>
    <t>US1MTYS0005</t>
  </si>
  <si>
    <t>BILLINGS 2.8 WNW</t>
  </si>
  <si>
    <t>US1MTYS0006</t>
  </si>
  <si>
    <t>BILLINGS 3.1 W</t>
  </si>
  <si>
    <t>US1MTYS0007</t>
  </si>
  <si>
    <t>BILLINGS 8.8 W (CLOSED)</t>
  </si>
  <si>
    <t>US1MTYS0008</t>
  </si>
  <si>
    <t>BILLINGS 1.0 NW</t>
  </si>
  <si>
    <t>US1MTYS0009</t>
  </si>
  <si>
    <t>BILLINGS 5.3 NE (CLOSED)</t>
  </si>
  <si>
    <t>US1MTYS0010</t>
  </si>
  <si>
    <t>BILLINGS 1.4 WSW (CLOSED)</t>
  </si>
  <si>
    <t>US1MTYS0011</t>
  </si>
  <si>
    <t>BILLINGS 7.4 SW</t>
  </si>
  <si>
    <t>US1MTYS0012</t>
  </si>
  <si>
    <t>BILLINGS 7.1 W</t>
  </si>
  <si>
    <t>US1MTYS0013</t>
  </si>
  <si>
    <t>BILLINGS 5.1 S</t>
  </si>
  <si>
    <t>US1MTYS0014</t>
  </si>
  <si>
    <t>BILLINGS 4.5 NE</t>
  </si>
  <si>
    <t>US1MTYS0015</t>
  </si>
  <si>
    <t>BILLINGS 9.5 ENE</t>
  </si>
  <si>
    <t>US1MTYS0018</t>
  </si>
  <si>
    <t>BILLINGS 4.7 ESE (CLOSED)</t>
  </si>
  <si>
    <t>US1MTYS0019</t>
  </si>
  <si>
    <t>SHEPHERD 4.0 NW</t>
  </si>
  <si>
    <t>US1MTYS0020</t>
  </si>
  <si>
    <t>LAUREL 0.5 NW</t>
  </si>
  <si>
    <t>US1MTYS0021</t>
  </si>
  <si>
    <t>BILLINGS 3.5 SSW</t>
  </si>
  <si>
    <t>US1MTYS0025</t>
  </si>
  <si>
    <t>LAUREL 2.4 NE</t>
  </si>
  <si>
    <t>US1MTYS0027</t>
  </si>
  <si>
    <t>BILLINGS 3.2 NNE</t>
  </si>
  <si>
    <t>USC00240021</t>
  </si>
  <si>
    <t>ABSAROKEE (1)</t>
  </si>
  <si>
    <t>USC00240056</t>
  </si>
  <si>
    <t>ADEL</t>
  </si>
  <si>
    <t>USC00240075</t>
  </si>
  <si>
    <t>ALBERTON</t>
  </si>
  <si>
    <t>USC00240088</t>
  </si>
  <si>
    <t>ALBION 1 N</t>
  </si>
  <si>
    <t>USC00240100</t>
  </si>
  <si>
    <t>ALDER</t>
  </si>
  <si>
    <t>USC00240110</t>
  </si>
  <si>
    <t>ALDER 17 S</t>
  </si>
  <si>
    <t>USC00240111</t>
  </si>
  <si>
    <t>ALDER 19S</t>
  </si>
  <si>
    <t>USC00240115</t>
  </si>
  <si>
    <t>ALDER RUBY DAM</t>
  </si>
  <si>
    <t>USC00240165</t>
  </si>
  <si>
    <t>ALZADA</t>
  </si>
  <si>
    <t>USC00240179</t>
  </si>
  <si>
    <t>ALZADA 6 NW</t>
  </si>
  <si>
    <t>USC00240181</t>
  </si>
  <si>
    <t>ALZADA 8 NW</t>
  </si>
  <si>
    <t>USC00240199</t>
  </si>
  <si>
    <t>ANACONDA</t>
  </si>
  <si>
    <t>USC00240202</t>
  </si>
  <si>
    <t>ANCENEY</t>
  </si>
  <si>
    <t>USC00240236</t>
  </si>
  <si>
    <t>APEX 2 NW</t>
  </si>
  <si>
    <t>USC00240255</t>
  </si>
  <si>
    <t>ARGENTA</t>
  </si>
  <si>
    <t>USC00240274</t>
  </si>
  <si>
    <t>ARMSTEAD</t>
  </si>
  <si>
    <t>USC00240325</t>
  </si>
  <si>
    <t>ASHLAND 17 S</t>
  </si>
  <si>
    <t>USC00240330</t>
  </si>
  <si>
    <t>ASHLAND RANGER STATION</t>
  </si>
  <si>
    <t>USC00240364</t>
  </si>
  <si>
    <t>AUGUSTA</t>
  </si>
  <si>
    <t>USC00240370</t>
  </si>
  <si>
    <t>AUGUSTA 11 WNW</t>
  </si>
  <si>
    <t>USC00240375</t>
  </si>
  <si>
    <t>AUSTIN 1 W</t>
  </si>
  <si>
    <t>USC00240389</t>
  </si>
  <si>
    <t>BABB</t>
  </si>
  <si>
    <t>USC00240392</t>
  </si>
  <si>
    <t>BABB 6 NE</t>
  </si>
  <si>
    <t>USC00240408</t>
  </si>
  <si>
    <t>BAINVILLE 4 E</t>
  </si>
  <si>
    <t>USC00240412</t>
  </si>
  <si>
    <t>BAKER</t>
  </si>
  <si>
    <t>USC00240432</t>
  </si>
  <si>
    <t>BALLANTINE</t>
  </si>
  <si>
    <t>USC00240443</t>
  </si>
  <si>
    <t>BANGTAIL RIDGE</t>
  </si>
  <si>
    <t>USC00240466</t>
  </si>
  <si>
    <t>BARBER</t>
  </si>
  <si>
    <t>USC00240490</t>
  </si>
  <si>
    <t>BARTHELMESS RANCH</t>
  </si>
  <si>
    <t>USC00240515</t>
  </si>
  <si>
    <t>BASIN</t>
  </si>
  <si>
    <t>USC00240520</t>
  </si>
  <si>
    <t>BASIN 3 W</t>
  </si>
  <si>
    <t>USC00240554</t>
  </si>
  <si>
    <t>BAYLOR</t>
  </si>
  <si>
    <t>USC00240565</t>
  </si>
  <si>
    <t>BEAR CREEK</t>
  </si>
  <si>
    <t>USC00240617</t>
  </si>
  <si>
    <t>BELFRY 4 SSW</t>
  </si>
  <si>
    <t>USC00240625</t>
  </si>
  <si>
    <t>BELGRADE 2NW</t>
  </si>
  <si>
    <t>USC00240636</t>
  </si>
  <si>
    <t>BELLTOWER</t>
  </si>
  <si>
    <t>USC00240662</t>
  </si>
  <si>
    <t>WEST GLACIER</t>
  </si>
  <si>
    <t>USC00240700</t>
  </si>
  <si>
    <t>BERNICE</t>
  </si>
  <si>
    <t>USC00240739</t>
  </si>
  <si>
    <t>BIDDLE</t>
  </si>
  <si>
    <t>USC00240743</t>
  </si>
  <si>
    <t>BIDDLE 8 SW</t>
  </si>
  <si>
    <t>USC00240748</t>
  </si>
  <si>
    <t>BIG ARM</t>
  </si>
  <si>
    <t>USC00240749</t>
  </si>
  <si>
    <t>BIG CREEK</t>
  </si>
  <si>
    <t>USC00240755</t>
  </si>
  <si>
    <t>BIGFORK 13 S</t>
  </si>
  <si>
    <t>USC00240758</t>
  </si>
  <si>
    <t>BIG PRAIRIE RS</t>
  </si>
  <si>
    <t>USC00240759</t>
  </si>
  <si>
    <t>BIG OX</t>
  </si>
  <si>
    <t>USC00240770</t>
  </si>
  <si>
    <t>BIG SANDY</t>
  </si>
  <si>
    <t>USC00240775</t>
  </si>
  <si>
    <t>BIG SKY 2WNW</t>
  </si>
  <si>
    <t>USC00240780</t>
  </si>
  <si>
    <t>BIG TIMBER</t>
  </si>
  <si>
    <t>USC00240786</t>
  </si>
  <si>
    <t>BIG TIMBER CREEK</t>
  </si>
  <si>
    <t>USC00240801</t>
  </si>
  <si>
    <t>BILLINGS WFO</t>
  </si>
  <si>
    <t>USC00240802</t>
  </si>
  <si>
    <t>BILLINGS WTP</t>
  </si>
  <si>
    <t>USC00240814</t>
  </si>
  <si>
    <t>BIRCH CREEK CAMP</t>
  </si>
  <si>
    <t>USC00240819</t>
  </si>
  <si>
    <t>BIRNEY</t>
  </si>
  <si>
    <t>USC00240821</t>
  </si>
  <si>
    <t>BIRNEY 7 E</t>
  </si>
  <si>
    <t>USC00240824</t>
  </si>
  <si>
    <t>BIRNEY 11 E</t>
  </si>
  <si>
    <t>USC00240827</t>
  </si>
  <si>
    <t>BIRNEY 15 N</t>
  </si>
  <si>
    <t>USC00240845</t>
  </si>
  <si>
    <t>BISON MOUNTAIN</t>
  </si>
  <si>
    <t>USC00240877</t>
  </si>
  <si>
    <t>BLACKLEAF</t>
  </si>
  <si>
    <t>USC00240912</t>
  </si>
  <si>
    <t>BLAKESLEE</t>
  </si>
  <si>
    <t>USC00240923</t>
  </si>
  <si>
    <t>BLOOMFIELD 5 NNE</t>
  </si>
  <si>
    <t>USC00240926</t>
  </si>
  <si>
    <t>BLOOMFIELD 6 E</t>
  </si>
  <si>
    <t>USC00240929</t>
  </si>
  <si>
    <t>BLOOMFIELD 9 NNE</t>
  </si>
  <si>
    <t>USC00241008</t>
  </si>
  <si>
    <t>BOULDER</t>
  </si>
  <si>
    <t>USC00241017</t>
  </si>
  <si>
    <t>BOWDOIN 7 NNE</t>
  </si>
  <si>
    <t>USC00241022</t>
  </si>
  <si>
    <t>BOWEN</t>
  </si>
  <si>
    <t>USC00241030</t>
  </si>
  <si>
    <t>BOX ELDER</t>
  </si>
  <si>
    <t>USC00241040</t>
  </si>
  <si>
    <t>BOYES</t>
  </si>
  <si>
    <t>USC00241044</t>
  </si>
  <si>
    <t>BOZEMAN MONTANA ST U</t>
  </si>
  <si>
    <t>USC00241046</t>
  </si>
  <si>
    <t>BOZEMAN (2)</t>
  </si>
  <si>
    <t>USC00241047</t>
  </si>
  <si>
    <t>BOZEMAN 6 W EXP FARM</t>
  </si>
  <si>
    <t>USC00241050</t>
  </si>
  <si>
    <t>BOZEMAN 12 NE</t>
  </si>
  <si>
    <t>USC00241080</t>
  </si>
  <si>
    <t>BRADY AZNOE</t>
  </si>
  <si>
    <t>USC00241081</t>
  </si>
  <si>
    <t>BRADY 27 ENE (THE KNEES)</t>
  </si>
  <si>
    <t>USC00241084</t>
  </si>
  <si>
    <t>BRANDENBERG</t>
  </si>
  <si>
    <t>USC00241088</t>
  </si>
  <si>
    <t>BREDETTE</t>
  </si>
  <si>
    <t>USC00241102</t>
  </si>
  <si>
    <t>BRIDGER 2 N</t>
  </si>
  <si>
    <t>USC00241127</t>
  </si>
  <si>
    <t>BROADUS</t>
  </si>
  <si>
    <t>USC00241149</t>
  </si>
  <si>
    <t>BROADVIEW</t>
  </si>
  <si>
    <t>USC00241160</t>
  </si>
  <si>
    <t>BROCKTON 17 N</t>
  </si>
  <si>
    <t>USC00241164</t>
  </si>
  <si>
    <t>BROCKTON 20S</t>
  </si>
  <si>
    <t>USC00241169</t>
  </si>
  <si>
    <t>BROCKWAY 3 WSW</t>
  </si>
  <si>
    <t>USC00241202</t>
  </si>
  <si>
    <t>BROWNING</t>
  </si>
  <si>
    <t>USC00241217</t>
  </si>
  <si>
    <t>BROWNING #2</t>
  </si>
  <si>
    <t>USC00241225</t>
  </si>
  <si>
    <t>BRUNELDA</t>
  </si>
  <si>
    <t>USC00241231</t>
  </si>
  <si>
    <t>BRUSETT 3 N</t>
  </si>
  <si>
    <t>USC00241252</t>
  </si>
  <si>
    <t>BUFFALO</t>
  </si>
  <si>
    <t>USC00241262</t>
  </si>
  <si>
    <t>BULL LAKE</t>
  </si>
  <si>
    <t>USC00241297</t>
  </si>
  <si>
    <t>BUSBY</t>
  </si>
  <si>
    <t>USC00241313</t>
  </si>
  <si>
    <t>BUTTE SCHOOL OF MINES</t>
  </si>
  <si>
    <t>USC00241320</t>
  </si>
  <si>
    <t>BUTTE SOUTH</t>
  </si>
  <si>
    <t>USC00241336</t>
  </si>
  <si>
    <t>BYNUM</t>
  </si>
  <si>
    <t>USC00241342</t>
  </si>
  <si>
    <t>BYNUM 4 SSE</t>
  </si>
  <si>
    <t>USC00241360</t>
  </si>
  <si>
    <t>CABIN CREEK</t>
  </si>
  <si>
    <t>USC00241408</t>
  </si>
  <si>
    <t>CAMERON</t>
  </si>
  <si>
    <t>USC00241418</t>
  </si>
  <si>
    <t>CAMPBELL FARM CAMP 4</t>
  </si>
  <si>
    <t>USC00241450</t>
  </si>
  <si>
    <t>CANYON CREEK</t>
  </si>
  <si>
    <t>USC00241460</t>
  </si>
  <si>
    <t>CANYON FERRY</t>
  </si>
  <si>
    <t>USC00241465</t>
  </si>
  <si>
    <t>CANYON FERRY DAM</t>
  </si>
  <si>
    <t>USC00241470</t>
  </si>
  <si>
    <t>USC00241500</t>
  </si>
  <si>
    <t>CARDWELL</t>
  </si>
  <si>
    <t>USC00241518</t>
  </si>
  <si>
    <t>CARLYLE 13 NW</t>
  </si>
  <si>
    <t>USC00241525</t>
  </si>
  <si>
    <t>CARTER 14 W</t>
  </si>
  <si>
    <t>USC00241530</t>
  </si>
  <si>
    <t>CARTER NEAR 10N</t>
  </si>
  <si>
    <t>USC00241552</t>
  </si>
  <si>
    <t>CASCADE 5 S</t>
  </si>
  <si>
    <t>USC00241555</t>
  </si>
  <si>
    <t>CASCADE 18 S</t>
  </si>
  <si>
    <t>USC00241557</t>
  </si>
  <si>
    <t>CASCADE 20 SSE</t>
  </si>
  <si>
    <t>USC00241565</t>
  </si>
  <si>
    <t>CASTLE</t>
  </si>
  <si>
    <t>USC00241580</t>
  </si>
  <si>
    <t>CATARACT CREEK</t>
  </si>
  <si>
    <t>USC00241686</t>
  </si>
  <si>
    <t>CHESSMAN RSVR</t>
  </si>
  <si>
    <t>USC00241692</t>
  </si>
  <si>
    <t>CHESTER</t>
  </si>
  <si>
    <t>USC00241695</t>
  </si>
  <si>
    <t>CHESTER 31 N</t>
  </si>
  <si>
    <t>USC00241697</t>
  </si>
  <si>
    <t>CHESTER 26 NNW</t>
  </si>
  <si>
    <t>USC00241722</t>
  </si>
  <si>
    <t>CHINOOK</t>
  </si>
  <si>
    <t>USC00241727</t>
  </si>
  <si>
    <t>CHINOOK 15 N</t>
  </si>
  <si>
    <t>USC00241730</t>
  </si>
  <si>
    <t>CHINOOK 35SE</t>
  </si>
  <si>
    <t>USC00241737</t>
  </si>
  <si>
    <t>CHOTEAU</t>
  </si>
  <si>
    <t>USC00241738</t>
  </si>
  <si>
    <t>CHOTEAU 8NE</t>
  </si>
  <si>
    <t>USC00241758</t>
  </si>
  <si>
    <t>CIRCLE</t>
  </si>
  <si>
    <t>USC00241765</t>
  </si>
  <si>
    <t>CIRCLE 7 N</t>
  </si>
  <si>
    <t>USC00241767</t>
  </si>
  <si>
    <t>CIRCLE 20N</t>
  </si>
  <si>
    <t>USC00241794</t>
  </si>
  <si>
    <t>CLEAR CREEK</t>
  </si>
  <si>
    <t>USC00241810</t>
  </si>
  <si>
    <t>CLEMONS</t>
  </si>
  <si>
    <t>USC00241820</t>
  </si>
  <si>
    <t>CLEVELAND</t>
  </si>
  <si>
    <t>USC00241824</t>
  </si>
  <si>
    <t>CLEVELAND 5 ENE</t>
  </si>
  <si>
    <t>USC00241831</t>
  </si>
  <si>
    <t>CLINTON 6 SE</t>
  </si>
  <si>
    <t>USC00241840</t>
  </si>
  <si>
    <t>CLYDE PARK</t>
  </si>
  <si>
    <t>USC00241842</t>
  </si>
  <si>
    <t>CLYDE PARK 2 SE</t>
  </si>
  <si>
    <t>USC00241875</t>
  </si>
  <si>
    <t>COHAGEN</t>
  </si>
  <si>
    <t>USC00241880</t>
  </si>
  <si>
    <t>COHAGEN 9 WSW</t>
  </si>
  <si>
    <t>USC00241883</t>
  </si>
  <si>
    <t>COHAGEN 22 SE</t>
  </si>
  <si>
    <t>USC00241895</t>
  </si>
  <si>
    <t>COKEDALE</t>
  </si>
  <si>
    <t>USC00241905</t>
  </si>
  <si>
    <t>COLSTRIP</t>
  </si>
  <si>
    <t>USC00241919</t>
  </si>
  <si>
    <t>COLUMBIA FALLS 5 SW</t>
  </si>
  <si>
    <t>USC00241938</t>
  </si>
  <si>
    <t>COLUMBUS</t>
  </si>
  <si>
    <t>USC00241953</t>
  </si>
  <si>
    <t>COMO</t>
  </si>
  <si>
    <t>USC00241968</t>
  </si>
  <si>
    <t>CONNER</t>
  </si>
  <si>
    <t>USC00241970</t>
  </si>
  <si>
    <t>CONNER 5 SE</t>
  </si>
  <si>
    <t>USC00241974</t>
  </si>
  <si>
    <t>CONRAD</t>
  </si>
  <si>
    <t>USC00241975</t>
  </si>
  <si>
    <t>CONRAD 9 ESE MSR</t>
  </si>
  <si>
    <t>USC00241976</t>
  </si>
  <si>
    <t>CONRAD 29 ENE PAR</t>
  </si>
  <si>
    <t>USC00241984</t>
  </si>
  <si>
    <t>CONTENT 4 NNE</t>
  </si>
  <si>
    <t>USC00241989</t>
  </si>
  <si>
    <t>CONWAYS RCH</t>
  </si>
  <si>
    <t>USC00241993</t>
  </si>
  <si>
    <t>COOKE</t>
  </si>
  <si>
    <t>USC00241995</t>
  </si>
  <si>
    <t>COOKE CITY 2 W</t>
  </si>
  <si>
    <t>USC00242012</t>
  </si>
  <si>
    <t>COPPER</t>
  </si>
  <si>
    <t>USC00242054</t>
  </si>
  <si>
    <t>CORWIN SPRINGS</t>
  </si>
  <si>
    <t>USC00242104</t>
  </si>
  <si>
    <t>CRESTON</t>
  </si>
  <si>
    <t>USC00242112</t>
  </si>
  <si>
    <t>CROW AGENCY</t>
  </si>
  <si>
    <t>USC00242122</t>
  </si>
  <si>
    <t>CULBERTSON</t>
  </si>
  <si>
    <t>USC00242127</t>
  </si>
  <si>
    <t>CULBERTSON SCS OFFICE</t>
  </si>
  <si>
    <t>USC00242132</t>
  </si>
  <si>
    <t>CULBERTSON 6 NE</t>
  </si>
  <si>
    <t>USC00242185</t>
  </si>
  <si>
    <t>DAGMAR 4 NNE</t>
  </si>
  <si>
    <t>USC00242221</t>
  </si>
  <si>
    <t>DARBY</t>
  </si>
  <si>
    <t>USC00242230</t>
  </si>
  <si>
    <t>DAYTON</t>
  </si>
  <si>
    <t>USC00242260</t>
  </si>
  <si>
    <t>DEBORGIA 3 N</t>
  </si>
  <si>
    <t>USC00242266</t>
  </si>
  <si>
    <t>DECKER</t>
  </si>
  <si>
    <t>USC00242272</t>
  </si>
  <si>
    <t>DEEP CREEK PASS 2</t>
  </si>
  <si>
    <t>USC00242273</t>
  </si>
  <si>
    <t>DEER LODGE</t>
  </si>
  <si>
    <t>USC00242275</t>
  </si>
  <si>
    <t>DEER LODGE 3 W</t>
  </si>
  <si>
    <t>USC00242301</t>
  </si>
  <si>
    <t>DEL BONITA</t>
  </si>
  <si>
    <t>USC00242309</t>
  </si>
  <si>
    <t>DELL</t>
  </si>
  <si>
    <t>USC00242312</t>
  </si>
  <si>
    <t>DELL 12 SSW</t>
  </si>
  <si>
    <t>USC00242313</t>
  </si>
  <si>
    <t>DELL 19 SW</t>
  </si>
  <si>
    <t>USC00242317</t>
  </si>
  <si>
    <t>DELPHIA</t>
  </si>
  <si>
    <t>USC00242322</t>
  </si>
  <si>
    <t>DELPHINE</t>
  </si>
  <si>
    <t>USC00242347</t>
  </si>
  <si>
    <t>DENTON</t>
  </si>
  <si>
    <t>USC00242409</t>
  </si>
  <si>
    <t>DILLION U OF MONTANA WESTERN</t>
  </si>
  <si>
    <t>USC00242414</t>
  </si>
  <si>
    <t>DILLON 9 SSE</t>
  </si>
  <si>
    <t>USC00242421</t>
  </si>
  <si>
    <t>DIVIDE</t>
  </si>
  <si>
    <t>USC00242438</t>
  </si>
  <si>
    <t>DODSON 1 WNW</t>
  </si>
  <si>
    <t>USC00242454</t>
  </si>
  <si>
    <t>DOOLEY</t>
  </si>
  <si>
    <t>USC00242477</t>
  </si>
  <si>
    <t>DOVETAIL</t>
  </si>
  <si>
    <t>USC00242511</t>
  </si>
  <si>
    <t>DRUMMOND FAA AP</t>
  </si>
  <si>
    <t>USC00242523</t>
  </si>
  <si>
    <t>DRY CREEK</t>
  </si>
  <si>
    <t>USC00242533</t>
  </si>
  <si>
    <t>DRYLAND EXP STN</t>
  </si>
  <si>
    <t>USC00242537</t>
  </si>
  <si>
    <t>DRY WOLF CAMP</t>
  </si>
  <si>
    <t>USC00242550</t>
  </si>
  <si>
    <t>DUNKIRK 19NNE</t>
  </si>
  <si>
    <t>USC00242571</t>
  </si>
  <si>
    <t>DUPUYER</t>
  </si>
  <si>
    <t>USC00242574</t>
  </si>
  <si>
    <t>DUPUYER 5 SE</t>
  </si>
  <si>
    <t>USC00242576</t>
  </si>
  <si>
    <t>DUPUYER 7 WNW</t>
  </si>
  <si>
    <t>USC00242578</t>
  </si>
  <si>
    <t>DUPUYER 11 W</t>
  </si>
  <si>
    <t>USC00242584</t>
  </si>
  <si>
    <t>DUTTON 6 E</t>
  </si>
  <si>
    <t>USC00242600</t>
  </si>
  <si>
    <t>EAR MOUNTAIN</t>
  </si>
  <si>
    <t>USC00242604</t>
  </si>
  <si>
    <t>EAST ANACONDA</t>
  </si>
  <si>
    <t>USC00242606</t>
  </si>
  <si>
    <t>EAST ANACONDA 2</t>
  </si>
  <si>
    <t>USC00242629</t>
  </si>
  <si>
    <t>EAST GLACIER</t>
  </si>
  <si>
    <t>USC00242634</t>
  </si>
  <si>
    <t>EAST HELENA</t>
  </si>
  <si>
    <t>USC00242658</t>
  </si>
  <si>
    <t>EDGAR 6 E</t>
  </si>
  <si>
    <t>USC00242661</t>
  </si>
  <si>
    <t>EDGAR 9 SE</t>
  </si>
  <si>
    <t>USC00242689</t>
  </si>
  <si>
    <t>EKALAKA</t>
  </si>
  <si>
    <t>USC00242719</t>
  </si>
  <si>
    <t>ELKHORN HOT SPRINGS</t>
  </si>
  <si>
    <t>USC00242723</t>
  </si>
  <si>
    <t>ELK PARK</t>
  </si>
  <si>
    <t>USC00242738</t>
  </si>
  <si>
    <t>ELLISTON</t>
  </si>
  <si>
    <t>USC00242778</t>
  </si>
  <si>
    <t>EMIGRANT</t>
  </si>
  <si>
    <t>USC00242783</t>
  </si>
  <si>
    <t>EMORY</t>
  </si>
  <si>
    <t>USC00242793</t>
  </si>
  <si>
    <t>ENNIS</t>
  </si>
  <si>
    <t>USC00242805</t>
  </si>
  <si>
    <t>ERICSON</t>
  </si>
  <si>
    <t>USC00242812</t>
  </si>
  <si>
    <t>ESSEX</t>
  </si>
  <si>
    <t>USC00242820</t>
  </si>
  <si>
    <t>ETHRIDGE</t>
  </si>
  <si>
    <t>USC00242825</t>
  </si>
  <si>
    <t>EUREKA</t>
  </si>
  <si>
    <t>USC00242827</t>
  </si>
  <si>
    <t>EUREKA RS</t>
  </si>
  <si>
    <t>USC00242835</t>
  </si>
  <si>
    <t>EVANS</t>
  </si>
  <si>
    <t>USC00242857</t>
  </si>
  <si>
    <t>FAIRFIELD</t>
  </si>
  <si>
    <t>USC00242867</t>
  </si>
  <si>
    <t>FAIRVIEW</t>
  </si>
  <si>
    <t>USC00242871</t>
  </si>
  <si>
    <t>FALLON</t>
  </si>
  <si>
    <t>USC00242876</t>
  </si>
  <si>
    <t>FARMINGTON</t>
  </si>
  <si>
    <t>USC00242886</t>
  </si>
  <si>
    <t>FINDON</t>
  </si>
  <si>
    <t>USC00242950</t>
  </si>
  <si>
    <t>FISH CREEK</t>
  </si>
  <si>
    <t>USC00242996</t>
  </si>
  <si>
    <t>FISHTAIL</t>
  </si>
  <si>
    <t>USC00242999</t>
  </si>
  <si>
    <t>FISHTAIL CREEK</t>
  </si>
  <si>
    <t>USC00243008</t>
  </si>
  <si>
    <t>FLATHEAD CREEK</t>
  </si>
  <si>
    <t>USC00243013</t>
  </si>
  <si>
    <t>FLATWILLOW 4 ENE</t>
  </si>
  <si>
    <t>USC00243089</t>
  </si>
  <si>
    <t>FORKS 4 NNE</t>
  </si>
  <si>
    <t>USC00243098</t>
  </si>
  <si>
    <t>FORSYTH</t>
  </si>
  <si>
    <t>USC00243099</t>
  </si>
  <si>
    <t>FORSYTH 2 E</t>
  </si>
  <si>
    <t>USC00243110</t>
  </si>
  <si>
    <t>FT ASSINNIBOINE</t>
  </si>
  <si>
    <t>USC00243113</t>
  </si>
  <si>
    <t>FT BENTON</t>
  </si>
  <si>
    <t>USC00243118</t>
  </si>
  <si>
    <t>FORT BELKNAP 2 SW</t>
  </si>
  <si>
    <t>USC00243124</t>
  </si>
  <si>
    <t>FORT CUSTER</t>
  </si>
  <si>
    <t>USC00243127</t>
  </si>
  <si>
    <t>FORT HARRISON</t>
  </si>
  <si>
    <t>USC00243139</t>
  </si>
  <si>
    <t>FORTINE 1 N</t>
  </si>
  <si>
    <t>USC00243142</t>
  </si>
  <si>
    <t>FORTINE 2 NE</t>
  </si>
  <si>
    <t>USC00243148</t>
  </si>
  <si>
    <t>FORT KEOGH</t>
  </si>
  <si>
    <t>USC00243157</t>
  </si>
  <si>
    <t>FT LOGAN 4 ESE</t>
  </si>
  <si>
    <t>USC00243175</t>
  </si>
  <si>
    <t>FT PECK</t>
  </si>
  <si>
    <t>USC00243176</t>
  </si>
  <si>
    <t>FT PECK PWR PLT</t>
  </si>
  <si>
    <t>USC00243195</t>
  </si>
  <si>
    <t>FORT  SHAW</t>
  </si>
  <si>
    <t>USC00243210</t>
  </si>
  <si>
    <t>FOSTER</t>
  </si>
  <si>
    <t>USC00243238</t>
  </si>
  <si>
    <t>FOUR BUTTES</t>
  </si>
  <si>
    <t>USC00243280</t>
  </si>
  <si>
    <t>FRAZER</t>
  </si>
  <si>
    <t>USC00243304</t>
  </si>
  <si>
    <t>FROID 6 SE #13</t>
  </si>
  <si>
    <t>USC00243309</t>
  </si>
  <si>
    <t>FROID</t>
  </si>
  <si>
    <t>USC00243346</t>
  </si>
  <si>
    <t>GALATA 16 SW</t>
  </si>
  <si>
    <t>USC00243366</t>
  </si>
  <si>
    <t>GALLATIN GATEWAY 10SSW</t>
  </si>
  <si>
    <t>USC00243368</t>
  </si>
  <si>
    <t>GALLATIN GATEWAY 26 S</t>
  </si>
  <si>
    <t>USC00243369</t>
  </si>
  <si>
    <t>GALLATIN GATEWAY 32 S</t>
  </si>
  <si>
    <t>USC00243372</t>
  </si>
  <si>
    <t>GALLATIN GATEWAY 26 SS</t>
  </si>
  <si>
    <t>USC00243373</t>
  </si>
  <si>
    <t>GAME RANCH</t>
  </si>
  <si>
    <t>USC00243378</t>
  </si>
  <si>
    <t>GARDINER</t>
  </si>
  <si>
    <t>USC00243383</t>
  </si>
  <si>
    <t>GARLAND</t>
  </si>
  <si>
    <t>USC00243389</t>
  </si>
  <si>
    <t>GARNEILL 9E</t>
  </si>
  <si>
    <t>USC00243393</t>
  </si>
  <si>
    <t>GARNET</t>
  </si>
  <si>
    <t>USC00243434</t>
  </si>
  <si>
    <t>GEORGETOWN LAKE</t>
  </si>
  <si>
    <t>USC00243437</t>
  </si>
  <si>
    <t>GEORGETOWN LAKE - 7 GABLES</t>
  </si>
  <si>
    <t>USC00243445</t>
  </si>
  <si>
    <t>GERALDINE</t>
  </si>
  <si>
    <t>USC00243455</t>
  </si>
  <si>
    <t>GERALDINE 6 SE</t>
  </si>
  <si>
    <t>USC00243459</t>
  </si>
  <si>
    <t>GERALDINE 20 ENE</t>
  </si>
  <si>
    <t>USC00243463</t>
  </si>
  <si>
    <t>GEYSER 8E</t>
  </si>
  <si>
    <t>USC00243479</t>
  </si>
  <si>
    <t>GIBBONS PASS</t>
  </si>
  <si>
    <t>USC00243486</t>
  </si>
  <si>
    <t>GIBSON 2 NE</t>
  </si>
  <si>
    <t>USC00243489</t>
  </si>
  <si>
    <t>GIBSON DAM</t>
  </si>
  <si>
    <t>USC00243530</t>
  </si>
  <si>
    <t>GILDFORD</t>
  </si>
  <si>
    <t>USC00243551</t>
  </si>
  <si>
    <t>USC00243554</t>
  </si>
  <si>
    <t>GLASGOW 14 NW</t>
  </si>
  <si>
    <t>USC00243555</t>
  </si>
  <si>
    <t>GLASGOW WFO</t>
  </si>
  <si>
    <t>USC00243556</t>
  </si>
  <si>
    <t>GLASGOW 46 SW</t>
  </si>
  <si>
    <t>USC00243557</t>
  </si>
  <si>
    <t>GLASGOW #2</t>
  </si>
  <si>
    <t>USC00243570</t>
  </si>
  <si>
    <t>GLEN 4 N</t>
  </si>
  <si>
    <t>USC00243581</t>
  </si>
  <si>
    <t>GLENDIVE</t>
  </si>
  <si>
    <t>USC00243593</t>
  </si>
  <si>
    <t>GLENDIVE WTP</t>
  </si>
  <si>
    <t>USC00243599</t>
  </si>
  <si>
    <t>GLENTANA</t>
  </si>
  <si>
    <t>USC00243603</t>
  </si>
  <si>
    <t>GLENWOOD</t>
  </si>
  <si>
    <t>USC00243617</t>
  </si>
  <si>
    <t>GOLDBUTTE 7 N</t>
  </si>
  <si>
    <t>USC00243707</t>
  </si>
  <si>
    <t>GRANT 5 SE</t>
  </si>
  <si>
    <t>USC00243709</t>
  </si>
  <si>
    <t>GRANT 6 NW</t>
  </si>
  <si>
    <t>USC00243712</t>
  </si>
  <si>
    <t>GRANT 12 W</t>
  </si>
  <si>
    <t>USC00243727</t>
  </si>
  <si>
    <t>GRASS RANGE</t>
  </si>
  <si>
    <t>USC00243731</t>
  </si>
  <si>
    <t>GRASSRANGE 15 NNE</t>
  </si>
  <si>
    <t>USC00243736</t>
  </si>
  <si>
    <t>GRASSRANGE 13 NE</t>
  </si>
  <si>
    <t>USC00243749</t>
  </si>
  <si>
    <t>GREAT FALLS 16ST</t>
  </si>
  <si>
    <t>USC00243753</t>
  </si>
  <si>
    <t>GREAT FALLS WFO</t>
  </si>
  <si>
    <t>USC00243865</t>
  </si>
  <si>
    <t>HALF MOON PASS</t>
  </si>
  <si>
    <t>USC00243870</t>
  </si>
  <si>
    <t>HALF WAY HOUSE</t>
  </si>
  <si>
    <t>USC00243885</t>
  </si>
  <si>
    <t>HAMILTON</t>
  </si>
  <si>
    <t>USC00243888</t>
  </si>
  <si>
    <t>HAMMOND</t>
  </si>
  <si>
    <t>USC00243910</t>
  </si>
  <si>
    <t>HARB</t>
  </si>
  <si>
    <t>USC00243915</t>
  </si>
  <si>
    <t>HARDIN</t>
  </si>
  <si>
    <t>USC00243929</t>
  </si>
  <si>
    <t>HARLEM</t>
  </si>
  <si>
    <t>USC00243934</t>
  </si>
  <si>
    <t>HARLEM 20S</t>
  </si>
  <si>
    <t>USC00243939</t>
  </si>
  <si>
    <t>HARLOWTON</t>
  </si>
  <si>
    <t>USC00243947</t>
  </si>
  <si>
    <t>HARLOWTON 11NW</t>
  </si>
  <si>
    <t>USC00243950</t>
  </si>
  <si>
    <t>HASSEL</t>
  </si>
  <si>
    <t>USC00243984</t>
  </si>
  <si>
    <t>HAUGAN 1 W</t>
  </si>
  <si>
    <t>USC00243990</t>
  </si>
  <si>
    <t>HAVRE 14 N</t>
  </si>
  <si>
    <t>USC00243991</t>
  </si>
  <si>
    <t>HAVRE #2</t>
  </si>
  <si>
    <t>USC00243992</t>
  </si>
  <si>
    <t>HAVRE 22 NW</t>
  </si>
  <si>
    <t>USC00244007</t>
  </si>
  <si>
    <t>HAXBY 18 SW</t>
  </si>
  <si>
    <t>USC00244016</t>
  </si>
  <si>
    <t>HAYDEN NEAR</t>
  </si>
  <si>
    <t>USC00244020</t>
  </si>
  <si>
    <t>HAYS</t>
  </si>
  <si>
    <t>USC00244027</t>
  </si>
  <si>
    <t>HEART BUTTE</t>
  </si>
  <si>
    <t>USC00244028</t>
  </si>
  <si>
    <t>HEART BUTTE 1 NW</t>
  </si>
  <si>
    <t>USC00244038</t>
  </si>
  <si>
    <t>HEBGEN DAM</t>
  </si>
  <si>
    <t>USC00244050</t>
  </si>
  <si>
    <t>HELENA 6 N</t>
  </si>
  <si>
    <t>USC00244060</t>
  </si>
  <si>
    <t>HELENA 2</t>
  </si>
  <si>
    <t>USC00244078</t>
  </si>
  <si>
    <t>HERCULES RANCH</t>
  </si>
  <si>
    <t>USC00244084</t>
  </si>
  <si>
    <t>HERON 2 NW</t>
  </si>
  <si>
    <t>USC00244120</t>
  </si>
  <si>
    <t>HIGHWOOD</t>
  </si>
  <si>
    <t>USC00244128</t>
  </si>
  <si>
    <t>HIGHWOOD 6 NE</t>
  </si>
  <si>
    <t>USC00244133</t>
  </si>
  <si>
    <t>HIGHWOOD 7 NE</t>
  </si>
  <si>
    <t>USC00244143</t>
  </si>
  <si>
    <t>HILGER</t>
  </si>
  <si>
    <t>USC00244172</t>
  </si>
  <si>
    <t>HINGHAM</t>
  </si>
  <si>
    <t>USC00244174</t>
  </si>
  <si>
    <t>HINGHAM 12 N</t>
  </si>
  <si>
    <t>USC00244177</t>
  </si>
  <si>
    <t>HINSDALE 1 E</t>
  </si>
  <si>
    <t>USC00244180</t>
  </si>
  <si>
    <t>HINSDALE 4 SW</t>
  </si>
  <si>
    <t>USC00244181</t>
  </si>
  <si>
    <t>HINSDALE 21 SW</t>
  </si>
  <si>
    <t>USC00244182</t>
  </si>
  <si>
    <t>HINSDALE 23 N</t>
  </si>
  <si>
    <t>USC00244193</t>
  </si>
  <si>
    <t>HOBSON</t>
  </si>
  <si>
    <t>USC00244212</t>
  </si>
  <si>
    <t>HOGAN</t>
  </si>
  <si>
    <t>USC00244217</t>
  </si>
  <si>
    <t>HOGELAND 7 WSW</t>
  </si>
  <si>
    <t>USC00244241</t>
  </si>
  <si>
    <t>HOLTER DAM</t>
  </si>
  <si>
    <t>USC00244245</t>
  </si>
  <si>
    <t>HOMEPARK</t>
  </si>
  <si>
    <t>USC00244248</t>
  </si>
  <si>
    <t>HOMESTEAD 5 E</t>
  </si>
  <si>
    <t>USC00244263</t>
  </si>
  <si>
    <t>HORR</t>
  </si>
  <si>
    <t>USC00244297</t>
  </si>
  <si>
    <t>HOT SPRINGS</t>
  </si>
  <si>
    <t>USC00244302</t>
  </si>
  <si>
    <t>HOYT 2 WSW</t>
  </si>
  <si>
    <t>USC00244328</t>
  </si>
  <si>
    <t>HUNGRY HORSE DAM</t>
  </si>
  <si>
    <t>USC00244343</t>
  </si>
  <si>
    <t>HUNTLEY</t>
  </si>
  <si>
    <t>USC00244345</t>
  </si>
  <si>
    <t>HUNTLEY EXP STN</t>
  </si>
  <si>
    <t>USC00244358</t>
  </si>
  <si>
    <t>HYSHAM</t>
  </si>
  <si>
    <t>USC00244364</t>
  </si>
  <si>
    <t>HYSHAM 25 SSE</t>
  </si>
  <si>
    <t>USC00244368</t>
  </si>
  <si>
    <t>ILIAD</t>
  </si>
  <si>
    <t>USC00244381</t>
  </si>
  <si>
    <t>INGOMAR</t>
  </si>
  <si>
    <t>USC00244384</t>
  </si>
  <si>
    <t>INGOMAR 6 SE</t>
  </si>
  <si>
    <t>USC00244386</t>
  </si>
  <si>
    <t>INGOMAR 11 NE</t>
  </si>
  <si>
    <t>USC00244389</t>
  </si>
  <si>
    <t>INGOMAR 21 NE</t>
  </si>
  <si>
    <t>USC00244442</t>
  </si>
  <si>
    <t>ISMAY</t>
  </si>
  <si>
    <t>USC00244447</t>
  </si>
  <si>
    <t>JACKSON</t>
  </si>
  <si>
    <t>USC00244462</t>
  </si>
  <si>
    <t>JARDINE</t>
  </si>
  <si>
    <t>USC00244506</t>
  </si>
  <si>
    <t>JOLIET</t>
  </si>
  <si>
    <t>USC00244509</t>
  </si>
  <si>
    <t>JONES CANYON</t>
  </si>
  <si>
    <t>USC00244512</t>
  </si>
  <si>
    <t>JOPLIN</t>
  </si>
  <si>
    <t>USC00244515</t>
  </si>
  <si>
    <t>JOPLIN 23 N</t>
  </si>
  <si>
    <t>USC00244522</t>
  </si>
  <si>
    <t>JORDAN</t>
  </si>
  <si>
    <t>USC00244527</t>
  </si>
  <si>
    <t>JORDAN 22 E VAN NORMAN</t>
  </si>
  <si>
    <t>USC00244530</t>
  </si>
  <si>
    <t>JORDAN 23 ENE</t>
  </si>
  <si>
    <t>USC00244538</t>
  </si>
  <si>
    <t>JUDITH GAP</t>
  </si>
  <si>
    <t>USC00244545</t>
  </si>
  <si>
    <t>JUDITH GAP 13 E</t>
  </si>
  <si>
    <t>USC00244558</t>
  </si>
  <si>
    <t>KALISPELL GLACIER AP</t>
  </si>
  <si>
    <t>USC00244560</t>
  </si>
  <si>
    <t>KALISPELL 9 NNE</t>
  </si>
  <si>
    <t>USC00244563</t>
  </si>
  <si>
    <t>KALISPELL</t>
  </si>
  <si>
    <t>USC00244596</t>
  </si>
  <si>
    <t>KENILWORTH NR</t>
  </si>
  <si>
    <t>USC00244645</t>
  </si>
  <si>
    <t>KILA</t>
  </si>
  <si>
    <t>USC00244648</t>
  </si>
  <si>
    <t>KILA 9 SSW</t>
  </si>
  <si>
    <t>USC00244663</t>
  </si>
  <si>
    <t>KINGS HILL</t>
  </si>
  <si>
    <t>USC00244675</t>
  </si>
  <si>
    <t>KINREAD</t>
  </si>
  <si>
    <t>USC00244690</t>
  </si>
  <si>
    <t>KIPPEN</t>
  </si>
  <si>
    <t>USC00244701</t>
  </si>
  <si>
    <t>KIRBY 1 S</t>
  </si>
  <si>
    <t>USC00244710</t>
  </si>
  <si>
    <t>KLEINSMITH CREEK</t>
  </si>
  <si>
    <t>USC00244713</t>
  </si>
  <si>
    <t>KNOBLES RANCH</t>
  </si>
  <si>
    <t>USC00244715</t>
  </si>
  <si>
    <t>KNOBS 4 SW</t>
  </si>
  <si>
    <t>USC00244730</t>
  </si>
  <si>
    <t>KNOWLTON</t>
  </si>
  <si>
    <t>USC00244766</t>
  </si>
  <si>
    <t>KREMLIN</t>
  </si>
  <si>
    <t>USC00244820</t>
  </si>
  <si>
    <t>LAKEVIEW</t>
  </si>
  <si>
    <t>USC00244830</t>
  </si>
  <si>
    <t>LAMBERT</t>
  </si>
  <si>
    <t>USC00244839</t>
  </si>
  <si>
    <t>LAME DEER</t>
  </si>
  <si>
    <t>USC00244894</t>
  </si>
  <si>
    <t>LAUREL 3 WSW</t>
  </si>
  <si>
    <t>USC00244896</t>
  </si>
  <si>
    <t>LAURIN 2NE</t>
  </si>
  <si>
    <t>USC00244904</t>
  </si>
  <si>
    <t>LAVINA</t>
  </si>
  <si>
    <t>USC00244954</t>
  </si>
  <si>
    <t>LENNEP 5 SW</t>
  </si>
  <si>
    <t>USC00244976</t>
  </si>
  <si>
    <t>LEWISTOWN</t>
  </si>
  <si>
    <t>USC00244978</t>
  </si>
  <si>
    <t>LEWISTOWN 11 SSE</t>
  </si>
  <si>
    <t>USC00244979</t>
  </si>
  <si>
    <t>LEWISTOWN 11ESE</t>
  </si>
  <si>
    <t>USC00245000</t>
  </si>
  <si>
    <t>LIBBY</t>
  </si>
  <si>
    <t>USC00245009</t>
  </si>
  <si>
    <t>LIBBY DAM</t>
  </si>
  <si>
    <t>USC00245011</t>
  </si>
  <si>
    <t>LIBBY DAM BASE</t>
  </si>
  <si>
    <t>USC00245015</t>
  </si>
  <si>
    <t>LIBBY 1 NE RS</t>
  </si>
  <si>
    <t>USC00245020</t>
  </si>
  <si>
    <t>LIBBY 32 SSE</t>
  </si>
  <si>
    <t>USC00245030</t>
  </si>
  <si>
    <t>LIMA</t>
  </si>
  <si>
    <t>USC00245032</t>
  </si>
  <si>
    <t>LIMA DAM</t>
  </si>
  <si>
    <t>USC00245038</t>
  </si>
  <si>
    <t>LINCOLN 14 NE</t>
  </si>
  <si>
    <t>USC00245040</t>
  </si>
  <si>
    <t>LINCOLN RS</t>
  </si>
  <si>
    <t>USC00245043</t>
  </si>
  <si>
    <t>LINDBERGH LAKE</t>
  </si>
  <si>
    <t>USC00245045</t>
  </si>
  <si>
    <t>LINDSAY</t>
  </si>
  <si>
    <t>USC00245076</t>
  </si>
  <si>
    <t>LIVINGSTON</t>
  </si>
  <si>
    <t>USC00245080</t>
  </si>
  <si>
    <t>LIVINGSTON 12 S</t>
  </si>
  <si>
    <t>USC00245088</t>
  </si>
  <si>
    <t>LIVINGSTON RAIN GAGE</t>
  </si>
  <si>
    <t>USC00245091</t>
  </si>
  <si>
    <t>LLOYD</t>
  </si>
  <si>
    <t>USC00245106</t>
  </si>
  <si>
    <t>LODGE GRASS</t>
  </si>
  <si>
    <t>USC00245123</t>
  </si>
  <si>
    <t>LOGAN LANDFILL</t>
  </si>
  <si>
    <t>USC00245144</t>
  </si>
  <si>
    <t>LOLO HOT SPRINGS</t>
  </si>
  <si>
    <t>USC00245146</t>
  </si>
  <si>
    <t>LOLO HOT SPRINGS 2 NE</t>
  </si>
  <si>
    <t>USC00245153</t>
  </si>
  <si>
    <t>LOMA</t>
  </si>
  <si>
    <t>USC00245164</t>
  </si>
  <si>
    <t>LONEPINE 1 WNW</t>
  </si>
  <si>
    <t>USC00245169</t>
  </si>
  <si>
    <t>LONEPINE</t>
  </si>
  <si>
    <t>USC00245177</t>
  </si>
  <si>
    <t>LONESOME LAKE</t>
  </si>
  <si>
    <t>USC00245191</t>
  </si>
  <si>
    <t>LORING 10 N</t>
  </si>
  <si>
    <t>USC00245192</t>
  </si>
  <si>
    <t>LOST CREEK</t>
  </si>
  <si>
    <t>USC00245193</t>
  </si>
  <si>
    <t>LOST HORSE CREEK</t>
  </si>
  <si>
    <t>USC00245195</t>
  </si>
  <si>
    <t>LOST LAKE</t>
  </si>
  <si>
    <t>USC00245211</t>
  </si>
  <si>
    <t>LOTHAIR</t>
  </si>
  <si>
    <t>USC00245235</t>
  </si>
  <si>
    <t>LOWETH</t>
  </si>
  <si>
    <t>USC00245250</t>
  </si>
  <si>
    <t>LUBEC</t>
  </si>
  <si>
    <t>USC00245285</t>
  </si>
  <si>
    <t>LUSTRE 4 NNW</t>
  </si>
  <si>
    <t>USC00245300</t>
  </si>
  <si>
    <t>MACDONALD OASS</t>
  </si>
  <si>
    <t>USC00245303</t>
  </si>
  <si>
    <t>MAC KENZIE</t>
  </si>
  <si>
    <t>USC00245334</t>
  </si>
  <si>
    <t>MALTA</t>
  </si>
  <si>
    <t>USC00245337</t>
  </si>
  <si>
    <t>USC00245338</t>
  </si>
  <si>
    <t>MALTA 7 E</t>
  </si>
  <si>
    <t>USC00245340</t>
  </si>
  <si>
    <t>MALTA 35 S</t>
  </si>
  <si>
    <t>USC00245351</t>
  </si>
  <si>
    <t>MANHATTAN</t>
  </si>
  <si>
    <t>USC00245361</t>
  </si>
  <si>
    <t>MANY GLACIER</t>
  </si>
  <si>
    <t>USC00245387</t>
  </si>
  <si>
    <t>MARTINSDALE 3 NNW</t>
  </si>
  <si>
    <t>USC00245388</t>
  </si>
  <si>
    <t>MARTINSDALE 10NNE</t>
  </si>
  <si>
    <t>USC00245390</t>
  </si>
  <si>
    <t>MARTINSDALE 14 NW</t>
  </si>
  <si>
    <t>USC00245402</t>
  </si>
  <si>
    <t>MARYSVILLE 1 SW</t>
  </si>
  <si>
    <t>USC00245405</t>
  </si>
  <si>
    <t>MARYSVILLE 3</t>
  </si>
  <si>
    <t>USC00245530</t>
  </si>
  <si>
    <t>MCLARY'S R.S.</t>
  </si>
  <si>
    <t>USC00245533</t>
  </si>
  <si>
    <t>MCLEOD</t>
  </si>
  <si>
    <t>USC00245540</t>
  </si>
  <si>
    <t>MCLEOD 12 SSW</t>
  </si>
  <si>
    <t>USC00245556</t>
  </si>
  <si>
    <t>MCRAE NEAR</t>
  </si>
  <si>
    <t>USC00245565</t>
  </si>
  <si>
    <t>MEADOW CREEK</t>
  </si>
  <si>
    <t>USC00245572</t>
  </si>
  <si>
    <t>MEDICINE LAKE 3 SE</t>
  </si>
  <si>
    <t>USC00245590</t>
  </si>
  <si>
    <t>MELROSE</t>
  </si>
  <si>
    <t>USC00245596</t>
  </si>
  <si>
    <t>MELSTONE</t>
  </si>
  <si>
    <t>USC00245602</t>
  </si>
  <si>
    <t>MELVILLE</t>
  </si>
  <si>
    <t>USC00245603</t>
  </si>
  <si>
    <t>MELVILLE 4 W</t>
  </si>
  <si>
    <t>USC00245608</t>
  </si>
  <si>
    <t>MENARD 3 NE</t>
  </si>
  <si>
    <t>USC00245659</t>
  </si>
  <si>
    <t>MIKE HORSE</t>
  </si>
  <si>
    <t>USC00245666</t>
  </si>
  <si>
    <t>MILDRED</t>
  </si>
  <si>
    <t>USC00245668</t>
  </si>
  <si>
    <t>MILDRED 5 N</t>
  </si>
  <si>
    <t>USC00245685</t>
  </si>
  <si>
    <t>MILES CITY</t>
  </si>
  <si>
    <t>USC00245703</t>
  </si>
  <si>
    <t>MILL CREEK</t>
  </si>
  <si>
    <t>USC00245706</t>
  </si>
  <si>
    <t>MILLEGAN</t>
  </si>
  <si>
    <t>USC00245712</t>
  </si>
  <si>
    <t>MILLEGAN 14 SE</t>
  </si>
  <si>
    <t>USC00245724</t>
  </si>
  <si>
    <t>MINNEOTA</t>
  </si>
  <si>
    <t>USC00245735</t>
  </si>
  <si>
    <t>MISSOULA 2 NE</t>
  </si>
  <si>
    <t>USC00245740</t>
  </si>
  <si>
    <t>MISSOULA 6 NW WFO</t>
  </si>
  <si>
    <t>USC00245754</t>
  </si>
  <si>
    <t>MIZPAH 4 NNW</t>
  </si>
  <si>
    <t>USC00245761</t>
  </si>
  <si>
    <t>MOCCASIN EXP STN</t>
  </si>
  <si>
    <t>USC00245791</t>
  </si>
  <si>
    <t>MOLT 6 SW</t>
  </si>
  <si>
    <t>USC00245807</t>
  </si>
  <si>
    <t>MONARCH</t>
  </si>
  <si>
    <t>USC00245811</t>
  </si>
  <si>
    <t>MONIDA</t>
  </si>
  <si>
    <t>USC00245814</t>
  </si>
  <si>
    <t>MONIDA 5 NE</t>
  </si>
  <si>
    <t>USC00245845</t>
  </si>
  <si>
    <t>MONTANA RNG SHEEP EXP</t>
  </si>
  <si>
    <t>USC00245860</t>
  </si>
  <si>
    <t>MOORE</t>
  </si>
  <si>
    <t>USC00245869</t>
  </si>
  <si>
    <t>MOORHEAD</t>
  </si>
  <si>
    <t>USC00245870</t>
  </si>
  <si>
    <t>MOORHEAD 9 NE</t>
  </si>
  <si>
    <t>USC00245872</t>
  </si>
  <si>
    <t>MOSBY 4 ENE</t>
  </si>
  <si>
    <t>USC00245873</t>
  </si>
  <si>
    <t>MOSBY 18 N</t>
  </si>
  <si>
    <t>USC00245876</t>
  </si>
  <si>
    <t>MOSBY 23 N</t>
  </si>
  <si>
    <t>USC00245886</t>
  </si>
  <si>
    <t>MOULTON RSVR</t>
  </si>
  <si>
    <t>USC00245925</t>
  </si>
  <si>
    <t>MOUNT SILCOX</t>
  </si>
  <si>
    <t>USC00245947</t>
  </si>
  <si>
    <t>MULLET'S RANCH</t>
  </si>
  <si>
    <t>USC00245955</t>
  </si>
  <si>
    <t>MUSSELSHELL</t>
  </si>
  <si>
    <t>USC00245961</t>
  </si>
  <si>
    <t>MYSTIC LAKE</t>
  </si>
  <si>
    <t>USC00245983</t>
  </si>
  <si>
    <t>NASHUA #2</t>
  </si>
  <si>
    <t>USC00246001</t>
  </si>
  <si>
    <t>NEIHART</t>
  </si>
  <si>
    <t>USC00246007</t>
  </si>
  <si>
    <t>NEIHART 7 NW</t>
  </si>
  <si>
    <t>USC00246008</t>
  </si>
  <si>
    <t>NEIHART 8 NNW</t>
  </si>
  <si>
    <t>USC00246138</t>
  </si>
  <si>
    <t>NOHLY 4 NW</t>
  </si>
  <si>
    <t>USC00246153</t>
  </si>
  <si>
    <t>NORRIS 3 ENE</t>
  </si>
  <si>
    <t>USC00246157</t>
  </si>
  <si>
    <t>NORRIS MADISON PH</t>
  </si>
  <si>
    <t>USC00246188</t>
  </si>
  <si>
    <t>NYE</t>
  </si>
  <si>
    <t>USC00246190</t>
  </si>
  <si>
    <t>NYE 2</t>
  </si>
  <si>
    <t>USC00246195</t>
  </si>
  <si>
    <t>NYE MOUAT MINE</t>
  </si>
  <si>
    <t>USC00246218</t>
  </si>
  <si>
    <t>OLNEY</t>
  </si>
  <si>
    <t>USC00246225</t>
  </si>
  <si>
    <t>OLSEN CREEK</t>
  </si>
  <si>
    <t>USC00246233</t>
  </si>
  <si>
    <t>OPHEIM</t>
  </si>
  <si>
    <t>USC00246236</t>
  </si>
  <si>
    <t>OPHEIM 10 N</t>
  </si>
  <si>
    <t>USC00246238</t>
  </si>
  <si>
    <t>OPHEIM 12 SSE</t>
  </si>
  <si>
    <t>USC00246244</t>
  </si>
  <si>
    <t>OPHIR</t>
  </si>
  <si>
    <t>USC00246287</t>
  </si>
  <si>
    <t>OTTER 9 SSW</t>
  </si>
  <si>
    <t>USC00246292</t>
  </si>
  <si>
    <t>OUTLOOK</t>
  </si>
  <si>
    <t>USC00246302</t>
  </si>
  <si>
    <t>OVANDO</t>
  </si>
  <si>
    <t>USC00246304</t>
  </si>
  <si>
    <t>OVANDO 9 SSE</t>
  </si>
  <si>
    <t>USC00246307</t>
  </si>
  <si>
    <t>OVANDO 7 WNW</t>
  </si>
  <si>
    <t>USC00246364</t>
  </si>
  <si>
    <t>PARADISE</t>
  </si>
  <si>
    <t>USC00246370</t>
  </si>
  <si>
    <t>PARK CITY 1NE</t>
  </si>
  <si>
    <t>USC00246406</t>
  </si>
  <si>
    <t>PAXTON</t>
  </si>
  <si>
    <t>USC00246426</t>
  </si>
  <si>
    <t>PENDROY 2 NNW</t>
  </si>
  <si>
    <t>USC00246440</t>
  </si>
  <si>
    <t>PENWELL'S RANCH</t>
  </si>
  <si>
    <t>USC00246470</t>
  </si>
  <si>
    <t>PHILIPSBURG</t>
  </si>
  <si>
    <t>USC00246471</t>
  </si>
  <si>
    <t>PHILIPSBURG 7 S</t>
  </si>
  <si>
    <t>USC00246472</t>
  </si>
  <si>
    <t>PHILIPSBURG RS</t>
  </si>
  <si>
    <t>USC00246475</t>
  </si>
  <si>
    <t>PHILLIPS 1 S</t>
  </si>
  <si>
    <t>USC00246510</t>
  </si>
  <si>
    <t>PINEGROVE</t>
  </si>
  <si>
    <t>USC00246534</t>
  </si>
  <si>
    <t>PIPESTONE DAM</t>
  </si>
  <si>
    <t>USC00246538</t>
  </si>
  <si>
    <t>PIPESTONE PASS</t>
  </si>
  <si>
    <t>USC00246562</t>
  </si>
  <si>
    <t>PLAINS RS</t>
  </si>
  <si>
    <t>USC00246576</t>
  </si>
  <si>
    <t>PLEASANT VALLEY</t>
  </si>
  <si>
    <t>USC00246580</t>
  </si>
  <si>
    <t>PLEASANT VALLEY 5 SE</t>
  </si>
  <si>
    <t>USC00246586</t>
  </si>
  <si>
    <t>PLENTYWOOD</t>
  </si>
  <si>
    <t>USC00246601</t>
  </si>
  <si>
    <t>PLEVNA</t>
  </si>
  <si>
    <t>USC00246608</t>
  </si>
  <si>
    <t>POLARIS</t>
  </si>
  <si>
    <t>USC00246615</t>
  </si>
  <si>
    <t>POLEBRIDGE</t>
  </si>
  <si>
    <t>USC00246618</t>
  </si>
  <si>
    <t>POLEBRIDGE 1 N</t>
  </si>
  <si>
    <t>USC00246635</t>
  </si>
  <si>
    <t>POLSON</t>
  </si>
  <si>
    <t>USC00246640</t>
  </si>
  <si>
    <t>POLSON KERR DAM</t>
  </si>
  <si>
    <t>USC00246647</t>
  </si>
  <si>
    <t>POMPEYS PILLAR 15N</t>
  </si>
  <si>
    <t>USC00246655</t>
  </si>
  <si>
    <t>PONY</t>
  </si>
  <si>
    <t>USC00246660</t>
  </si>
  <si>
    <t>POPLAR 2 E</t>
  </si>
  <si>
    <t>USC00246672</t>
  </si>
  <si>
    <t>PORT OF MORGAN</t>
  </si>
  <si>
    <t>USC00246685</t>
  </si>
  <si>
    <t>POTOMAC</t>
  </si>
  <si>
    <t>USC00246688</t>
  </si>
  <si>
    <t>POWDER RIVER</t>
  </si>
  <si>
    <t>USC00246691</t>
  </si>
  <si>
    <t>POWDERVILLE 8 NNE</t>
  </si>
  <si>
    <t>USC00246697</t>
  </si>
  <si>
    <t>POWDERVILLE</t>
  </si>
  <si>
    <t>USC00246700</t>
  </si>
  <si>
    <t>POWER 6 SE</t>
  </si>
  <si>
    <t>USC00246747</t>
  </si>
  <si>
    <t>PRYOR</t>
  </si>
  <si>
    <t>USC00246759</t>
  </si>
  <si>
    <t>PRYOR 27 SE HILLSBORO</t>
  </si>
  <si>
    <t>USC00246820</t>
  </si>
  <si>
    <t>RADERSBURG</t>
  </si>
  <si>
    <t>USC00246862</t>
  </si>
  <si>
    <t>RAPELJE</t>
  </si>
  <si>
    <t>USC00246893</t>
  </si>
  <si>
    <t>RAYMOND BORDER STN</t>
  </si>
  <si>
    <t>USC00246900</t>
  </si>
  <si>
    <t>RAYNESFORD</t>
  </si>
  <si>
    <t>USC00246902</t>
  </si>
  <si>
    <t>RAYNESFORD 2 NNW</t>
  </si>
  <si>
    <t>USC00246918</t>
  </si>
  <si>
    <t>RED LODGE</t>
  </si>
  <si>
    <t>USC00246927</t>
  </si>
  <si>
    <t>REDSTONE</t>
  </si>
  <si>
    <t>USC00246946</t>
  </si>
  <si>
    <t>REEDPOINT</t>
  </si>
  <si>
    <t>USC00246952</t>
  </si>
  <si>
    <t>REESE CREEK</t>
  </si>
  <si>
    <t>USC00246964</t>
  </si>
  <si>
    <t>RENOVA</t>
  </si>
  <si>
    <t>USC00246976</t>
  </si>
  <si>
    <t>RESERVE 14 W</t>
  </si>
  <si>
    <t>USC00246983</t>
  </si>
  <si>
    <t>REXFORD</t>
  </si>
  <si>
    <t>USC00246986</t>
  </si>
  <si>
    <t>REXFORD RS</t>
  </si>
  <si>
    <t>USC00247020</t>
  </si>
  <si>
    <t>RICHEY</t>
  </si>
  <si>
    <t>USC00247023</t>
  </si>
  <si>
    <t>RICHEY 10 SW</t>
  </si>
  <si>
    <t>USC00247028</t>
  </si>
  <si>
    <t>RIDGE 2 WSW</t>
  </si>
  <si>
    <t>USC00247032</t>
  </si>
  <si>
    <t>RIDGELAWN</t>
  </si>
  <si>
    <t>USC00247034</t>
  </si>
  <si>
    <t>RIDGEWAY 1 S</t>
  </si>
  <si>
    <t>USC00247037</t>
  </si>
  <si>
    <t>RIDGWAY 4 SW</t>
  </si>
  <si>
    <t>USC00247049</t>
  </si>
  <si>
    <t>RIMINI</t>
  </si>
  <si>
    <t>USC00247051</t>
  </si>
  <si>
    <t>RIMINI (1)</t>
  </si>
  <si>
    <t>USC00247055</t>
  </si>
  <si>
    <t>RIMINI 4 NE</t>
  </si>
  <si>
    <t>USC00247088</t>
  </si>
  <si>
    <t>RINGLING 1 E</t>
  </si>
  <si>
    <t>USC00247128</t>
  </si>
  <si>
    <t>ROBERTS 1 N</t>
  </si>
  <si>
    <t>USC00247136</t>
  </si>
  <si>
    <t>ROCK SPRINGS</t>
  </si>
  <si>
    <t>USC00247140</t>
  </si>
  <si>
    <t>ROCK SPRINGS 7 SE</t>
  </si>
  <si>
    <t>USC00247148</t>
  </si>
  <si>
    <t>ROCKY BOY</t>
  </si>
  <si>
    <t>USC00247156</t>
  </si>
  <si>
    <t>ROGERS PASS</t>
  </si>
  <si>
    <t>USC00247159</t>
  </si>
  <si>
    <t>ROGERS PASS 9 NNE</t>
  </si>
  <si>
    <t>USC00247178</t>
  </si>
  <si>
    <t>ROSCOE</t>
  </si>
  <si>
    <t>USC00247182</t>
  </si>
  <si>
    <t>ROSCOE 4 SW</t>
  </si>
  <si>
    <t>USC00247195</t>
  </si>
  <si>
    <t>ROTHIEMAY NEAR</t>
  </si>
  <si>
    <t>USC00247204</t>
  </si>
  <si>
    <t>ROUND BUTTE 1 NNW</t>
  </si>
  <si>
    <t>USC00247214</t>
  </si>
  <si>
    <t>ROUNDUP</t>
  </si>
  <si>
    <t>USC00247220</t>
  </si>
  <si>
    <t>ROUNDUP 15 SW</t>
  </si>
  <si>
    <t>USC00247225</t>
  </si>
  <si>
    <t>ROY</t>
  </si>
  <si>
    <t>USC00247228</t>
  </si>
  <si>
    <t>ROY 8 NE</t>
  </si>
  <si>
    <t>USC00247234</t>
  </si>
  <si>
    <t>ROY 24 NE MOBRIDGE</t>
  </si>
  <si>
    <t>USC00247247</t>
  </si>
  <si>
    <t>RUDYARD 19S</t>
  </si>
  <si>
    <t>USC00247248</t>
  </si>
  <si>
    <t>RUDYARD 21 N</t>
  </si>
  <si>
    <t>USC00247250</t>
  </si>
  <si>
    <t>RUDYARD 27 N</t>
  </si>
  <si>
    <t>USC00247253</t>
  </si>
  <si>
    <t>RUDYARD NEAR</t>
  </si>
  <si>
    <t>USC00247258</t>
  </si>
  <si>
    <t>RUSSELL</t>
  </si>
  <si>
    <t>USC00247261</t>
  </si>
  <si>
    <t>RYEGATE</t>
  </si>
  <si>
    <t>USC00247263</t>
  </si>
  <si>
    <t>RYEGATE 18 NNW</t>
  </si>
  <si>
    <t>USC00247264</t>
  </si>
  <si>
    <t>SACO</t>
  </si>
  <si>
    <t>USC00247265</t>
  </si>
  <si>
    <t>SACO 1 NNW</t>
  </si>
  <si>
    <t>USC00247267</t>
  </si>
  <si>
    <t>SACO NELSON RSVR</t>
  </si>
  <si>
    <t>USC00247273</t>
  </si>
  <si>
    <t>SAHARA</t>
  </si>
  <si>
    <t>USC00247286</t>
  </si>
  <si>
    <t>SAINT IGNATIUS</t>
  </si>
  <si>
    <t>USC00247292</t>
  </si>
  <si>
    <t>ST MARY</t>
  </si>
  <si>
    <t>USC00247295</t>
  </si>
  <si>
    <t>ST. MARY'S LAKE</t>
  </si>
  <si>
    <t>USC00247305</t>
  </si>
  <si>
    <t>ST. PETER</t>
  </si>
  <si>
    <t>USC00247314</t>
  </si>
  <si>
    <t>ST. REGIS</t>
  </si>
  <si>
    <t>USC00247318</t>
  </si>
  <si>
    <t>SAINT REGIS 1 NE</t>
  </si>
  <si>
    <t>USC00247332</t>
  </si>
  <si>
    <t>SALTESE</t>
  </si>
  <si>
    <t>USC00247342</t>
  </si>
  <si>
    <t>SAND CREEK</t>
  </si>
  <si>
    <t>USC00247357</t>
  </si>
  <si>
    <t>SANTA RITA 14 N</t>
  </si>
  <si>
    <t>USC00247362</t>
  </si>
  <si>
    <t>SANTA RITA 20 N</t>
  </si>
  <si>
    <t>USC00247367</t>
  </si>
  <si>
    <t>SAPPINGTON</t>
  </si>
  <si>
    <t>USC00247374</t>
  </si>
  <si>
    <t>SARPY CREEK</t>
  </si>
  <si>
    <t>USC00247382</t>
  </si>
  <si>
    <t>SAVAGE</t>
  </si>
  <si>
    <t>USC00247424</t>
  </si>
  <si>
    <t>SCOBEY</t>
  </si>
  <si>
    <t>USC00247425</t>
  </si>
  <si>
    <t>SCOBEY 4 NW</t>
  </si>
  <si>
    <t>USC00247448</t>
  </si>
  <si>
    <t>SEELEY LAKE RS</t>
  </si>
  <si>
    <t>USC00247462</t>
  </si>
  <si>
    <t>SEVILLE</t>
  </si>
  <si>
    <t>USC00247500</t>
  </si>
  <si>
    <t>SHELBY</t>
  </si>
  <si>
    <t>USC00247501</t>
  </si>
  <si>
    <t>SHELBY AP</t>
  </si>
  <si>
    <t>USC00247505</t>
  </si>
  <si>
    <t>SHELBY 7 S</t>
  </si>
  <si>
    <t>USC00247507</t>
  </si>
  <si>
    <t>SHELBY 8 NW</t>
  </si>
  <si>
    <t>USC00247510</t>
  </si>
  <si>
    <t>SHERBURNE LAKE</t>
  </si>
  <si>
    <t>USC00247540</t>
  </si>
  <si>
    <t>SHONKIN 7 S</t>
  </si>
  <si>
    <t>USC00247560</t>
  </si>
  <si>
    <t>SIDNEY</t>
  </si>
  <si>
    <t>USC00247562</t>
  </si>
  <si>
    <t>SIDNEY 2 S</t>
  </si>
  <si>
    <t>USC00247603</t>
  </si>
  <si>
    <t>SILVER GATE</t>
  </si>
  <si>
    <t>USC00247605</t>
  </si>
  <si>
    <t>SILVER LAKE</t>
  </si>
  <si>
    <t>USC00247610</t>
  </si>
  <si>
    <t>SILVERSTAR</t>
  </si>
  <si>
    <t>USC00247618</t>
  </si>
  <si>
    <t>SIMMS 1 NE</t>
  </si>
  <si>
    <t>USC00247620</t>
  </si>
  <si>
    <t>SIMPSON 6 N WILDHORSE</t>
  </si>
  <si>
    <t>USC00247630</t>
  </si>
  <si>
    <t>SIOUX PASS</t>
  </si>
  <si>
    <t>USC00247714</t>
  </si>
  <si>
    <t>SNOWBELT</t>
  </si>
  <si>
    <t>USC00247718</t>
  </si>
  <si>
    <t>SNOWSHOE</t>
  </si>
  <si>
    <t>USC00247730</t>
  </si>
  <si>
    <t>SONNETTE</t>
  </si>
  <si>
    <t>USC00247735</t>
  </si>
  <si>
    <t>SONNETTE 4 N</t>
  </si>
  <si>
    <t>USC00247740</t>
  </si>
  <si>
    <t>SONNETTE 7 SW</t>
  </si>
  <si>
    <t>USC00247796</t>
  </si>
  <si>
    <t>SPRINGBROOK</t>
  </si>
  <si>
    <t>USC00247800</t>
  </si>
  <si>
    <t>SPRINGDALE</t>
  </si>
  <si>
    <t>USC00247848</t>
  </si>
  <si>
    <t>STACEY</t>
  </si>
  <si>
    <t>USC00247858</t>
  </si>
  <si>
    <t>STANFORD</t>
  </si>
  <si>
    <t>USC00247864</t>
  </si>
  <si>
    <t>USC00247878</t>
  </si>
  <si>
    <t>STEARNS</t>
  </si>
  <si>
    <t>USC00247894</t>
  </si>
  <si>
    <t>STEVENSVILLE</t>
  </si>
  <si>
    <t>USC00247925</t>
  </si>
  <si>
    <t>STRYKER</t>
  </si>
  <si>
    <t>USC00247943</t>
  </si>
  <si>
    <t>SUFFOLK</t>
  </si>
  <si>
    <t>USC00247962</t>
  </si>
  <si>
    <t>SULA 2 SE</t>
  </si>
  <si>
    <t>USC00247964</t>
  </si>
  <si>
    <t>SULA 3 ENE</t>
  </si>
  <si>
    <t>USC00247967</t>
  </si>
  <si>
    <t>SULA 14 NE</t>
  </si>
  <si>
    <t>USC00247978</t>
  </si>
  <si>
    <t>SUMMIT</t>
  </si>
  <si>
    <t>USC00247992</t>
  </si>
  <si>
    <t>SUNBURST</t>
  </si>
  <si>
    <t>USC00247996</t>
  </si>
  <si>
    <t>SUNBURST 8 E</t>
  </si>
  <si>
    <t>USC00248008</t>
  </si>
  <si>
    <t>SUNLIT FARM</t>
  </si>
  <si>
    <t>USC00248018</t>
  </si>
  <si>
    <t>SUN RIVER</t>
  </si>
  <si>
    <t>USC00248021</t>
  </si>
  <si>
    <t>SUN RIVER 4 S</t>
  </si>
  <si>
    <t>USC00248028</t>
  </si>
  <si>
    <t>SUNSET ORCHARDS</t>
  </si>
  <si>
    <t>USC00248087</t>
  </si>
  <si>
    <t>SWAN LAKE</t>
  </si>
  <si>
    <t>USC00248093</t>
  </si>
  <si>
    <t>SWEETGRASS</t>
  </si>
  <si>
    <t>USC00248101</t>
  </si>
  <si>
    <t>SWIFT DAM</t>
  </si>
  <si>
    <t>USC00248152</t>
  </si>
  <si>
    <t>TEIGEN 10 NNE</t>
  </si>
  <si>
    <t>USC00248156</t>
  </si>
  <si>
    <t>TEIGEN 13 NNE</t>
  </si>
  <si>
    <t>USC00248161</t>
  </si>
  <si>
    <t>TELEGRAPH CREEK</t>
  </si>
  <si>
    <t>USC00248165</t>
  </si>
  <si>
    <t>TERRY</t>
  </si>
  <si>
    <t>USC00248169</t>
  </si>
  <si>
    <t>TERRY 21 NNW</t>
  </si>
  <si>
    <t>USC00248202</t>
  </si>
  <si>
    <t>THOENY 1 E</t>
  </si>
  <si>
    <t>USC00248207</t>
  </si>
  <si>
    <t>THOMPSON FALLS</t>
  </si>
  <si>
    <t>USC00248211</t>
  </si>
  <si>
    <t>THOMPSON FALLS PH</t>
  </si>
  <si>
    <t>USC00248222</t>
  </si>
  <si>
    <t>THREE FORKS</t>
  </si>
  <si>
    <t>USC00248233</t>
  </si>
  <si>
    <t>TIBER DAM</t>
  </si>
  <si>
    <t>USC00248236</t>
  </si>
  <si>
    <t>TIBER LAKE</t>
  </si>
  <si>
    <t>USC00248239</t>
  </si>
  <si>
    <t>TIZER GARDENS</t>
  </si>
  <si>
    <t>USC00248313</t>
  </si>
  <si>
    <t>TOSTON 2 SW</t>
  </si>
  <si>
    <t>USC00248314</t>
  </si>
  <si>
    <t>TOSTON 1 W</t>
  </si>
  <si>
    <t>USC00248324</t>
  </si>
  <si>
    <t>TOWNSEND</t>
  </si>
  <si>
    <t>USC00248329</t>
  </si>
  <si>
    <t>TOWNSEND 12 ENE</t>
  </si>
  <si>
    <t>USC00248363</t>
  </si>
  <si>
    <t>TRIDENT</t>
  </si>
  <si>
    <t>USC00248379</t>
  </si>
  <si>
    <t>TROUT CREEK 2 W</t>
  </si>
  <si>
    <t>USC00248380</t>
  </si>
  <si>
    <t>TROUT CREEK RS</t>
  </si>
  <si>
    <t>USC00248390</t>
  </si>
  <si>
    <t>TROY</t>
  </si>
  <si>
    <t>USC00248392</t>
  </si>
  <si>
    <t>TROY (1)</t>
  </si>
  <si>
    <t>USC00248395</t>
  </si>
  <si>
    <t>TROY 18 N</t>
  </si>
  <si>
    <t>USC00248413</t>
  </si>
  <si>
    <t>TURNER</t>
  </si>
  <si>
    <t>USC00248415</t>
  </si>
  <si>
    <t>TURNER 11N</t>
  </si>
  <si>
    <t>USC00248430</t>
  </si>
  <si>
    <t>TWIN BRIDGES</t>
  </si>
  <si>
    <t>USC00248455</t>
  </si>
  <si>
    <t>ULM 8 SE TRULY</t>
  </si>
  <si>
    <t>USC00248473</t>
  </si>
  <si>
    <t>UNIONVILLE</t>
  </si>
  <si>
    <t>USC00248477</t>
  </si>
  <si>
    <t>UPPER COLUMBIA STN LAB</t>
  </si>
  <si>
    <t>USC00248486</t>
  </si>
  <si>
    <t>UPPER LAKE MCDONALD</t>
  </si>
  <si>
    <t>USC00248488</t>
  </si>
  <si>
    <t>YAAK UPPER RIVER</t>
  </si>
  <si>
    <t>USC00248493</t>
  </si>
  <si>
    <t>UTICA</t>
  </si>
  <si>
    <t>USC00248495</t>
  </si>
  <si>
    <t>UTICA 11 WSW</t>
  </si>
  <si>
    <t>USC00248498</t>
  </si>
  <si>
    <t>VALENTINE</t>
  </si>
  <si>
    <t>USC00248501</t>
  </si>
  <si>
    <t>VALIER</t>
  </si>
  <si>
    <t>USC00248511</t>
  </si>
  <si>
    <t>VANANDA 6 NE</t>
  </si>
  <si>
    <t>USC00248521</t>
  </si>
  <si>
    <t>VAN DUZEN RANCH</t>
  </si>
  <si>
    <t>USC00248564</t>
  </si>
  <si>
    <t>VICTOR</t>
  </si>
  <si>
    <t>USC00248569</t>
  </si>
  <si>
    <t>VIDA 6 NE</t>
  </si>
  <si>
    <t>USC00248597</t>
  </si>
  <si>
    <t>VIRGINIA CITY</t>
  </si>
  <si>
    <t>USC00248607</t>
  </si>
  <si>
    <t>VOLBORG</t>
  </si>
  <si>
    <t>USC00248640</t>
  </si>
  <si>
    <t>WALL ROCK MOUNTAIN</t>
  </si>
  <si>
    <t>USC00248681</t>
  </si>
  <si>
    <t>WARLAND RS</t>
  </si>
  <si>
    <t>USC00248683</t>
  </si>
  <si>
    <t>WARLAND 12 N</t>
  </si>
  <si>
    <t>USC00248687</t>
  </si>
  <si>
    <t>WARM SPRINGS CREEK</t>
  </si>
  <si>
    <t>USC00248691</t>
  </si>
  <si>
    <t>WARRICK</t>
  </si>
  <si>
    <t>USC00248693</t>
  </si>
  <si>
    <t>WARRICK 2 NW</t>
  </si>
  <si>
    <t>USC00248732</t>
  </si>
  <si>
    <t>WEBSTER 3 E</t>
  </si>
  <si>
    <t>USC00248777</t>
  </si>
  <si>
    <t>WESTBY</t>
  </si>
  <si>
    <t>USC00248783</t>
  </si>
  <si>
    <t>WESTERN AG RSCH CTR</t>
  </si>
  <si>
    <t>USC00248809</t>
  </si>
  <si>
    <t>USC00248857</t>
  </si>
  <si>
    <t>WEST YELLOWSTONE</t>
  </si>
  <si>
    <t>USC00248858</t>
  </si>
  <si>
    <t>WEST YELLOWSTONE GATEWAY</t>
  </si>
  <si>
    <t>USC00248859</t>
  </si>
  <si>
    <t>WEST YELLOWSTONE 9NNW</t>
  </si>
  <si>
    <t>USC00248860</t>
  </si>
  <si>
    <t>WEST YELLOWSTONE 10NNE</t>
  </si>
  <si>
    <t>USC00248893</t>
  </si>
  <si>
    <t>WHITEFISH</t>
  </si>
  <si>
    <t>USC00248902</t>
  </si>
  <si>
    <t>USC00248927</t>
  </si>
  <si>
    <t>WHITE SULPHUR SPRINGS</t>
  </si>
  <si>
    <t>USC00248930</t>
  </si>
  <si>
    <t>WHITE SULPHUR SPRNGS 2</t>
  </si>
  <si>
    <t>USC00248933</t>
  </si>
  <si>
    <t>WHITE SULPHUR SPG 10 N</t>
  </si>
  <si>
    <t>USC00248936</t>
  </si>
  <si>
    <t>USC00248939</t>
  </si>
  <si>
    <t>WHITEWATER</t>
  </si>
  <si>
    <t>USC00248941</t>
  </si>
  <si>
    <t>WHITEWATER 18 NE</t>
  </si>
  <si>
    <t>USC00248946</t>
  </si>
  <si>
    <t>WHITLASH</t>
  </si>
  <si>
    <t>USC00248957</t>
  </si>
  <si>
    <t>WIBAUX 2 E</t>
  </si>
  <si>
    <t>USC00248964</t>
  </si>
  <si>
    <t>WILDER</t>
  </si>
  <si>
    <t>USC00249009</t>
  </si>
  <si>
    <t>WILLOW CREEK (1)</t>
  </si>
  <si>
    <t>USC00249011</t>
  </si>
  <si>
    <t>WILLOW CREEK RESERVOIR</t>
  </si>
  <si>
    <t>USC00249015</t>
  </si>
  <si>
    <t>WILLOW GLEN FARM</t>
  </si>
  <si>
    <t>USC00249018</t>
  </si>
  <si>
    <t>WILSALL</t>
  </si>
  <si>
    <t>USC00249023</t>
  </si>
  <si>
    <t>WILSALL 8 ENE</t>
  </si>
  <si>
    <t>USC00249025</t>
  </si>
  <si>
    <t>WILSALL 10 WSW</t>
  </si>
  <si>
    <t>USC00249033</t>
  </si>
  <si>
    <t>WINIFRED</t>
  </si>
  <si>
    <t>USC00249047</t>
  </si>
  <si>
    <t>WINNETT 5 NNE</t>
  </si>
  <si>
    <t>USC00249048</t>
  </si>
  <si>
    <t>WINNETT 6NNE</t>
  </si>
  <si>
    <t>USC00249052</t>
  </si>
  <si>
    <t>WINNETT 8 ESE</t>
  </si>
  <si>
    <t>USC00249054</t>
  </si>
  <si>
    <t>WINNETT 12 SW</t>
  </si>
  <si>
    <t>USC00249067</t>
  </si>
  <si>
    <t>WISDOM</t>
  </si>
  <si>
    <t>USC00249082</t>
  </si>
  <si>
    <t>WISE RIVER 3 WNW</t>
  </si>
  <si>
    <t>USC00249092</t>
  </si>
  <si>
    <t>WISE RIVER 10 NW</t>
  </si>
  <si>
    <t>USC00249103</t>
  </si>
  <si>
    <t>WOLF POINT</t>
  </si>
  <si>
    <t>USC00249111</t>
  </si>
  <si>
    <t>WOLF POINT 5 ESE</t>
  </si>
  <si>
    <t>USC00249124</t>
  </si>
  <si>
    <t>WOLSEY</t>
  </si>
  <si>
    <t>USC00249129</t>
  </si>
  <si>
    <t>WOODVILLE</t>
  </si>
  <si>
    <t>USC00249175</t>
  </si>
  <si>
    <t>WYOLA 1 SW</t>
  </si>
  <si>
    <t>USC00249185</t>
  </si>
  <si>
    <t>YAAK</t>
  </si>
  <si>
    <t>USC00249186</t>
  </si>
  <si>
    <t>YAAK 1 W</t>
  </si>
  <si>
    <t>USC00249187</t>
  </si>
  <si>
    <t>YAAK 9NNE</t>
  </si>
  <si>
    <t>USC00249192</t>
  </si>
  <si>
    <t>YALE</t>
  </si>
  <si>
    <t>USC00249211</t>
  </si>
  <si>
    <t>YELLOWSTONE NP NE ENT</t>
  </si>
  <si>
    <t>USC00249240</t>
  </si>
  <si>
    <t>YELLOWTAIL DAM</t>
  </si>
  <si>
    <t>USC00249900</t>
  </si>
  <si>
    <t>ZORTMAN</t>
  </si>
  <si>
    <t>USC00249903</t>
  </si>
  <si>
    <t>ZORTMAN (1)</t>
  </si>
  <si>
    <t>USR0000MANT</t>
  </si>
  <si>
    <t>ANTELOPE MONTANA</t>
  </si>
  <si>
    <t>USR0000MARM</t>
  </si>
  <si>
    <t>ARMELLS CREEK MONTANA</t>
  </si>
  <si>
    <t>USR0000MAXO</t>
  </si>
  <si>
    <t>AXOLOTL MONTANA</t>
  </si>
  <si>
    <t>USR0000MBAD</t>
  </si>
  <si>
    <t>BADLAND COULEE MONTANA</t>
  </si>
  <si>
    <t>USR0000MBAP</t>
  </si>
  <si>
    <t>BADGER PEAK MONTANA</t>
  </si>
  <si>
    <t>USR0000MBCB</t>
  </si>
  <si>
    <t>BC BALDY MONTANA</t>
  </si>
  <si>
    <t>USR0000MBDP</t>
  </si>
  <si>
    <t>BADGER PASS MONTANA</t>
  </si>
  <si>
    <t>USR0000MBEN</t>
  </si>
  <si>
    <t>BENCHMARK MONTANA</t>
  </si>
  <si>
    <t>USR0000MBIG</t>
  </si>
  <si>
    <t>BIGHORN MOUNTAIN MONTANA</t>
  </si>
  <si>
    <t>USR0000MBIS</t>
  </si>
  <si>
    <t>BIG SNOWY MONTANA</t>
  </si>
  <si>
    <t>USR0000MBLU</t>
  </si>
  <si>
    <t>BLUFF CREEK MONTANA</t>
  </si>
  <si>
    <t>USR0000MBOO</t>
  </si>
  <si>
    <t>BOORMAN MONTANA</t>
  </si>
  <si>
    <t>USR0000MBRA</t>
  </si>
  <si>
    <t>BRADSHAW CREEK MONTANA</t>
  </si>
  <si>
    <t>USR0000MBRE</t>
  </si>
  <si>
    <t>BRENNER MONTANA</t>
  </si>
  <si>
    <t>USR0000MBRI</t>
  </si>
  <si>
    <t>BRITTON SPRINGS MONTANA</t>
  </si>
  <si>
    <t>USR0000MBRO</t>
  </si>
  <si>
    <t>BROWNING BFA MONTANA</t>
  </si>
  <si>
    <t>USR0000MBRV</t>
  </si>
  <si>
    <t>BRAVO MONTANA</t>
  </si>
  <si>
    <t>USR0000MBSM</t>
  </si>
  <si>
    <t>BIG SHEEP MOUNTAIN MONTANA</t>
  </si>
  <si>
    <t>USR0000MCAM</t>
  </si>
  <si>
    <t>CAMP FOUR GULCH MONTANA</t>
  </si>
  <si>
    <t>USR0000MCAN</t>
  </si>
  <si>
    <t>CANNONBALL CREEK MONTANA</t>
  </si>
  <si>
    <t>USR0000MCBT</t>
  </si>
  <si>
    <t>CABINET (TROUT CREEK) MONTANA</t>
  </si>
  <si>
    <t>USR0000MCHA</t>
  </si>
  <si>
    <t>CHAIN BUTTES MONTANA</t>
  </si>
  <si>
    <t>USR0000MCON</t>
  </si>
  <si>
    <t>CONDON WORK CENTER MONTANA</t>
  </si>
  <si>
    <t>USR0000MCYC</t>
  </si>
  <si>
    <t>CYCLONE MONTANA</t>
  </si>
  <si>
    <t>USR0000MDEE</t>
  </si>
  <si>
    <t>DEER MOUNTAIN (WEST) MONTANA</t>
  </si>
  <si>
    <t>USR0000MDEL</t>
  </si>
  <si>
    <t>DELMOE MONTANA</t>
  </si>
  <si>
    <t>USR0000MDER</t>
  </si>
  <si>
    <t>DERBY MOUNTAIN MONTANA</t>
  </si>
  <si>
    <t>USR0000MDPC</t>
  </si>
  <si>
    <t>DEEP CREEK BFA MONTANA</t>
  </si>
  <si>
    <t>USR0000MDRY</t>
  </si>
  <si>
    <t>DRY BLOOD CREEK MONTANA</t>
  </si>
  <si>
    <t>USR0000MENN</t>
  </si>
  <si>
    <t>ENNIS MONTANA</t>
  </si>
  <si>
    <t>USR0000MEUR</t>
  </si>
  <si>
    <t>EUREKA MONTANA</t>
  </si>
  <si>
    <t>USR0000MFIS</t>
  </si>
  <si>
    <t>FISHTAIL MONTANA</t>
  </si>
  <si>
    <t>USR0000MFLA</t>
  </si>
  <si>
    <t>FLAT WILLOW MONTANA</t>
  </si>
  <si>
    <t>USR0000MFOH</t>
  </si>
  <si>
    <t>FORT HOWES MONTANA</t>
  </si>
  <si>
    <t>USR0000MFOR</t>
  </si>
  <si>
    <t>FORT BELKNAP MONTANA</t>
  </si>
  <si>
    <t>USR0000MFOU</t>
  </si>
  <si>
    <t>FOUR MILE MONTANA</t>
  </si>
  <si>
    <t>USR0000MFRE</t>
  </si>
  <si>
    <t>FRENCH CREEK MONTANA</t>
  </si>
  <si>
    <t>USR0000MGAL</t>
  </si>
  <si>
    <t>GALENA MONTANA</t>
  </si>
  <si>
    <t>USR0000MGAT</t>
  </si>
  <si>
    <t>GATE PARK MONTANA</t>
  </si>
  <si>
    <t>USR0000MGIN</t>
  </si>
  <si>
    <t>GINGER MONTANA</t>
  </si>
  <si>
    <t>USR0000MGIR</t>
  </si>
  <si>
    <t>GIRD POINT MONTANA</t>
  </si>
  <si>
    <t>USR0000MGLE</t>
  </si>
  <si>
    <t>GLEASON MONTANA</t>
  </si>
  <si>
    <t>USR0000MGOL</t>
  </si>
  <si>
    <t>GOLF MONTANA</t>
  </si>
  <si>
    <t>USR0000MGOR</t>
  </si>
  <si>
    <t>GORIS GULCH MONTANA</t>
  </si>
  <si>
    <t>USR0000MHAR</t>
  </si>
  <si>
    <t>HARRIS CREEK MONTANA</t>
  </si>
  <si>
    <t>USR0000MHEB</t>
  </si>
  <si>
    <t>HEBGEN LAKE MONTANA</t>
  </si>
  <si>
    <t>USR0000MHEL</t>
  </si>
  <si>
    <t>HELENA MONTANA</t>
  </si>
  <si>
    <t>USR0000MHHS</t>
  </si>
  <si>
    <t>HELLS HALF SADDLE MONTANA</t>
  </si>
  <si>
    <t>USR0000MHOT</t>
  </si>
  <si>
    <t>HOT SPRINGS MONTANA</t>
  </si>
  <si>
    <t>USR0000MHUN</t>
  </si>
  <si>
    <t>HUNGRY HORSE MONTANA</t>
  </si>
  <si>
    <t>USR0000MJET</t>
  </si>
  <si>
    <t>JETTE MONTANA</t>
  </si>
  <si>
    <t>USR0000MKEL</t>
  </si>
  <si>
    <t>KELLY MONTANA</t>
  </si>
  <si>
    <t>USR0000MKIL</t>
  </si>
  <si>
    <t>KILO MONTANA</t>
  </si>
  <si>
    <t>USR0000MKIN</t>
  </si>
  <si>
    <t>KING COULEE MONTANA</t>
  </si>
  <si>
    <t>USR0000MKNO</t>
  </si>
  <si>
    <t>KNOWLTON MONTANA</t>
  </si>
  <si>
    <t>USR0000MLIB</t>
  </si>
  <si>
    <t>LIBBY MONTANA</t>
  </si>
  <si>
    <t>USR0000MLIH</t>
  </si>
  <si>
    <t>LITTLE BIGHORN MONTANA</t>
  </si>
  <si>
    <t>USR0000MLIS</t>
  </si>
  <si>
    <t>LITTLE SNOWY MONTANA</t>
  </si>
  <si>
    <t>USR0000MLIT</t>
  </si>
  <si>
    <t>LITTLE BULLWACKER CREEK MONTAN</t>
  </si>
  <si>
    <t>USR0000MLNC</t>
  </si>
  <si>
    <t>LINCOLN MONTANA</t>
  </si>
  <si>
    <t>USR0000MLRC</t>
  </si>
  <si>
    <t>LITTLE ROCK CREEK MONTANA</t>
  </si>
  <si>
    <t>USR0000MMAC</t>
  </si>
  <si>
    <t>MANNING CORRAL DOGTOWN MONTANA</t>
  </si>
  <si>
    <t>USR0000MMED</t>
  </si>
  <si>
    <t>MEDICINE LAKE MONTANA</t>
  </si>
  <si>
    <t>USR0000MMIS</t>
  </si>
  <si>
    <t>MISSOULA FTS MONTANA</t>
  </si>
  <si>
    <t>USR0000MNIN</t>
  </si>
  <si>
    <t>NINE MILE MONTANA</t>
  </si>
  <si>
    <t>USR0000MOSC</t>
  </si>
  <si>
    <t>OSCAR MONTANA</t>
  </si>
  <si>
    <t>USR0000MPAR</t>
  </si>
  <si>
    <t>PARDEE MONTANA</t>
  </si>
  <si>
    <t>USR0000MPHI</t>
  </si>
  <si>
    <t>PHILLIPS RESERVOIR MONTANA</t>
  </si>
  <si>
    <t>USR0000MPHL</t>
  </si>
  <si>
    <t>PHILIPSBURG MONTANA</t>
  </si>
  <si>
    <t>USR0000MPIN</t>
  </si>
  <si>
    <t>PINE HILL MONTANA</t>
  </si>
  <si>
    <t>USR0000MPLN</t>
  </si>
  <si>
    <t>PLAINS MONTANA</t>
  </si>
  <si>
    <t>USR0000MPOI</t>
  </si>
  <si>
    <t>POINT 6 MONTANA</t>
  </si>
  <si>
    <t>USR0000MPOL</t>
  </si>
  <si>
    <t>POLEBRIDGE MONTANA</t>
  </si>
  <si>
    <t>USR0000MPOP</t>
  </si>
  <si>
    <t>POPLAR MONTANA</t>
  </si>
  <si>
    <t>USR0000MPPH</t>
  </si>
  <si>
    <t>PORPHYRY MONTANA</t>
  </si>
  <si>
    <t>USR0000MPRT</t>
  </si>
  <si>
    <t>SOUTH FORK MONTANA</t>
  </si>
  <si>
    <t>USR0000MPRY</t>
  </si>
  <si>
    <t>PRYOR MOUNTAIN MONTANA</t>
  </si>
  <si>
    <t>USR0000MRED</t>
  </si>
  <si>
    <t>RED ROCK MONTANA</t>
  </si>
  <si>
    <t>USR0000MROC</t>
  </si>
  <si>
    <t>ROCKY BOY MONTANA</t>
  </si>
  <si>
    <t>USR0000MSBR</t>
  </si>
  <si>
    <t>SOUTH BRIDGER MONTANA</t>
  </si>
  <si>
    <t>USR0000MSEE</t>
  </si>
  <si>
    <t>SEELEY LAKE MONTANA</t>
  </si>
  <si>
    <t>USR0000MSET</t>
  </si>
  <si>
    <t>SETH MONTANA</t>
  </si>
  <si>
    <t>USR0000MSIE</t>
  </si>
  <si>
    <t>SIERRA MONTANA</t>
  </si>
  <si>
    <t>USR0000MSMI</t>
  </si>
  <si>
    <t>SMITH CREEK MONTANA</t>
  </si>
  <si>
    <t>USR0000MSOD</t>
  </si>
  <si>
    <t>SODA SPRINGS MONTANA</t>
  </si>
  <si>
    <t>USR0000MSPO</t>
  </si>
  <si>
    <t>SPOTTED BEAR MONTANA</t>
  </si>
  <si>
    <t>USR0000MSQU</t>
  </si>
  <si>
    <t>SHENANGO MONTANA</t>
  </si>
  <si>
    <t>USR0000MSSC</t>
  </si>
  <si>
    <t>SOUTH SAWMILL CREEK MONTANA</t>
  </si>
  <si>
    <t>USR0000MSTE</t>
  </si>
  <si>
    <t>STEVI MONTANA</t>
  </si>
  <si>
    <t>USR0000MSTI</t>
  </si>
  <si>
    <t>STINKWATER CREEK MONTANA</t>
  </si>
  <si>
    <t>USR0000MSTM</t>
  </si>
  <si>
    <t>ST. MARY MONTANA</t>
  </si>
  <si>
    <t>USR0000MSTR</t>
  </si>
  <si>
    <t>ST. REGIS MONTANA</t>
  </si>
  <si>
    <t>USR0000MSTW</t>
  </si>
  <si>
    <t>STILLWATER MONTANA</t>
  </si>
  <si>
    <t>USR0000MTEN</t>
  </si>
  <si>
    <t>TENDERFOOT MONTANA</t>
  </si>
  <si>
    <t>USR0000MTHO</t>
  </si>
  <si>
    <t>THOMPSON FALLS AP MONTANA</t>
  </si>
  <si>
    <t>USR0000MTIM</t>
  </si>
  <si>
    <t>TIMBERCREST MONTANA</t>
  </si>
  <si>
    <t>USR0000MTPT</t>
  </si>
  <si>
    <t>TEPEE POINT MONTANA</t>
  </si>
  <si>
    <t>USR0000MTRY</t>
  </si>
  <si>
    <t>TROY MONTANA</t>
  </si>
  <si>
    <t>USR0000MWEF</t>
  </si>
  <si>
    <t>WEST FORK MONTANA</t>
  </si>
  <si>
    <t>USR0000MWEG</t>
  </si>
  <si>
    <t>WEST GLACIER MONTANA</t>
  </si>
  <si>
    <t>USR0000MWHH</t>
  </si>
  <si>
    <t>WHITEHALL MONTANA</t>
  </si>
  <si>
    <t>USR0000MWIC</t>
  </si>
  <si>
    <t>WICKED CREEK MONTANA</t>
  </si>
  <si>
    <t>USR0000MWIL</t>
  </si>
  <si>
    <t>WILD HORSE MONTANA</t>
  </si>
  <si>
    <t>USR0000MWIS</t>
  </si>
  <si>
    <t>WISE RIVER MONTANA</t>
  </si>
  <si>
    <t>USR0000MWOL</t>
  </si>
  <si>
    <t>WOLF MOUNTAIN MONTANA</t>
  </si>
  <si>
    <t>USR0000MWSS</t>
  </si>
  <si>
    <t>WHITE SULPHUR SPRING MONTANA</t>
  </si>
  <si>
    <t>USR0000MYAA</t>
  </si>
  <si>
    <t>YAAK (UPPER FORD) MONTANA</t>
  </si>
  <si>
    <t>USR0000MYEL</t>
  </si>
  <si>
    <t>YELLOW MULE MONTANA</t>
  </si>
  <si>
    <t>USR0000MZOR</t>
  </si>
  <si>
    <t>ZORTMAN MINE MONTANA</t>
  </si>
  <si>
    <t>USS0004B02S</t>
  </si>
  <si>
    <t>LINDSAY 1</t>
  </si>
  <si>
    <t>USS0009A01S</t>
  </si>
  <si>
    <t>USS0009C01S</t>
  </si>
  <si>
    <t>CRYSTAL LAKE</t>
  </si>
  <si>
    <t>USS0009D06S</t>
  </si>
  <si>
    <t>FISHER CREEK</t>
  </si>
  <si>
    <t>USS0009D08S</t>
  </si>
  <si>
    <t>WHITE MILL</t>
  </si>
  <si>
    <t>USS0009D16S</t>
  </si>
  <si>
    <t>COLE CREEK</t>
  </si>
  <si>
    <t>USS0009D18S</t>
  </si>
  <si>
    <t>SILVER RUN</t>
  </si>
  <si>
    <t>USS0009D21S</t>
  </si>
  <si>
    <t>BURNT MTN</t>
  </si>
  <si>
    <t>USS0010C03S</t>
  </si>
  <si>
    <t>PORCUPINE</t>
  </si>
  <si>
    <t>USS0010C06S</t>
  </si>
  <si>
    <t>SPUR PARK</t>
  </si>
  <si>
    <t>USS0010C08S</t>
  </si>
  <si>
    <t>S FORK SHIELDS</t>
  </si>
  <si>
    <t>USS0010C09S</t>
  </si>
  <si>
    <t>DEADMAN CREEK</t>
  </si>
  <si>
    <t>USS0010C15S</t>
  </si>
  <si>
    <t>DAISY PEAK</t>
  </si>
  <si>
    <t>USS0010C22S</t>
  </si>
  <si>
    <t>ONION PARK</t>
  </si>
  <si>
    <t>USS0010C23S</t>
  </si>
  <si>
    <t>STRINGER CREEK</t>
  </si>
  <si>
    <t>USS0010D07S</t>
  </si>
  <si>
    <t>NORTHEAST ENTRANCE</t>
  </si>
  <si>
    <t>USS0010D10S</t>
  </si>
  <si>
    <t>SACAJAWEA</t>
  </si>
  <si>
    <t>USS0010D12S</t>
  </si>
  <si>
    <t>MONUMENT PEAK</t>
  </si>
  <si>
    <t>USS0010D13S</t>
  </si>
  <si>
    <t>LICK CREEK</t>
  </si>
  <si>
    <t>USS0010D16S</t>
  </si>
  <si>
    <t>SHOWER FALLS</t>
  </si>
  <si>
    <t>USS0010D24S</t>
  </si>
  <si>
    <t>PLACER BASIN</t>
  </si>
  <si>
    <t>USS0010D31S</t>
  </si>
  <si>
    <t>BOX CANYON</t>
  </si>
  <si>
    <t>USS0010D35S</t>
  </si>
  <si>
    <t>BRACKETT CREEK</t>
  </si>
  <si>
    <t>USS0011C01S</t>
  </si>
  <si>
    <t>BOULDER MOUNTAIN</t>
  </si>
  <si>
    <t>USS0011C02S</t>
  </si>
  <si>
    <t>PICKFOOT CREEK</t>
  </si>
  <si>
    <t>USS0011C04S</t>
  </si>
  <si>
    <t>TIZER BASIN</t>
  </si>
  <si>
    <t>USS0011D08S</t>
  </si>
  <si>
    <t>CLOVER MEADOW</t>
  </si>
  <si>
    <t>USS0011D11S</t>
  </si>
  <si>
    <t>LOWER TWIN</t>
  </si>
  <si>
    <t>USS0011D19S</t>
  </si>
  <si>
    <t>LONE MOUNTAIN</t>
  </si>
  <si>
    <t>USS0011D26S</t>
  </si>
  <si>
    <t>TABLE MOUNTAIN</t>
  </si>
  <si>
    <t>USS0011D28S</t>
  </si>
  <si>
    <t>ALBRO LAKE</t>
  </si>
  <si>
    <t>USS0011D99S</t>
  </si>
  <si>
    <t>EAGLEHEAD</t>
  </si>
  <si>
    <t>USS0011E03S</t>
  </si>
  <si>
    <t>LAKEVIEW RIDGE</t>
  </si>
  <si>
    <t>USS0011E24S</t>
  </si>
  <si>
    <t>TEPEE CREEK</t>
  </si>
  <si>
    <t>USS0011E29S</t>
  </si>
  <si>
    <t>CARROT BASIN</t>
  </si>
  <si>
    <t>USS0011E30S</t>
  </si>
  <si>
    <t>WHISKEY CREEK</t>
  </si>
  <si>
    <t>USS0011E31S</t>
  </si>
  <si>
    <t>MADISON PLATEAU</t>
  </si>
  <si>
    <t>USS0011E35S</t>
  </si>
  <si>
    <t>BLACK BEAR</t>
  </si>
  <si>
    <t>USS0011E38S</t>
  </si>
  <si>
    <t>BEAVER CREEK</t>
  </si>
  <si>
    <t>USS0011E39S</t>
  </si>
  <si>
    <t>SHORT CREEK</t>
  </si>
  <si>
    <t>USS0012A02S</t>
  </si>
  <si>
    <t>DUPUYER CREEK</t>
  </si>
  <si>
    <t>USS0012B12S</t>
  </si>
  <si>
    <t>MOUNT LOCKHART</t>
  </si>
  <si>
    <t>USS0012B13S</t>
  </si>
  <si>
    <t>WALDRON</t>
  </si>
  <si>
    <t>USS0012B14S</t>
  </si>
  <si>
    <t>COPPER CAMP</t>
  </si>
  <si>
    <t>USS0012B16S</t>
  </si>
  <si>
    <t>COPPER BOTTOM</t>
  </si>
  <si>
    <t>USS0012B17S</t>
  </si>
  <si>
    <t>WOOD CREEK</t>
  </si>
  <si>
    <t>USS0012C11S</t>
  </si>
  <si>
    <t>ROCKER PEAK</t>
  </si>
  <si>
    <t>USS0012C13S</t>
  </si>
  <si>
    <t>FROHNER MEADOW</t>
  </si>
  <si>
    <t>USS0012C21S</t>
  </si>
  <si>
    <t>NEVADA CREEK</t>
  </si>
  <si>
    <t>USS0012C22S</t>
  </si>
  <si>
    <t>NEVADA RIDGE</t>
  </si>
  <si>
    <t>USS0012D09S</t>
  </si>
  <si>
    <t>BASIN CREEK</t>
  </si>
  <si>
    <t>USS0012D11S</t>
  </si>
  <si>
    <t>MULE CREEK</t>
  </si>
  <si>
    <t>USS0012E07S</t>
  </si>
  <si>
    <t>USS0012E08S</t>
  </si>
  <si>
    <t>BEAGLE SPRINGS</t>
  </si>
  <si>
    <t>USS0013A15S</t>
  </si>
  <si>
    <t>BADGER PASS</t>
  </si>
  <si>
    <t>USS0013A19S</t>
  </si>
  <si>
    <t>FLATTOP MTN.</t>
  </si>
  <si>
    <t>USS0013A24S</t>
  </si>
  <si>
    <t>EMERY CREEK</t>
  </si>
  <si>
    <t>USS0013A25S</t>
  </si>
  <si>
    <t>NOISY BASIN</t>
  </si>
  <si>
    <t>USS0013A26S</t>
  </si>
  <si>
    <t>PIKE CREEK</t>
  </si>
  <si>
    <t>USS0013A27S</t>
  </si>
  <si>
    <t>USS0013B07S</t>
  </si>
  <si>
    <t>NORTH FORK JOCKO</t>
  </si>
  <si>
    <t>USS0013B22S</t>
  </si>
  <si>
    <t>KRAFT CREEK</t>
  </si>
  <si>
    <t>USS0013B24S</t>
  </si>
  <si>
    <t>MOSS PEAK</t>
  </si>
  <si>
    <t>USS0013B25S</t>
  </si>
  <si>
    <t>BISSON CREEK</t>
  </si>
  <si>
    <t>USS0013C01S</t>
  </si>
  <si>
    <t>STUART MOUNTAIN</t>
  </si>
  <si>
    <t>USS0013C03S</t>
  </si>
  <si>
    <t>SKALKAHO SUMMIT</t>
  </si>
  <si>
    <t>USS0013C13S</t>
  </si>
  <si>
    <t>BLACK PINE</t>
  </si>
  <si>
    <t>USS0013C31S</t>
  </si>
  <si>
    <t>N FK ELK CREEK</t>
  </si>
  <si>
    <t>USS0013C33S</t>
  </si>
  <si>
    <t>COMBINATION</t>
  </si>
  <si>
    <t>USS0013C38S</t>
  </si>
  <si>
    <t>LUBRECHT FLUME</t>
  </si>
  <si>
    <t>USS0013C39S</t>
  </si>
  <si>
    <t>DALY CREEK</t>
  </si>
  <si>
    <t>USS0013C43S</t>
  </si>
  <si>
    <t>WARM SPRINGS</t>
  </si>
  <si>
    <t>USS0013C44S</t>
  </si>
  <si>
    <t>BARKER LAKES</t>
  </si>
  <si>
    <t>USS0013D10S</t>
  </si>
  <si>
    <t>BLOODY DICK</t>
  </si>
  <si>
    <t>USS0013D19S</t>
  </si>
  <si>
    <t>DARKHORSE LAKE</t>
  </si>
  <si>
    <t>USS0013D22S</t>
  </si>
  <si>
    <t>SADDLE MTN.</t>
  </si>
  <si>
    <t>USS0013D26S</t>
  </si>
  <si>
    <t>CALVERT CREEK</t>
  </si>
  <si>
    <t>USS0013E23S</t>
  </si>
  <si>
    <t>LEMHI RIDGE</t>
  </si>
  <si>
    <t>USS0014A11S</t>
  </si>
  <si>
    <t>GRAVE CREEK</t>
  </si>
  <si>
    <t>USS0014A12S</t>
  </si>
  <si>
    <t>STAHL PEAK</t>
  </si>
  <si>
    <t>USS0014A14S</t>
  </si>
  <si>
    <t>HAND CREEK</t>
  </si>
  <si>
    <t>USS0014B05S</t>
  </si>
  <si>
    <t>SQUAW PEAK</t>
  </si>
  <si>
    <t>USS0014C12S</t>
  </si>
  <si>
    <t>TWIN LAKES</t>
  </si>
  <si>
    <t>USS0014C13S</t>
  </si>
  <si>
    <t>TWELVEMILE CREEK</t>
  </si>
  <si>
    <t>USS0014D02S</t>
  </si>
  <si>
    <t>NEZ PERCE CAMP</t>
  </si>
  <si>
    <t>USS0015A03S</t>
  </si>
  <si>
    <t>HAWKINS LAKE</t>
  </si>
  <si>
    <t>USS0015A05S</t>
  </si>
  <si>
    <t>GARVER CREEK</t>
  </si>
  <si>
    <t>USS0015A08S</t>
  </si>
  <si>
    <t>BANFIELD MOUNTAIN</t>
  </si>
  <si>
    <t>USS0015C10S</t>
  </si>
  <si>
    <t>HOODOO BASIN</t>
  </si>
  <si>
    <t>USW00004130</t>
  </si>
  <si>
    <t>ST. MARY 1 SSW</t>
  </si>
  <si>
    <t>USW00004137</t>
  </si>
  <si>
    <t>DILLON 18 WSW</t>
  </si>
  <si>
    <t>USW00004140</t>
  </si>
  <si>
    <t>LEWISTOWN 42 WSW</t>
  </si>
  <si>
    <t>USW00024033</t>
  </si>
  <si>
    <t>BILLINGS LOGAN INTL AP</t>
  </si>
  <si>
    <t>USW00024035</t>
  </si>
  <si>
    <t>HAVRE WB CITY</t>
  </si>
  <si>
    <t>USW00024036</t>
  </si>
  <si>
    <t>LEWISTOWN MUNI AP</t>
  </si>
  <si>
    <t>USW00024037</t>
  </si>
  <si>
    <t>MILES CITY F WILEY FLD</t>
  </si>
  <si>
    <t>USW00024040</t>
  </si>
  <si>
    <t>CUSTER</t>
  </si>
  <si>
    <t>USW00024112</t>
  </si>
  <si>
    <t>MALMSTROM AFB</t>
  </si>
  <si>
    <t>USW00024132</t>
  </si>
  <si>
    <t>BOZEMAN GALLATIN FLD</t>
  </si>
  <si>
    <t>USW00024135</t>
  </si>
  <si>
    <t>BUTTE BERT MOONEY AP</t>
  </si>
  <si>
    <t>USW00024137</t>
  </si>
  <si>
    <t>CUT BANK MUNI AP</t>
  </si>
  <si>
    <t>USW00024138</t>
  </si>
  <si>
    <t>DILLON AP</t>
  </si>
  <si>
    <t>USW00024139</t>
  </si>
  <si>
    <t>DRUMMOND AVIATION</t>
  </si>
  <si>
    <t>USW00024143</t>
  </si>
  <si>
    <t>GREAT FALLS INTL AP</t>
  </si>
  <si>
    <t>USW00024144</t>
  </si>
  <si>
    <t>HELENA RGNL AP</t>
  </si>
  <si>
    <t>USW00024150</t>
  </si>
  <si>
    <t>LIVINGSTON MISSION FLD</t>
  </si>
  <si>
    <t>USW00024153</t>
  </si>
  <si>
    <t>MISSOULA INTL AP</t>
  </si>
  <si>
    <t>USW00024159</t>
  </si>
  <si>
    <t>SUPERIOR</t>
  </si>
  <si>
    <t>USW00024161</t>
  </si>
  <si>
    <t>WHITEHALL 7 E</t>
  </si>
  <si>
    <t>USW00094008</t>
  </si>
  <si>
    <t>GLASGOW INTL AP</t>
  </si>
  <si>
    <t>USW00094010</t>
  </si>
  <si>
    <t>ST MARIE</t>
  </si>
  <si>
    <t>USW00094012</t>
  </si>
  <si>
    <t>HAVRE CITY CO AP</t>
  </si>
  <si>
    <t>USW00094017</t>
  </si>
  <si>
    <t>WOLF POINT INTL AP</t>
  </si>
  <si>
    <t>USW00094051</t>
  </si>
  <si>
    <t>JORDAN AP</t>
  </si>
  <si>
    <t>USW00094055</t>
  </si>
  <si>
    <t>BAKER MUNI AP</t>
  </si>
  <si>
    <t>USW00094059</t>
  </si>
  <si>
    <t>WOLF POINT 34 NE</t>
  </si>
  <si>
    <t>USW00094060</t>
  </si>
  <si>
    <t>WOLF POINT 29 ENE</t>
  </si>
  <si>
    <t>USW00094104</t>
  </si>
  <si>
    <t>HELENA WB CITY</t>
  </si>
  <si>
    <t>Divide Location</t>
  </si>
  <si>
    <t>2yr-6hr</t>
  </si>
  <si>
    <t>2yr-24hr</t>
  </si>
  <si>
    <t>100yr-6hr</t>
  </si>
  <si>
    <t>100yr-24hr</t>
  </si>
  <si>
    <t>E</t>
  </si>
  <si>
    <t>W</t>
  </si>
  <si>
    <t>Station ID</t>
  </si>
  <si>
    <t>Station Name</t>
  </si>
  <si>
    <t>East/West</t>
  </si>
  <si>
    <t>2yr-1hr</t>
  </si>
  <si>
    <t>Elevation (feet)</t>
  </si>
  <si>
    <t>Questions</t>
  </si>
  <si>
    <t>The elevation used in Equation 3 for west of the divide - is that the elevation of the site or the weather station?</t>
  </si>
  <si>
    <t>100yr-1hr</t>
  </si>
  <si>
    <t>c</t>
  </si>
  <si>
    <t>b</t>
  </si>
  <si>
    <t>10yr-1hr</t>
  </si>
  <si>
    <t>5minutes</t>
  </si>
  <si>
    <t>10minutes</t>
  </si>
  <si>
    <t>15minutes</t>
  </si>
  <si>
    <t>30minutes</t>
  </si>
  <si>
    <t>2yr return in inches per hour</t>
  </si>
  <si>
    <t>10yr return in inches per hour</t>
  </si>
  <si>
    <t>100yr return in inches per hour</t>
  </si>
  <si>
    <t>60 minutes</t>
  </si>
  <si>
    <t>120 minutes</t>
  </si>
  <si>
    <t>180 minutes</t>
  </si>
  <si>
    <t>Elevation (m)</t>
  </si>
  <si>
    <t>y=c(ln(x))+b</t>
  </si>
  <si>
    <t>IDF Curve for DEQ 8</t>
  </si>
  <si>
    <t>Select Station:</t>
  </si>
  <si>
    <t>Climate Data</t>
  </si>
  <si>
    <t>IDF Table Values</t>
  </si>
  <si>
    <t>Rain Event</t>
  </si>
  <si>
    <t>Time Period (minutes)</t>
  </si>
  <si>
    <t>2-yr</t>
  </si>
  <si>
    <t>10-yr</t>
  </si>
  <si>
    <t>100-yr</t>
  </si>
  <si>
    <t>Elevation</t>
  </si>
  <si>
    <t>DivideSide</t>
  </si>
  <si>
    <t>TwoYear</t>
  </si>
  <si>
    <t>HundredYear</t>
  </si>
  <si>
    <t>10yr-6hr_EST</t>
  </si>
  <si>
    <t>10yr-6hr</t>
  </si>
  <si>
    <t>10yr-6hr Est.</t>
  </si>
  <si>
    <t>Ys (2yr-6hr)</t>
  </si>
  <si>
    <t>Ys (100yr-6hr)</t>
  </si>
  <si>
    <t>Year</t>
  </si>
  <si>
    <t>2-hour, 24-hour precipitation (in)</t>
  </si>
  <si>
    <t>Latitude:</t>
  </si>
  <si>
    <t>Longitude:</t>
  </si>
  <si>
    <t>Flow Type</t>
  </si>
  <si>
    <t>Surface Description</t>
  </si>
  <si>
    <t>Flow Length (ft)</t>
  </si>
  <si>
    <t>Land Slope (ft/ft)</t>
  </si>
  <si>
    <t>Flow Types</t>
  </si>
  <si>
    <t>Sheet</t>
  </si>
  <si>
    <t>Shallow</t>
  </si>
  <si>
    <t>Sheet Flow Types</t>
  </si>
  <si>
    <t>n</t>
  </si>
  <si>
    <t>Shallow Types</t>
  </si>
  <si>
    <t>Paved</t>
  </si>
  <si>
    <t>Unpaved</t>
  </si>
  <si>
    <t>Appendix F: http://www.nrcs.usda.gov/Internet/FSE_DOCUMENTS/stelprdb1044171.pdf</t>
  </si>
  <si>
    <t>Rainfall Intensity (in/hr), 2 Year</t>
  </si>
  <si>
    <t>Rainfall Intensity (in/hr), 10 Year</t>
  </si>
  <si>
    <t>Rainfall Intensity (in/hr), 100 Year</t>
  </si>
  <si>
    <t>Tt (hr)</t>
  </si>
  <si>
    <t>Tt (min)</t>
  </si>
  <si>
    <t>Max Y in graph</t>
  </si>
  <si>
    <t>Tc for graph</t>
  </si>
  <si>
    <t>0-60 min equation y=c(ln(x))+b</t>
  </si>
  <si>
    <t>60-180 min equation y=mx+b</t>
  </si>
  <si>
    <t>m</t>
  </si>
  <si>
    <t>Total Time of Concentration (min)</t>
  </si>
  <si>
    <t>Distance to Met Station (km)</t>
  </si>
  <si>
    <t>Distance to closest station (km)</t>
  </si>
  <si>
    <t>Closest meteorological station</t>
  </si>
  <si>
    <t>1. Location Data:</t>
  </si>
  <si>
    <t>Wetted Perimeter (ft)</t>
  </si>
  <si>
    <t>Cross Sectional Flow Area (ft^2)</t>
  </si>
  <si>
    <t>Rainfall Intensity for DEQ 8</t>
  </si>
  <si>
    <t>Tc Pre</t>
  </si>
  <si>
    <t>Tc Post</t>
  </si>
  <si>
    <t>Flow Data for DEQ 8</t>
  </si>
  <si>
    <t>Surface Type</t>
  </si>
  <si>
    <t>Culvert Flow Types</t>
  </si>
  <si>
    <t>1. Main Channels</t>
  </si>
  <si>
    <t>  a. clean, straight, full stage, no rifts or deep pools</t>
  </si>
  <si>
    <t>  b. same as above, but more stones and weeds</t>
  </si>
  <si>
    <t>  c. clean, winding, some pools and shoals</t>
  </si>
  <si>
    <t>  d. same as above, but some weeds and stones</t>
  </si>
  <si>
    <t>  e. same as above, lower stages, more ineffective </t>
  </si>
  <si>
    <t>  slopes and sections</t>
  </si>
  <si>
    <t>  f. same as "d" with more stones</t>
  </si>
  <si>
    <t>  g. sluggish reaches, weedy, deep pools</t>
  </si>
  <si>
    <t>  h. very weedy reaches, deep pools, or floodways </t>
  </si>
  <si>
    <t>  with heavy stand of timber and underbrush</t>
  </si>
  <si>
    <t>2. Mountain streams, no vegetation in channel, banks usually steep, trees and brush along banks submerged at high stages</t>
  </si>
  <si>
    <t>  a. bottom: gravels, cobbles, and few boulders</t>
  </si>
  <si>
    <t>  b. bottom: cobbles with large boulders</t>
  </si>
  <si>
    <t>3. Floodplains</t>
  </si>
  <si>
    <t>  a. Pasture, no brush</t>
  </si>
  <si>
    <t>  1.short grass</t>
  </si>
  <si>
    <t>  2. high grass</t>
  </si>
  <si>
    <t>   b. Cultivated areas</t>
  </si>
  <si>
    <t>  1. no crop</t>
  </si>
  <si>
    <t>  2. mature row crops</t>
  </si>
  <si>
    <t>  3. mature field crops</t>
  </si>
  <si>
    <t>    c. Brush</t>
  </si>
  <si>
    <t>  1. scattered brush, heavy weeds</t>
  </si>
  <si>
    <t>  2. light brush and trees, in winter</t>
  </si>
  <si>
    <t>  3. light brush and trees, in summer</t>
  </si>
  <si>
    <t>  4. medium to dense brush, in winter</t>
  </si>
  <si>
    <t>  5. medium to dense brush, in summer</t>
  </si>
  <si>
    <t>    d. Trees</t>
  </si>
  <si>
    <t>  1. dense willows, summer, straight</t>
  </si>
  <si>
    <t>  2. cleared land with tree stumps, no sprouts</t>
  </si>
  <si>
    <t>  3. same as above, but with heavy growth of sprouts</t>
  </si>
  <si>
    <t>  4. heavy stand of timber, a few down trees, little </t>
  </si>
  <si>
    <t>  undergrowth, flood stage below branches</t>
  </si>
  <si>
    <t>  5. same as 4. with flood stage reaching  branches</t>
  </si>
  <si>
    <t>4. Excavated or Dredged Channels</t>
  </si>
  <si>
    <t>a. Earth, straight, and uniform</t>
  </si>
  <si>
    <t> 1. clean, recently completed</t>
  </si>
  <si>
    <t> 2. clean, after weathering</t>
  </si>
  <si>
    <t> 3. gravel, uniform section, clean</t>
  </si>
  <si>
    <t> 4. with short grass, few weeds</t>
  </si>
  <si>
    <t>b. Earth winding and sluggish</t>
  </si>
  <si>
    <t> 1.  no vegetation</t>
  </si>
  <si>
    <t> 2. grass, some weeds</t>
  </si>
  <si>
    <t> 3. dense weeds or aquatic plants in deep channels</t>
  </si>
  <si>
    <t> 4. earth bottom and rubble sides</t>
  </si>
  <si>
    <t> 5. stony bottom and weedy banks</t>
  </si>
  <si>
    <t> 6. cobble bottom and clean sides</t>
  </si>
  <si>
    <t>c. Dragline-excavated or dredged</t>
  </si>
  <si>
    <t> 1.  no vegetation</t>
  </si>
  <si>
    <t> 2. light brush on banks</t>
  </si>
  <si>
    <t>d. Rock cuts</t>
  </si>
  <si>
    <t> 1. smooth and uniform</t>
  </si>
  <si>
    <t> 2. jagged and irregular</t>
  </si>
  <si>
    <t>e. Channels not maintained, weeds and brush uncut</t>
  </si>
  <si>
    <t>  1. dense weeds, high as flow depth</t>
  </si>
  <si>
    <t>  2. clean bottom, brush on sides</t>
  </si>
  <si>
    <t>  3. same as above, highest stage of flow</t>
  </si>
  <si>
    <t>  4. dense brush, high stage</t>
  </si>
  <si>
    <t>5. Lined or Constructed Channels</t>
  </si>
  <si>
    <t>a. Cement</t>
  </si>
  <si>
    <t> 1.  neat surface</t>
  </si>
  <si>
    <t> 2. mortar</t>
  </si>
  <si>
    <t>b. Wood</t>
  </si>
  <si>
    <t> 1. planed, untreated</t>
  </si>
  <si>
    <t> 2.  planed, creosoted</t>
  </si>
  <si>
    <t> 3. unplaned</t>
  </si>
  <si>
    <t> 4. plank with battens</t>
  </si>
  <si>
    <t> 5. lined with roofing paper</t>
  </si>
  <si>
    <t>c. Concrete</t>
  </si>
  <si>
    <t>  1. trowel finish</t>
  </si>
  <si>
    <t>  2. float finish</t>
  </si>
  <si>
    <t>  3. finished, with gravel on bottom</t>
  </si>
  <si>
    <t>  4. unfinished</t>
  </si>
  <si>
    <t>  5. gunite, good section</t>
  </si>
  <si>
    <t>  6. gunite, wavy section</t>
  </si>
  <si>
    <t>  7. on good excavated rock</t>
  </si>
  <si>
    <t>  8. on irregular excavated rock</t>
  </si>
  <si>
    <t>d. Concrete bottom float finish with sides of:</t>
  </si>
  <si>
    <t>  1. dressed stone in mortar</t>
  </si>
  <si>
    <t>  2. random stone in mortar</t>
  </si>
  <si>
    <t>  3. cement rubble masonry, plastered</t>
  </si>
  <si>
    <t>  4. cement rubble masonry</t>
  </si>
  <si>
    <t>  5. dry rubble or riprap</t>
  </si>
  <si>
    <t>e. Gravel bottom with sides of:</t>
  </si>
  <si>
    <t>  1. formed concrete</t>
  </si>
  <si>
    <t>  2. random stone mortar</t>
  </si>
  <si>
    <t>  3. dry rubble or riprap</t>
  </si>
  <si>
    <t>f. Brick</t>
  </si>
  <si>
    <t>  1. glazed</t>
  </si>
  <si>
    <t>  2. in cement mortar</t>
  </si>
  <si>
    <t>g. Masonry</t>
  </si>
  <si>
    <t>  1. cemented rubble</t>
  </si>
  <si>
    <t>  2. dry rubble</t>
  </si>
  <si>
    <t>h. Dressed ashlar/stone paving</t>
  </si>
  <si>
    <t>i. Asphalt</t>
  </si>
  <si>
    <t>  1. smooth</t>
  </si>
  <si>
    <t>  2. rough</t>
  </si>
  <si>
    <t>j. Vegetal lining</t>
  </si>
  <si>
    <t>Normal</t>
  </si>
  <si>
    <t>PVC</t>
  </si>
  <si>
    <t>CMP</t>
  </si>
  <si>
    <t>Paved Areas</t>
  </si>
  <si>
    <t>Structures</t>
  </si>
  <si>
    <t>Graveled Area</t>
  </si>
  <si>
    <t>Landscape</t>
  </si>
  <si>
    <t>Unimproved</t>
  </si>
  <si>
    <t>Square Footage</t>
  </si>
  <si>
    <t>Total lot size</t>
  </si>
  <si>
    <t>Type</t>
  </si>
  <si>
    <t>C</t>
  </si>
  <si>
    <t>2. Pre-development Drainage Area Characteristics:</t>
  </si>
  <si>
    <t>3. Post-development Drainage Area Characteristics:</t>
  </si>
  <si>
    <t>Drainage Area Size (sq. ft.)</t>
  </si>
  <si>
    <t>Acres</t>
  </si>
  <si>
    <t>Pre-Development</t>
  </si>
  <si>
    <t>Post-Development</t>
  </si>
  <si>
    <t>Total Weighted Coef.</t>
  </si>
  <si>
    <t>1. Total Drainage Area Size</t>
  </si>
  <si>
    <t>Cw</t>
  </si>
  <si>
    <t>Change (Post-Pre)</t>
  </si>
  <si>
    <t>Culvert</t>
  </si>
  <si>
    <t>4. Time of Concentration and Rainfall Intensity (24-hour storm event):</t>
  </si>
  <si>
    <t>2-year</t>
  </si>
  <si>
    <t>10-year</t>
  </si>
  <si>
    <t>100-year</t>
  </si>
  <si>
    <t>Channel - Top Width (ft.)</t>
  </si>
  <si>
    <t>Channel - Bottom Width (ft.)</t>
  </si>
  <si>
    <t>Frequency of Storm Event</t>
  </si>
  <si>
    <t>8. Final Required Volume</t>
  </si>
  <si>
    <t>7. Volume Calculation (cf)</t>
  </si>
  <si>
    <t>DEQ 8 Final Minimum Pond Size (cf)</t>
  </si>
  <si>
    <t>Exempt Storm Water Plan Minimum Pond Size (cf)</t>
  </si>
  <si>
    <t>Pre-development Path</t>
  </si>
  <si>
    <t>Post-development Path</t>
  </si>
  <si>
    <t>2. Pre-development Hydraulic Path:</t>
  </si>
  <si>
    <t>3. Post-development Hydraulic Path:</t>
  </si>
  <si>
    <t>Summary - DEQ 8</t>
  </si>
  <si>
    <t>1. Enter Intensity Data</t>
  </si>
  <si>
    <t>Click here to enter data</t>
  </si>
  <si>
    <t>Location Data</t>
  </si>
  <si>
    <t>Pre-development data</t>
  </si>
  <si>
    <t>Post-development data</t>
  </si>
  <si>
    <t>Return to Summary</t>
  </si>
  <si>
    <t>1. Enter Flow Data</t>
  </si>
  <si>
    <t>Drainage area</t>
  </si>
  <si>
    <t>Closest Meteorological Station</t>
  </si>
  <si>
    <t>Summary of Results</t>
  </si>
  <si>
    <t>2 year</t>
  </si>
  <si>
    <t>10 year</t>
  </si>
  <si>
    <t>100 year</t>
  </si>
  <si>
    <t>Post - Pre Volume (cf)</t>
  </si>
  <si>
    <t>Lookup Tables - DEQ 8</t>
  </si>
  <si>
    <t>Total 2 year storm event, 24 hour rainfall (inches)</t>
  </si>
  <si>
    <t>Post Development Time of Concentration (min)</t>
  </si>
  <si>
    <t>2 year event Change in Q (cfs)</t>
  </si>
  <si>
    <t>Detention Calculation for DEQ 8</t>
  </si>
  <si>
    <t>Plot size (acres)</t>
  </si>
  <si>
    <t>Drainage Size (includes off-site)</t>
  </si>
  <si>
    <t>Run-off Coefficient</t>
  </si>
  <si>
    <t>1. Inputs for Detention Calcs</t>
  </si>
  <si>
    <t>Duration (min)</t>
  </si>
  <si>
    <t>Duration (sec)</t>
  </si>
  <si>
    <t>Intensity (in/hr)</t>
  </si>
  <si>
    <t>Q(cfs)</t>
  </si>
  <si>
    <t>Rainfall (ft3)</t>
  </si>
  <si>
    <t>Release (ft3)</t>
  </si>
  <si>
    <t>Detention (ft3)</t>
  </si>
  <si>
    <t>CxA (2 year, 1 hour event)</t>
  </si>
  <si>
    <t>CxA (100 year, 1 hour event)</t>
  </si>
  <si>
    <t>2. Detention Calcs (2 year, 1 hour event)</t>
  </si>
  <si>
    <t>For Detention Calc</t>
  </si>
  <si>
    <t>Pre-development flow (2 year, 1 hour event) (cfs)</t>
  </si>
  <si>
    <t>Pre-development flow (100 year, 1 hour event) (cfs)</t>
  </si>
  <si>
    <t>Post-development flow (2 year, 1 hour event) (cfs)</t>
  </si>
  <si>
    <t>Post-development flow (100 year, 1 hour event) (cfs)</t>
  </si>
  <si>
    <t>?</t>
  </si>
  <si>
    <t>2. Detention Calcs (100 year, 1 hour event)</t>
  </si>
  <si>
    <t>Simplified Storm Water Plan Minimum Pond Size (cf)</t>
  </si>
  <si>
    <t>Culvert Diameter (in)</t>
  </si>
  <si>
    <t>Depth of Flow in Channel (in) or Culvert (in)</t>
  </si>
  <si>
    <t>Channel-Rectangular Flow Types</t>
  </si>
  <si>
    <t>Channel-Trapezoidal Flow Types</t>
  </si>
  <si>
    <t>Channel-Triangular Flow Types</t>
  </si>
  <si>
    <t>Channel_Rectangular</t>
  </si>
  <si>
    <t>Channel_Trapezoidal</t>
  </si>
  <si>
    <t>Channel_Triangular</t>
  </si>
  <si>
    <t>Forest with heavy ground litter</t>
  </si>
  <si>
    <t>Hay meadows</t>
  </si>
  <si>
    <t>Minimum tillage cultivation</t>
  </si>
  <si>
    <t>Contour or strip-cropped</t>
  </si>
  <si>
    <t>Woodlands</t>
  </si>
  <si>
    <t>Short-grass pasture</t>
  </si>
  <si>
    <t>Cultivated straight row crops</t>
  </si>
  <si>
    <t>Nearly bare and untilled</t>
  </si>
  <si>
    <t>Alluvial fans western mountain regions</t>
  </si>
  <si>
    <t>Grassed waterways</t>
  </si>
  <si>
    <t>k</t>
  </si>
  <si>
    <t>Smooth Asphalt</t>
  </si>
  <si>
    <t>Smooth Concrete</t>
  </si>
  <si>
    <t>Ordinary Concrete Lining</t>
  </si>
  <si>
    <t>Good Wood</t>
  </si>
  <si>
    <t>Brick with Cement Mortar</t>
  </si>
  <si>
    <t>Vitrifried Clay</t>
  </si>
  <si>
    <t>Cast Iron</t>
  </si>
  <si>
    <t>Corrugated Metal Pipe</t>
  </si>
  <si>
    <t>Cement Rubble Surface</t>
  </si>
  <si>
    <t>Fallow (no residue)</t>
  </si>
  <si>
    <t>Cultivated Soils (residue cover &gt; 20%)</t>
  </si>
  <si>
    <t>Cultivated Soils (residue cover # 20%)</t>
  </si>
  <si>
    <t>Cultivated soils (Range, natural)</t>
  </si>
  <si>
    <t>Short Grass Prairie</t>
  </si>
  <si>
    <t>Dense Grasses</t>
  </si>
  <si>
    <t>Bermuda Grass</t>
  </si>
  <si>
    <t>Light Underbrush</t>
  </si>
  <si>
    <t>Dense Underbrush</t>
  </si>
  <si>
    <t>Vegetation</t>
  </si>
  <si>
    <t>Bare Soil</t>
  </si>
  <si>
    <t>Rock Cut</t>
  </si>
  <si>
    <t>Natural Channel - Irregular Section with Pools</t>
  </si>
  <si>
    <t>Concrete Pipe</t>
  </si>
  <si>
    <t>Plastic Pipe (Smooth)</t>
  </si>
  <si>
    <t>Plastic Pipe (Corrugated)</t>
  </si>
  <si>
    <t>Pavement/Gutter Sections</t>
  </si>
  <si>
    <t>Street and Pavement Gutter</t>
  </si>
  <si>
    <t>Concrete Gutter, Troweled Finish</t>
  </si>
  <si>
    <t>Asphalt Pavement (Smooth)</t>
  </si>
  <si>
    <t>Asphalt Pavement (Rough)</t>
  </si>
  <si>
    <t>Concrete Pavement (Float Finish)</t>
  </si>
  <si>
    <t>Concrete Pavement (Broom Finish)</t>
  </si>
  <si>
    <t>Concrete Gutter - Asphalt Pavement (Smooth)</t>
  </si>
  <si>
    <t>Concrete Gutter - Asphalt Pavement (Rough)</t>
  </si>
  <si>
    <t>Lined - Concrete</t>
  </si>
  <si>
    <t>Lined - Rubble or Riprap</t>
  </si>
  <si>
    <t>Lined - Stone Masonry</t>
  </si>
  <si>
    <t>Lined - Asphalt</t>
  </si>
  <si>
    <t>Open-Weave Textile</t>
  </si>
  <si>
    <t>Erosion Control Blanket</t>
  </si>
  <si>
    <t>Turf Reinforcement Mat</t>
  </si>
  <si>
    <t>Concrete Boxes</t>
  </si>
  <si>
    <t>Spiral Rip Metal Pipe</t>
  </si>
  <si>
    <t xml:space="preserve">CMP - 68 by 13 mm, 2-2/3 by 1/2 in Annular </t>
  </si>
  <si>
    <t xml:space="preserve">CMP - 68 by 13 mm, 2-2/3 by 1/2 in Helical </t>
  </si>
  <si>
    <t>CMP - 150 by 25 mm, 6 by 1 in Helical</t>
  </si>
  <si>
    <t>CMP - 125 by 25 mm, 5 by 1 in</t>
  </si>
  <si>
    <t>CMP - 75 by 25 mm, 3 by 1 in</t>
  </si>
  <si>
    <t>CMP - 150 by 50 mm, 6 by 2 in Structural Plate</t>
  </si>
  <si>
    <t>CMP - 230 by 64 mm, 9 by 2-1/2 in Structural Plate</t>
  </si>
  <si>
    <t>Natural Channel - Fairly Regular Section</t>
  </si>
  <si>
    <t>Cubic Feet</t>
  </si>
  <si>
    <t>Acre-Feet</t>
  </si>
  <si>
    <t>5. Weighted Coefficient</t>
  </si>
  <si>
    <t>6. Flow Calculation (cfs)</t>
  </si>
  <si>
    <t>Average Velocity (ft/s)</t>
  </si>
  <si>
    <t xml:space="preserve">Retained First 0.5 inch runoff volume </t>
  </si>
  <si>
    <t>Initial Stormwater Facility Size (cf)</t>
  </si>
  <si>
    <t>4. Required Initial Stormwater Facility Volume (Retained on Site)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</si>
</sst>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0"/>
    <numFmt numFmtId="165" formatCode="0.0000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9"/>
      <color rgb="FF000000"/>
      <name val="Arial Unicode MS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6" borderId="0"/>
    <xf numFmtId="0" fontId="4" fillId="0" borderId="16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/>
  </cellStyleXfs>
  <cellXfs count="119">
    <xf numFmtId="0" fontId="0" fillId="0" borderId="0" xfId="0"/>
    <xf numFmtId="3" fontId="0" fillId="0" borderId="0" xfId="0" applyNumberFormat="1"/>
    <xf numFmtId="164" fontId="0" fillId="0" borderId="0" xfId="0" applyNumberFormat="1"/>
    <xf numFmtId="1" fontId="0" fillId="0" borderId="0" xfId="0" applyNumberFormat="1"/>
    <xf numFmtId="0" fontId="0" fillId="2" borderId="0" xfId="0" applyFill="1"/>
    <xf numFmtId="0" fontId="0" fillId="4" borderId="0" xfId="0" applyFill="1"/>
    <xf numFmtId="0" fontId="0" fillId="0" borderId="0" xfId="0" applyAlignment="1">
      <alignment wrapText="1"/>
    </xf>
    <xf numFmtId="0" fontId="1" fillId="0" borderId="0" xfId="0" applyFont="1" applyAlignment="1">
      <alignment horizontal="left" indent="1"/>
    </xf>
    <xf numFmtId="0" fontId="5" fillId="0" borderId="0" xfId="0" applyFont="1"/>
    <xf numFmtId="0" fontId="2" fillId="6" borderId="0" xfId="3"/>
    <xf numFmtId="0" fontId="0" fillId="6" borderId="0" xfId="3" applyFont="1"/>
    <xf numFmtId="0" fontId="3" fillId="6" borderId="0" xfId="1" applyFill="1"/>
    <xf numFmtId="0" fontId="6" fillId="6" borderId="0" xfId="3" applyFont="1"/>
    <xf numFmtId="4" fontId="0" fillId="0" borderId="0" xfId="0" applyNumberFormat="1"/>
    <xf numFmtId="0" fontId="1" fillId="0" borderId="0" xfId="0" applyFont="1" applyAlignment="1">
      <alignment horizontal="left" vertical="center" indent="1"/>
    </xf>
    <xf numFmtId="2" fontId="0" fillId="0" borderId="0" xfId="0" applyNumberFormat="1"/>
    <xf numFmtId="0" fontId="5" fillId="7" borderId="0" xfId="0" applyFont="1" applyFill="1"/>
    <xf numFmtId="0" fontId="4" fillId="6" borderId="16" xfId="4" applyFill="1"/>
    <xf numFmtId="0" fontId="2" fillId="6" borderId="1" xfId="3" applyBorder="1"/>
    <xf numFmtId="0" fontId="6" fillId="6" borderId="1" xfId="3" applyFont="1" applyBorder="1"/>
    <xf numFmtId="0" fontId="2" fillId="2" borderId="1" xfId="3" applyFill="1" applyBorder="1"/>
    <xf numFmtId="0" fontId="0" fillId="0" borderId="1" xfId="3" applyFont="1" applyFill="1" applyBorder="1"/>
    <xf numFmtId="2" fontId="2" fillId="0" borderId="1" xfId="3" applyNumberFormat="1" applyFill="1" applyBorder="1"/>
    <xf numFmtId="0" fontId="0" fillId="8" borderId="0" xfId="0" applyFill="1"/>
    <xf numFmtId="0" fontId="4" fillId="6" borderId="0" xfId="4" applyFill="1" applyBorder="1"/>
    <xf numFmtId="2" fontId="2" fillId="2" borderId="1" xfId="3" applyNumberFormat="1" applyFill="1" applyBorder="1"/>
    <xf numFmtId="2" fontId="2" fillId="4" borderId="1" xfId="3" applyNumberFormat="1" applyFill="1" applyBorder="1"/>
    <xf numFmtId="2" fontId="2" fillId="10" borderId="1" xfId="3" applyNumberFormat="1" applyFill="1" applyBorder="1"/>
    <xf numFmtId="0" fontId="6" fillId="6" borderId="1" xfId="3" applyFont="1" applyBorder="1" applyAlignment="1">
      <alignment wrapText="1"/>
    </xf>
    <xf numFmtId="0" fontId="6" fillId="6" borderId="1" xfId="3" applyFont="1" applyBorder="1" applyAlignment="1">
      <alignment horizontal="right"/>
    </xf>
    <xf numFmtId="0" fontId="3" fillId="0" borderId="0" xfId="1" applyFill="1"/>
    <xf numFmtId="0" fontId="2" fillId="0" borderId="0" xfId="3" applyFill="1"/>
    <xf numFmtId="0" fontId="6" fillId="0" borderId="0" xfId="3" applyFont="1" applyFill="1"/>
    <xf numFmtId="0" fontId="0" fillId="0" borderId="0" xfId="3" applyFont="1" applyFill="1"/>
    <xf numFmtId="0" fontId="11" fillId="0" borderId="17" xfId="0" applyFont="1" applyFill="1" applyBorder="1" applyAlignment="1">
      <alignment horizontal="left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left" vertical="center"/>
    </xf>
    <xf numFmtId="0" fontId="10" fillId="0" borderId="19" xfId="0" applyFont="1" applyFill="1" applyBorder="1" applyAlignment="1">
      <alignment horizontal="left" vertical="center"/>
    </xf>
    <xf numFmtId="0" fontId="7" fillId="0" borderId="0" xfId="3" applyFont="1" applyFill="1"/>
    <xf numFmtId="0" fontId="2" fillId="0" borderId="1" xfId="3" applyFill="1" applyBorder="1"/>
    <xf numFmtId="0" fontId="2" fillId="0" borderId="0" xfId="3" applyFill="1" applyBorder="1"/>
    <xf numFmtId="0" fontId="4" fillId="0" borderId="0" xfId="2" applyFill="1"/>
    <xf numFmtId="0" fontId="2" fillId="0" borderId="9" xfId="3" applyFill="1" applyBorder="1"/>
    <xf numFmtId="0" fontId="2" fillId="0" borderId="10" xfId="3" applyFill="1" applyBorder="1"/>
    <xf numFmtId="0" fontId="0" fillId="0" borderId="10" xfId="3" applyFont="1" applyFill="1" applyBorder="1"/>
    <xf numFmtId="0" fontId="0" fillId="0" borderId="1" xfId="0" applyFill="1" applyBorder="1"/>
    <xf numFmtId="0" fontId="0" fillId="0" borderId="7" xfId="0" applyFill="1" applyBorder="1"/>
    <xf numFmtId="0" fontId="0" fillId="0" borderId="8" xfId="3" applyFont="1" applyFill="1" applyBorder="1" applyAlignment="1">
      <alignment horizontal="center"/>
    </xf>
    <xf numFmtId="0" fontId="0" fillId="0" borderId="1" xfId="3" applyFont="1" applyFill="1" applyBorder="1" applyAlignment="1">
      <alignment horizontal="center"/>
    </xf>
    <xf numFmtId="0" fontId="0" fillId="0" borderId="12" xfId="0" applyFill="1" applyBorder="1"/>
    <xf numFmtId="2" fontId="0" fillId="0" borderId="1" xfId="0" applyNumberFormat="1" applyFill="1" applyBorder="1"/>
    <xf numFmtId="0" fontId="0" fillId="0" borderId="1" xfId="0" applyFill="1" applyBorder="1" applyAlignment="1">
      <alignment wrapText="1"/>
    </xf>
    <xf numFmtId="2" fontId="0" fillId="0" borderId="7" xfId="0" applyNumberFormat="1" applyFill="1" applyBorder="1"/>
    <xf numFmtId="0" fontId="14" fillId="0" borderId="13" xfId="3" applyFont="1" applyFill="1" applyBorder="1" applyAlignment="1">
      <alignment horizontal="center"/>
    </xf>
    <xf numFmtId="0" fontId="14" fillId="0" borderId="14" xfId="3" applyFont="1" applyFill="1" applyBorder="1" applyAlignment="1">
      <alignment horizontal="center"/>
    </xf>
    <xf numFmtId="165" fontId="14" fillId="0" borderId="14" xfId="0" applyNumberFormat="1" applyFont="1" applyFill="1" applyBorder="1" applyAlignment="1">
      <alignment wrapText="1"/>
    </xf>
    <xf numFmtId="0" fontId="14" fillId="0" borderId="15" xfId="0" applyFont="1" applyFill="1" applyBorder="1"/>
    <xf numFmtId="0" fontId="2" fillId="0" borderId="3" xfId="3" applyFill="1" applyBorder="1"/>
    <xf numFmtId="0" fontId="0" fillId="0" borderId="4" xfId="3" applyFont="1" applyFill="1" applyBorder="1"/>
    <xf numFmtId="0" fontId="0" fillId="0" borderId="2" xfId="3" applyFont="1" applyFill="1" applyBorder="1"/>
    <xf numFmtId="0" fontId="0" fillId="0" borderId="3" xfId="3" applyFont="1" applyFill="1" applyBorder="1"/>
    <xf numFmtId="0" fontId="0" fillId="0" borderId="5" xfId="3" applyFont="1" applyFill="1" applyBorder="1"/>
    <xf numFmtId="0" fontId="6" fillId="0" borderId="1" xfId="3" applyFont="1" applyFill="1" applyBorder="1"/>
    <xf numFmtId="0" fontId="6" fillId="0" borderId="0" xfId="3" applyNumberFormat="1" applyFont="1" applyFill="1" applyBorder="1" applyAlignment="1"/>
    <xf numFmtId="4" fontId="2" fillId="4" borderId="1" xfId="3" applyNumberFormat="1" applyFill="1" applyBorder="1" applyProtection="1">
      <protection locked="0"/>
    </xf>
    <xf numFmtId="0" fontId="2" fillId="6" borderId="0" xfId="3" applyProtection="1"/>
    <xf numFmtId="0" fontId="3" fillId="6" borderId="0" xfId="1" applyFill="1" applyProtection="1"/>
    <xf numFmtId="0" fontId="4" fillId="6" borderId="16" xfId="4" applyFill="1" applyProtection="1"/>
    <xf numFmtId="0" fontId="4" fillId="6" borderId="0" xfId="4" applyFill="1" applyBorder="1" applyProtection="1"/>
    <xf numFmtId="0" fontId="6" fillId="6" borderId="1" xfId="3" applyFont="1" applyBorder="1" applyProtection="1"/>
    <xf numFmtId="0" fontId="6" fillId="6" borderId="0" xfId="3" applyFont="1" applyProtection="1"/>
    <xf numFmtId="0" fontId="0" fillId="6" borderId="1" xfId="3" applyFont="1" applyBorder="1" applyProtection="1"/>
    <xf numFmtId="0" fontId="0" fillId="6" borderId="0" xfId="3" applyFont="1" applyProtection="1"/>
    <xf numFmtId="0" fontId="0" fillId="0" borderId="1" xfId="0" applyBorder="1" applyProtection="1"/>
    <xf numFmtId="0" fontId="6" fillId="6" borderId="0" xfId="3" applyFont="1" applyAlignment="1" applyProtection="1"/>
    <xf numFmtId="2" fontId="2" fillId="2" borderId="1" xfId="3" applyNumberFormat="1" applyFill="1" applyBorder="1" applyAlignment="1" applyProtection="1"/>
    <xf numFmtId="0" fontId="2" fillId="9" borderId="1" xfId="3" applyFill="1" applyBorder="1" applyProtection="1"/>
    <xf numFmtId="4" fontId="0" fillId="2" borderId="1" xfId="0" applyNumberFormat="1" applyFill="1" applyBorder="1" applyProtection="1"/>
    <xf numFmtId="0" fontId="6" fillId="6" borderId="0" xfId="3" applyFont="1" applyAlignment="1" applyProtection="1">
      <alignment wrapText="1"/>
    </xf>
    <xf numFmtId="4" fontId="2" fillId="2" borderId="1" xfId="3" applyNumberFormat="1" applyFill="1" applyBorder="1" applyProtection="1"/>
    <xf numFmtId="2" fontId="2" fillId="2" borderId="1" xfId="3" applyNumberFormat="1" applyFill="1" applyBorder="1" applyProtection="1"/>
    <xf numFmtId="166" fontId="2" fillId="2" borderId="1" xfId="3" applyNumberFormat="1" applyFill="1" applyBorder="1" applyProtection="1"/>
    <xf numFmtId="2" fontId="2" fillId="2" borderId="4" xfId="3" applyNumberFormat="1" applyFill="1" applyBorder="1" applyProtection="1"/>
    <xf numFmtId="0" fontId="4" fillId="6" borderId="16" xfId="4" applyFill="1" applyAlignment="1" applyProtection="1"/>
    <xf numFmtId="0" fontId="2" fillId="2" borderId="1" xfId="3" applyFill="1" applyBorder="1" applyProtection="1"/>
    <xf numFmtId="0" fontId="2" fillId="6" borderId="1" xfId="3" applyBorder="1" applyAlignment="1" applyProtection="1">
      <alignment horizontal="center"/>
    </xf>
    <xf numFmtId="0" fontId="2" fillId="6" borderId="1" xfId="3" applyFont="1" applyBorder="1" applyProtection="1"/>
    <xf numFmtId="0" fontId="12" fillId="6" borderId="0" xfId="5" applyFill="1" applyProtection="1">
      <protection locked="0"/>
    </xf>
    <xf numFmtId="0" fontId="2" fillId="4" borderId="1" xfId="3" applyFill="1" applyBorder="1" applyProtection="1">
      <protection locked="0"/>
    </xf>
    <xf numFmtId="0" fontId="0" fillId="4" borderId="1" xfId="3" applyFont="1" applyFill="1" applyBorder="1" applyProtection="1">
      <protection locked="0"/>
    </xf>
    <xf numFmtId="0" fontId="2" fillId="4" borderId="1" xfId="3" applyNumberFormat="1" applyFill="1" applyBorder="1" applyProtection="1">
      <protection locked="0"/>
    </xf>
    <xf numFmtId="0" fontId="2" fillId="2" borderId="1" xfId="3" applyFill="1" applyBorder="1" applyAlignment="1" applyProtection="1">
      <alignment horizontal="right"/>
      <protection locked="0"/>
    </xf>
    <xf numFmtId="0" fontId="4" fillId="6" borderId="16" xfId="4" applyFill="1" applyAlignment="1" applyProtection="1">
      <alignment horizontal="center"/>
    </xf>
    <xf numFmtId="0" fontId="2" fillId="6" borderId="3" xfId="3" applyFont="1" applyBorder="1" applyAlignment="1" applyProtection="1">
      <alignment horizontal="left"/>
    </xf>
    <xf numFmtId="0" fontId="2" fillId="6" borderId="4" xfId="3" applyFont="1" applyBorder="1" applyAlignment="1" applyProtection="1">
      <alignment horizontal="left"/>
    </xf>
    <xf numFmtId="0" fontId="0" fillId="0" borderId="1" xfId="3" applyFont="1" applyFill="1" applyBorder="1" applyAlignment="1">
      <alignment horizontal="center"/>
    </xf>
    <xf numFmtId="0" fontId="0" fillId="0" borderId="6" xfId="3" applyFont="1" applyFill="1" applyBorder="1" applyAlignment="1">
      <alignment horizontal="center"/>
    </xf>
    <xf numFmtId="0" fontId="0" fillId="0" borderId="10" xfId="3" applyFont="1" applyFill="1" applyBorder="1" applyAlignment="1">
      <alignment horizontal="center"/>
    </xf>
    <xf numFmtId="0" fontId="0" fillId="0" borderId="11" xfId="3" applyFont="1" applyFill="1" applyBorder="1" applyAlignment="1">
      <alignment horizontal="center"/>
    </xf>
    <xf numFmtId="0" fontId="0" fillId="0" borderId="7" xfId="3" applyFont="1" applyFill="1" applyBorder="1" applyAlignment="1">
      <alignment horizontal="center" wrapText="1"/>
    </xf>
    <xf numFmtId="0" fontId="0" fillId="0" borderId="2" xfId="3" applyFont="1" applyFill="1" applyBorder="1" applyAlignment="1">
      <alignment horizontal="center" wrapText="1"/>
    </xf>
    <xf numFmtId="0" fontId="11" fillId="0" borderId="21" xfId="0" applyFont="1" applyFill="1" applyBorder="1" applyAlignment="1">
      <alignment horizontal="left" vertical="center"/>
    </xf>
    <xf numFmtId="0" fontId="11" fillId="0" borderId="22" xfId="0" applyFont="1" applyFill="1" applyBorder="1" applyAlignment="1">
      <alignment horizontal="left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12" fillId="6" borderId="0" xfId="5" applyFill="1" applyProtection="1"/>
    <xf numFmtId="2" fontId="0" fillId="2" borderId="1" xfId="3" applyNumberFormat="1" applyFont="1" applyFill="1" applyBorder="1" applyProtection="1"/>
    <xf numFmtId="0" fontId="0" fillId="2" borderId="1" xfId="3" applyFont="1" applyFill="1" applyBorder="1" applyAlignment="1" applyProtection="1">
      <alignment horizontal="right"/>
    </xf>
    <xf numFmtId="0" fontId="5" fillId="6" borderId="0" xfId="3" applyFont="1" applyProtection="1"/>
    <xf numFmtId="0" fontId="6" fillId="6" borderId="1" xfId="3" applyFont="1" applyBorder="1" applyAlignment="1" applyProtection="1">
      <alignment horizontal="center" vertical="center" wrapText="1"/>
    </xf>
    <xf numFmtId="0" fontId="6" fillId="6" borderId="1" xfId="3" applyFont="1" applyFill="1" applyBorder="1" applyAlignment="1" applyProtection="1">
      <alignment horizontal="center" vertical="center" wrapText="1"/>
    </xf>
    <xf numFmtId="2" fontId="2" fillId="2" borderId="1" xfId="3" applyNumberFormat="1" applyFill="1" applyBorder="1" applyAlignment="1" applyProtection="1">
      <alignment horizontal="right"/>
    </xf>
    <xf numFmtId="0" fontId="8" fillId="6" borderId="0" xfId="3" applyFont="1" applyProtection="1"/>
    <xf numFmtId="0" fontId="9" fillId="6" borderId="0" xfId="3" applyFont="1" applyProtection="1"/>
    <xf numFmtId="0" fontId="4" fillId="6" borderId="0" xfId="2" applyFill="1" applyProtection="1"/>
  </cellXfs>
  <cellStyles count="7">
    <cellStyle name="Blank" xfId="3"/>
    <cellStyle name="Heading 3" xfId="4" builtinId="18"/>
    <cellStyle name="Heading 4" xfId="2" builtinId="19"/>
    <cellStyle name="Hyperlink" xfId="5" builtinId="8"/>
    <cellStyle name="Normal" xfId="0" builtinId="0"/>
    <cellStyle name="Normal 2" xfId="6"/>
    <cellStyle name="Title" xfId="1" builtinId="15"/>
  </cellStyles>
  <dxfs count="18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FF0000"/>
      </font>
    </dxf>
    <dxf>
      <fill>
        <patternFill>
          <bgColor theme="0" tint="-0.24994659260841701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b/>
        <i val="0"/>
      </font>
    </dxf>
  </dxfs>
  <tableStyles count="1" defaultTableStyle="TableStyleMedium2" defaultPivotStyle="PivotStyleLight16">
    <tableStyle name="Table Style 1" pivot="0" count="1">
      <tableStyleElement type="headerRow" dxfId="1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Rainfall Intensity-Duration</a:t>
            </a:r>
            <a:r>
              <a:rPr lang="en-US" baseline="0"/>
              <a:t> Frequency Curve for:</a:t>
            </a:r>
            <a:endParaRPr lang="en-US"/>
          </a:p>
        </c:rich>
      </c:tx>
      <c:layout>
        <c:manualLayout>
          <c:xMode val="edge"/>
          <c:yMode val="edge"/>
          <c:x val="6.8106810681068095E-2"/>
          <c:y val="3.2881212348422797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'IDF Curve'!$B$15</c:f>
              <c:strCache>
                <c:ptCount val="1"/>
                <c:pt idx="0">
                  <c:v>2-yr</c:v>
                </c:pt>
              </c:strCache>
            </c:strRef>
          </c:tx>
          <c:xVal>
            <c:numRef>
              <c:f>'IDF Curve'!$C$14:$I$14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30</c:v>
                </c:pt>
                <c:pt idx="4">
                  <c:v>60</c:v>
                </c:pt>
                <c:pt idx="5">
                  <c:v>120</c:v>
                </c:pt>
                <c:pt idx="6">
                  <c:v>180</c:v>
                </c:pt>
              </c:numCache>
            </c:numRef>
          </c:xVal>
          <c:yVal>
            <c:numRef>
              <c:f>'IDF Curve'!$C$15:$I$15</c:f>
              <c:numCache>
                <c:formatCode>0.00</c:formatCode>
                <c:ptCount val="7"/>
                <c:pt idx="0">
                  <c:v>1.402309986826181</c:v>
                </c:pt>
                <c:pt idx="1">
                  <c:v>1.0879991277099681</c:v>
                </c:pt>
                <c:pt idx="2">
                  <c:v>0.91875481895508404</c:v>
                </c:pt>
                <c:pt idx="3">
                  <c:v>0.63668097103027765</c:v>
                </c:pt>
                <c:pt idx="4">
                  <c:v>0.40296263989258074</c:v>
                </c:pt>
                <c:pt idx="5">
                  <c:v>0.48641197991943552</c:v>
                </c:pt>
                <c:pt idx="6">
                  <c:v>0.55884600706274556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E2-4B93-A49E-FF42284C9288}"/>
            </c:ext>
          </c:extLst>
        </c:ser>
        <c:ser>
          <c:idx val="1"/>
          <c:order val="1"/>
          <c:tx>
            <c:strRef>
              <c:f>'IDF Curve'!$B$16</c:f>
              <c:strCache>
                <c:ptCount val="1"/>
                <c:pt idx="0">
                  <c:v>10-yr</c:v>
                </c:pt>
              </c:strCache>
            </c:strRef>
          </c:tx>
          <c:xVal>
            <c:numRef>
              <c:f>'IDF Curve'!$C$14:$I$14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30</c:v>
                </c:pt>
                <c:pt idx="4">
                  <c:v>60</c:v>
                </c:pt>
                <c:pt idx="5">
                  <c:v>120</c:v>
                </c:pt>
                <c:pt idx="6">
                  <c:v>180</c:v>
                </c:pt>
              </c:numCache>
            </c:numRef>
          </c:xVal>
          <c:yVal>
            <c:numRef>
              <c:f>'IDF Curve'!$C$16:$I$16</c:f>
              <c:numCache>
                <c:formatCode>0.00</c:formatCode>
                <c:ptCount val="7"/>
                <c:pt idx="0">
                  <c:v>2.6855083811161093</c:v>
                </c:pt>
                <c:pt idx="1">
                  <c:v>2.0835840887969819</c:v>
                </c:pt>
                <c:pt idx="2">
                  <c:v>1.759471008317451</c:v>
                </c:pt>
                <c:pt idx="3">
                  <c:v>1.2192825408515671</c:v>
                </c:pt>
                <c:pt idx="4">
                  <c:v>0.77169781066554877</c:v>
                </c:pt>
                <c:pt idx="5">
                  <c:v>0.86357732047298563</c:v>
                </c:pt>
                <c:pt idx="6">
                  <c:v>0.9433287349858408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E2-4B93-A49E-FF42284C9288}"/>
            </c:ext>
          </c:extLst>
        </c:ser>
        <c:ser>
          <c:idx val="2"/>
          <c:order val="2"/>
          <c:tx>
            <c:strRef>
              <c:f>'IDF Curve'!$B$17</c:f>
              <c:strCache>
                <c:ptCount val="1"/>
                <c:pt idx="0">
                  <c:v>100-yr</c:v>
                </c:pt>
              </c:strCache>
            </c:strRef>
          </c:tx>
          <c:xVal>
            <c:numRef>
              <c:f>'IDF Curve'!$C$14:$I$14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30</c:v>
                </c:pt>
                <c:pt idx="4">
                  <c:v>60</c:v>
                </c:pt>
                <c:pt idx="5">
                  <c:v>120</c:v>
                </c:pt>
                <c:pt idx="6">
                  <c:v>180</c:v>
                </c:pt>
              </c:numCache>
            </c:numRef>
          </c:xVal>
          <c:yVal>
            <c:numRef>
              <c:f>'IDF Curve'!$C$17:$I$17</c:f>
              <c:numCache>
                <c:formatCode>0.00</c:formatCode>
                <c:ptCount val="7"/>
                <c:pt idx="0">
                  <c:v>4.5213502431841297</c:v>
                </c:pt>
                <c:pt idx="1">
                  <c:v>3.5079441541945835</c:v>
                </c:pt>
                <c:pt idx="2">
                  <c:v>2.9622639524309813</c:v>
                </c:pt>
                <c:pt idx="3">
                  <c:v>2.0527969494916452</c:v>
                </c:pt>
                <c:pt idx="4">
                  <c:v>1.2992385756276235</c:v>
                </c:pt>
                <c:pt idx="5">
                  <c:v>1.4031789317207175</c:v>
                </c:pt>
                <c:pt idx="6">
                  <c:v>1.4933991608095234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E2-4B93-A49E-FF42284C9288}"/>
            </c:ext>
          </c:extLst>
        </c:ser>
        <c:ser>
          <c:idx val="3"/>
          <c:order val="3"/>
          <c:tx>
            <c:v>Pre-development Time of Concentration</c:v>
          </c:tx>
          <c:marker>
            <c:symbol val="none"/>
          </c:marker>
          <c:xVal>
            <c:numRef>
              <c:f>'IDF Curve'!$C$43:$C$44</c:f>
              <c:numCache>
                <c:formatCode>0.00</c:formatCode>
                <c:ptCount val="2"/>
                <c:pt idx="0">
                  <c:v>0.40736449696700816</c:v>
                </c:pt>
                <c:pt idx="1">
                  <c:v>0.40736449696700816</c:v>
                </c:pt>
              </c:numCache>
            </c:numRef>
          </c:xVal>
          <c:yVal>
            <c:numRef>
              <c:f>'IDF Curve'!$B$43:$B$44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4.5213502431841297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E2-4B93-A49E-FF42284C9288}"/>
            </c:ext>
          </c:extLst>
        </c:ser>
        <c:ser>
          <c:idx val="4"/>
          <c:order val="4"/>
          <c:tx>
            <c:v>Post-development Time of Concentration</c:v>
          </c:tx>
          <c:marker>
            <c:symbol val="none"/>
          </c:marker>
          <c:xVal>
            <c:numRef>
              <c:f>'IDF Curve'!$D$43:$D$44</c:f>
              <c:numCache>
                <c:formatCode>0.00</c:formatCode>
                <c:ptCount val="2"/>
                <c:pt idx="0">
                  <c:v>19.0127236887514</c:v>
                </c:pt>
                <c:pt idx="1">
                  <c:v>19.0127236887514</c:v>
                </c:pt>
              </c:numCache>
            </c:numRef>
          </c:xVal>
          <c:yVal>
            <c:numRef>
              <c:f>'IDF Curve'!$B$43:$B$44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4.5213502431841297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E2-4B93-A49E-FF42284C9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005120"/>
        <c:axId val="224007296"/>
      </c:scatterChart>
      <c:valAx>
        <c:axId val="224005120"/>
        <c:scaling>
          <c:orientation val="minMax"/>
          <c:max val="18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Duration in Minutes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007296"/>
        <c:crosses val="autoZero"/>
        <c:crossBetween val="midCat"/>
        <c:majorUnit val="5"/>
      </c:valAx>
      <c:valAx>
        <c:axId val="22400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Rainfall Intensity</a:t>
                </a:r>
                <a:r>
                  <a:rPr lang="en-US" baseline="0"/>
                  <a:t> in Inches per Hour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9.6009600960096E-3"/>
              <c:y val="0.2026318950866670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22400512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Rainfall Intensity-Duration</a:t>
            </a:r>
            <a:r>
              <a:rPr lang="en-US" baseline="0"/>
              <a:t> Frequency Curve for:</a:t>
            </a:r>
            <a:endParaRPr lang="en-US"/>
          </a:p>
        </c:rich>
      </c:tx>
      <c:layout>
        <c:manualLayout>
          <c:xMode val="edge"/>
          <c:yMode val="edge"/>
          <c:x val="6.8106810681068095E-2"/>
          <c:y val="3.2881212348422797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'IDF Curve'!$B$15</c:f>
              <c:strCache>
                <c:ptCount val="1"/>
                <c:pt idx="0">
                  <c:v>2-yr</c:v>
                </c:pt>
              </c:strCache>
            </c:strRef>
          </c:tx>
          <c:xVal>
            <c:numRef>
              <c:f>'IDF Curve'!$C$14:$I$14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30</c:v>
                </c:pt>
                <c:pt idx="4">
                  <c:v>60</c:v>
                </c:pt>
                <c:pt idx="5">
                  <c:v>120</c:v>
                </c:pt>
                <c:pt idx="6">
                  <c:v>180</c:v>
                </c:pt>
              </c:numCache>
            </c:numRef>
          </c:xVal>
          <c:yVal>
            <c:numRef>
              <c:f>'IDF Curve'!$C$15:$I$15</c:f>
              <c:numCache>
                <c:formatCode>0.00</c:formatCode>
                <c:ptCount val="7"/>
                <c:pt idx="0">
                  <c:v>1.402309986826181</c:v>
                </c:pt>
                <c:pt idx="1">
                  <c:v>1.0879991277099681</c:v>
                </c:pt>
                <c:pt idx="2">
                  <c:v>0.91875481895508404</c:v>
                </c:pt>
                <c:pt idx="3">
                  <c:v>0.63668097103027765</c:v>
                </c:pt>
                <c:pt idx="4">
                  <c:v>0.40296263989258074</c:v>
                </c:pt>
                <c:pt idx="5">
                  <c:v>0.48641197991943552</c:v>
                </c:pt>
                <c:pt idx="6">
                  <c:v>0.55884600706274556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58-4667-A492-96DAC98B73B0}"/>
            </c:ext>
          </c:extLst>
        </c:ser>
        <c:ser>
          <c:idx val="1"/>
          <c:order val="1"/>
          <c:tx>
            <c:strRef>
              <c:f>'IDF Curve'!$B$16</c:f>
              <c:strCache>
                <c:ptCount val="1"/>
                <c:pt idx="0">
                  <c:v>10-yr</c:v>
                </c:pt>
              </c:strCache>
            </c:strRef>
          </c:tx>
          <c:xVal>
            <c:numRef>
              <c:f>'IDF Curve'!$C$14:$I$14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30</c:v>
                </c:pt>
                <c:pt idx="4">
                  <c:v>60</c:v>
                </c:pt>
                <c:pt idx="5">
                  <c:v>120</c:v>
                </c:pt>
                <c:pt idx="6">
                  <c:v>180</c:v>
                </c:pt>
              </c:numCache>
            </c:numRef>
          </c:xVal>
          <c:yVal>
            <c:numRef>
              <c:f>'IDF Curve'!$C$16:$I$16</c:f>
              <c:numCache>
                <c:formatCode>0.00</c:formatCode>
                <c:ptCount val="7"/>
                <c:pt idx="0">
                  <c:v>2.6855083811161093</c:v>
                </c:pt>
                <c:pt idx="1">
                  <c:v>2.0835840887969819</c:v>
                </c:pt>
                <c:pt idx="2">
                  <c:v>1.759471008317451</c:v>
                </c:pt>
                <c:pt idx="3">
                  <c:v>1.2192825408515671</c:v>
                </c:pt>
                <c:pt idx="4">
                  <c:v>0.77169781066554877</c:v>
                </c:pt>
                <c:pt idx="5">
                  <c:v>0.86357732047298563</c:v>
                </c:pt>
                <c:pt idx="6">
                  <c:v>0.9433287349858408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58-4667-A492-96DAC98B73B0}"/>
            </c:ext>
          </c:extLst>
        </c:ser>
        <c:ser>
          <c:idx val="2"/>
          <c:order val="2"/>
          <c:tx>
            <c:strRef>
              <c:f>'IDF Curve'!$B$17</c:f>
              <c:strCache>
                <c:ptCount val="1"/>
                <c:pt idx="0">
                  <c:v>100-yr</c:v>
                </c:pt>
              </c:strCache>
            </c:strRef>
          </c:tx>
          <c:xVal>
            <c:numRef>
              <c:f>'IDF Curve'!$C$14:$I$14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30</c:v>
                </c:pt>
                <c:pt idx="4">
                  <c:v>60</c:v>
                </c:pt>
                <c:pt idx="5">
                  <c:v>120</c:v>
                </c:pt>
                <c:pt idx="6">
                  <c:v>180</c:v>
                </c:pt>
              </c:numCache>
            </c:numRef>
          </c:xVal>
          <c:yVal>
            <c:numRef>
              <c:f>'IDF Curve'!$C$17:$I$17</c:f>
              <c:numCache>
                <c:formatCode>0.00</c:formatCode>
                <c:ptCount val="7"/>
                <c:pt idx="0">
                  <c:v>4.5213502431841297</c:v>
                </c:pt>
                <c:pt idx="1">
                  <c:v>3.5079441541945835</c:v>
                </c:pt>
                <c:pt idx="2">
                  <c:v>2.9622639524309813</c:v>
                </c:pt>
                <c:pt idx="3">
                  <c:v>2.0527969494916452</c:v>
                </c:pt>
                <c:pt idx="4">
                  <c:v>1.2992385756276235</c:v>
                </c:pt>
                <c:pt idx="5">
                  <c:v>1.4031789317207175</c:v>
                </c:pt>
                <c:pt idx="6">
                  <c:v>1.4933991608095234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58-4667-A492-96DAC98B73B0}"/>
            </c:ext>
          </c:extLst>
        </c:ser>
        <c:ser>
          <c:idx val="3"/>
          <c:order val="3"/>
          <c:tx>
            <c:v>Pre-development Time of Concentration</c:v>
          </c:tx>
          <c:marker>
            <c:symbol val="none"/>
          </c:marker>
          <c:xVal>
            <c:numRef>
              <c:f>'IDF Curve'!$C$43:$C$44</c:f>
              <c:numCache>
                <c:formatCode>0.00</c:formatCode>
                <c:ptCount val="2"/>
                <c:pt idx="0">
                  <c:v>0.40736449696700816</c:v>
                </c:pt>
                <c:pt idx="1">
                  <c:v>0.40736449696700816</c:v>
                </c:pt>
              </c:numCache>
            </c:numRef>
          </c:xVal>
          <c:yVal>
            <c:numRef>
              <c:f>'IDF Curve'!$B$43:$B$44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4.5213502431841297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58-4667-A492-96DAC98B73B0}"/>
            </c:ext>
          </c:extLst>
        </c:ser>
        <c:ser>
          <c:idx val="4"/>
          <c:order val="4"/>
          <c:tx>
            <c:v>Post-development Time of Concentration</c:v>
          </c:tx>
          <c:marker>
            <c:symbol val="none"/>
          </c:marker>
          <c:xVal>
            <c:numRef>
              <c:f>'IDF Curve'!$D$43:$D$44</c:f>
              <c:numCache>
                <c:formatCode>0.00</c:formatCode>
                <c:ptCount val="2"/>
                <c:pt idx="0">
                  <c:v>19.0127236887514</c:v>
                </c:pt>
                <c:pt idx="1">
                  <c:v>19.0127236887514</c:v>
                </c:pt>
              </c:numCache>
            </c:numRef>
          </c:xVal>
          <c:yVal>
            <c:numRef>
              <c:f>'IDF Curve'!$B$43:$B$44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4.5213502431841297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58-4667-A492-96DAC98B7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611584"/>
        <c:axId val="226613504"/>
      </c:scatterChart>
      <c:valAx>
        <c:axId val="226611584"/>
        <c:scaling>
          <c:orientation val="minMax"/>
          <c:max val="18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Duration in Minutes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613504"/>
        <c:crosses val="autoZero"/>
        <c:crossBetween val="midCat"/>
        <c:majorUnit val="5"/>
      </c:valAx>
      <c:valAx>
        <c:axId val="226613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Rainfall Intensity</a:t>
                </a:r>
                <a:r>
                  <a:rPr lang="en-US" baseline="0"/>
                  <a:t> in Inches per Hour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9.6009600960096E-3"/>
              <c:y val="0.2026318950866670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22661158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54</xdr:row>
      <xdr:rowOff>123825</xdr:rowOff>
    </xdr:from>
    <xdr:to>
      <xdr:col>15</xdr:col>
      <xdr:colOff>0</xdr:colOff>
      <xdr:row>74</xdr:row>
      <xdr:rowOff>176213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0.78578</cdr:x>
      <cdr:y>0.04069</cdr:y>
    </cdr:from>
    <cdr:to>
      <cdr:x>0.91989</cdr:x>
      <cdr:y>0.10974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315326" y="157163"/>
          <a:ext cx="14192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0.39253</cdr:x>
      <cdr:y>0.0222</cdr:y>
    </cdr:from>
    <cdr:to>
      <cdr:x>0.86598</cdr:x>
      <cdr:y>0.11098</cdr:y>
    </cdr:to>
    <cdr:sp macro="" textlink="StationName">
      <cdr:nvSpPr>
        <cdr:cNvPr id="3" name="TextBox 2"/>
        <cdr:cNvSpPr txBox="1"/>
      </cdr:nvSpPr>
      <cdr:spPr>
        <a:xfrm xmlns:a="http://schemas.openxmlformats.org/drawingml/2006/main">
          <a:off x="5590611" y="85745"/>
          <a:ext cx="6743195" cy="342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C381072-73FE-4C5B-B177-5979593CF3FF}" type="TxLink">
            <a:rPr lang="en-US" sz="1800" b="1" i="0" u="none" strike="noStrike">
              <a:solidFill>
                <a:srgbClr val="FF0000"/>
              </a:solidFill>
              <a:latin typeface="Calibri"/>
              <a:cs typeface="Calibri"/>
            </a:rPr>
            <a:pPr/>
            <a:t>HELENA WB CITY</a:t>
          </a:fld>
          <a:endParaRPr lang="en-US" sz="1800" b="1">
            <a:solidFill>
              <a:srgbClr val="FF0000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23</xdr:col>
      <xdr:colOff>88106</xdr:colOff>
      <xdr:row>38</xdr:row>
      <xdr:rowOff>52388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0.78578</cdr:x>
      <cdr:y>0.04069</cdr:y>
    </cdr:from>
    <cdr:to>
      <cdr:x>0.91989</cdr:x>
      <cdr:y>0.10974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315326" y="157163"/>
          <a:ext cx="14192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0.37915</cdr:x>
      <cdr:y>0.0222</cdr:y>
    </cdr:from>
    <cdr:to>
      <cdr:x>0.8526</cdr:x>
      <cdr:y>0.11098</cdr:y>
    </cdr:to>
    <cdr:sp macro="" textlink="StationName">
      <cdr:nvSpPr>
        <cdr:cNvPr id="3" name="TextBox 2"/>
        <cdr:cNvSpPr txBox="1"/>
      </cdr:nvSpPr>
      <cdr:spPr>
        <a:xfrm xmlns:a="http://schemas.openxmlformats.org/drawingml/2006/main">
          <a:off x="5626624" y="85737"/>
          <a:ext cx="7025974" cy="3429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C381072-73FE-4C5B-B177-5979593CF3FF}" type="TxLink">
            <a:rPr lang="en-US" sz="1800" b="1" i="0" u="none" strike="noStrike">
              <a:solidFill>
                <a:srgbClr val="FF0000"/>
              </a:solidFill>
              <a:latin typeface="Calibri"/>
              <a:cs typeface="Calibri"/>
            </a:rPr>
            <a:pPr/>
            <a:t>HELENA WB CITY</a:t>
          </a:fld>
          <a:endParaRPr lang="en-US" sz="1800" b="1">
            <a:solidFill>
              <a:srgbClr val="FF0000"/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142875</xdr:colOff>
      <xdr:row>2</xdr:row>
      <xdr:rowOff>95250</xdr:rowOff>
    </xdr:from>
    <xdr:to>
      <xdr:col>15</xdr:col>
      <xdr:colOff>142875</xdr:colOff>
      <xdr:row>5</xdr:row>
      <xdr:rowOff>38100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248900" y="476250"/>
          <a:ext cx="1990725" cy="514350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These numbers are extracted from</a:t>
          </a:r>
          <a:r>
            <a:rPr lang="en-US" sz="1100" baseline="0"/>
            <a:t> NOAA Rasters.</a:t>
          </a:r>
          <a:endParaRPr lang="en-US" sz="11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RealPrecipValues120715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0"/>
  <sheetViews>
    <sheetView workbookViewId="0">
      <selection activeCell="B17" sqref="B17"/>
    </sheetView>
  </sheetViews>
  <sheetFormatPr defaultColWidth="8.85546875" defaultRowHeight="15" x14ac:dyDescent="0.25"/>
  <cols>
    <col min="1" max="1" width="8.85546875" style="65"/>
    <col min="2" max="2" width="29.28515625" style="65" bestFit="1" customWidth="1"/>
    <col min="3" max="3" width="19.42578125" style="65" bestFit="1" customWidth="1"/>
    <col min="4" max="7" width="8.85546875" style="65"/>
    <col min="8" max="8" width="46.28515625" style="65" bestFit="1" customWidth="1"/>
    <col min="9" max="9" width="20.42578125" style="65" customWidth="1"/>
    <col min="10" max="16384" width="8.85546875" style="65"/>
  </cols>
  <sheetData>
    <row r="3" spans="2:11" ht="22.5" x14ac:dyDescent="0.3">
      <c r="B3" s="66" t="s">
        <v>2565</v>
      </c>
    </row>
    <row r="7" spans="2:11" ht="15.75" thickBot="1" x14ac:dyDescent="0.3">
      <c r="B7" s="67" t="s">
        <v>2566</v>
      </c>
      <c r="H7" s="92" t="s">
        <v>2575</v>
      </c>
      <c r="I7" s="92"/>
      <c r="J7" s="92"/>
      <c r="K7" s="83"/>
    </row>
    <row r="9" spans="2:11" x14ac:dyDescent="0.25">
      <c r="B9" s="87" t="s">
        <v>2567</v>
      </c>
      <c r="H9" s="71" t="s">
        <v>2574</v>
      </c>
      <c r="I9" s="84" t="str">
        <f>IF(C10="OK",'1. Intensity Data'!C11,"")</f>
        <v>HELENA WB CITY</v>
      </c>
    </row>
    <row r="10" spans="2:11" x14ac:dyDescent="0.25">
      <c r="B10" s="71" t="s">
        <v>2568</v>
      </c>
      <c r="C10" s="85" t="str">
        <f>IF(OR('1. Intensity Data'!C8="",'1. Intensity Data'!C9=""),"Missing Data","OK")</f>
        <v>OK</v>
      </c>
      <c r="H10" s="71" t="s">
        <v>2581</v>
      </c>
      <c r="I10" s="80">
        <f>'1. Intensity Data'!C12</f>
        <v>1.2884100000000001</v>
      </c>
    </row>
    <row r="11" spans="2:11" x14ac:dyDescent="0.25">
      <c r="B11" s="71" t="s">
        <v>2569</v>
      </c>
      <c r="C11" s="85" t="str">
        <f>IF(OR('1. Intensity Data'!B17="",'1. Intensity Data'!C17="",'1. Intensity Data'!D17="",'1. Intensity Data'!E17=""),"Missing Data","OK")</f>
        <v>OK</v>
      </c>
      <c r="H11" s="71" t="s">
        <v>2582</v>
      </c>
      <c r="I11" s="80">
        <f>'1. Intensity Data'!C51</f>
        <v>19.0127236887514</v>
      </c>
    </row>
    <row r="12" spans="2:11" x14ac:dyDescent="0.25">
      <c r="B12" s="71" t="s">
        <v>2570</v>
      </c>
      <c r="C12" s="85" t="str">
        <f>IF(OR('1. Intensity Data'!B31="",'1. Intensity Data'!C31="",'1. Intensity Data'!D31="",'1. Intensity Data'!E31=""),"Missing Data","OK")</f>
        <v>OK</v>
      </c>
      <c r="H12" s="71" t="s">
        <v>2583</v>
      </c>
      <c r="I12" s="80">
        <f>'2. Flow Data'!E48</f>
        <v>-0.29048195054949522</v>
      </c>
      <c r="J12" s="72"/>
    </row>
    <row r="14" spans="2:11" x14ac:dyDescent="0.25">
      <c r="H14" s="93" t="s">
        <v>2579</v>
      </c>
      <c r="I14" s="86" t="s">
        <v>2576</v>
      </c>
      <c r="J14" s="86" t="s">
        <v>2577</v>
      </c>
      <c r="K14" s="86" t="s">
        <v>2578</v>
      </c>
    </row>
    <row r="15" spans="2:11" ht="15.75" thickBot="1" x14ac:dyDescent="0.3">
      <c r="B15" s="67" t="s">
        <v>2572</v>
      </c>
      <c r="H15" s="94"/>
      <c r="I15" s="80">
        <f>'2. Flow Data'!E55</f>
        <v>-1045.7350219781829</v>
      </c>
      <c r="J15" s="80">
        <f>'2. Flow Data'!E56</f>
        <v>-2002.6457718561103</v>
      </c>
      <c r="K15" s="80">
        <f>'2. Flow Data'!E57</f>
        <v>-3371.6755498748944</v>
      </c>
    </row>
    <row r="17" spans="2:9" x14ac:dyDescent="0.25">
      <c r="B17" s="87" t="s">
        <v>2567</v>
      </c>
      <c r="H17" s="71" t="s">
        <v>2683</v>
      </c>
      <c r="I17" s="79">
        <f>'2. Flow Data'!C32</f>
        <v>318.75</v>
      </c>
    </row>
    <row r="18" spans="2:9" x14ac:dyDescent="0.25">
      <c r="B18" s="71" t="s">
        <v>2573</v>
      </c>
      <c r="C18" s="85" t="str">
        <f>IF('2. Flow Data'!C7="","Missing Data","OK")</f>
        <v>OK</v>
      </c>
      <c r="H18" s="86" t="s">
        <v>2559</v>
      </c>
      <c r="I18" s="80">
        <f>'2. Flow Data'!C61</f>
        <v>318.75</v>
      </c>
    </row>
    <row r="19" spans="2:9" x14ac:dyDescent="0.25">
      <c r="B19" s="71" t="s">
        <v>2569</v>
      </c>
      <c r="C19" s="85" t="str">
        <f>IF(OR('2. Flow Data'!C12="",'2. Flow Data'!C13="",'2. Flow Data'!C14="",'2. Flow Data'!C15=""),"Missing Data","OK")</f>
        <v>OK</v>
      </c>
      <c r="H19" s="71" t="s">
        <v>2560</v>
      </c>
      <c r="I19" s="80">
        <f>'2. Flow Data'!C62</f>
        <v>973.15276033057853</v>
      </c>
    </row>
    <row r="20" spans="2:9" x14ac:dyDescent="0.25">
      <c r="B20" s="71" t="s">
        <v>2570</v>
      </c>
      <c r="C20" s="85" t="str">
        <f>IF(OR('2. Flow Data'!C22="",'2. Flow Data'!C23="",'2. Flow Data'!C24="",'2. Flow Data'!C25=""),"Missing Data","OK")</f>
        <v>OK</v>
      </c>
    </row>
  </sheetData>
  <sheetProtection algorithmName="SHA-512" hashValue="sk1Mw+KAOoKWE3P7Yp3T0PfKp8hu2GEM2GO6E+huMJ7j7RFdUH1jziMFShn5KdoSF+TjtTjQ8R242AnPVn/lBg==" saltValue="QWApzFT2xZYqrCxEacy98A==" spinCount="100000" sheet="1" objects="1" scenarios="1" selectLockedCells="1"/>
  <mergeCells count="2">
    <mergeCell ref="H7:J7"/>
    <mergeCell ref="H14:H15"/>
  </mergeCells>
  <conditionalFormatting sqref="C10:C12">
    <cfRule type="cellIs" dxfId="16" priority="3" operator="equal">
      <formula>"Missing Data"</formula>
    </cfRule>
    <cfRule type="cellIs" dxfId="15" priority="5" operator="equal">
      <formula>"OK"</formula>
    </cfRule>
  </conditionalFormatting>
  <conditionalFormatting sqref="C18:C20">
    <cfRule type="cellIs" dxfId="14" priority="1" operator="equal">
      <formula>"Missing Data"</formula>
    </cfRule>
    <cfRule type="cellIs" dxfId="13" priority="2" operator="equal">
      <formula>"OK"</formula>
    </cfRule>
  </conditionalFormatting>
  <hyperlinks>
    <hyperlink ref="B9" location="'1. Intensity Data'!A1" display="Click here to enter data"/>
    <hyperlink ref="B17" location="'2. Flow Data'!A1" display="Click here to enter data"/>
  </hyperlink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175"/>
  <sheetViews>
    <sheetView workbookViewId="0">
      <selection activeCell="I22" sqref="I22"/>
    </sheetView>
  </sheetViews>
  <sheetFormatPr defaultColWidth="8.85546875" defaultRowHeight="15" x14ac:dyDescent="0.25"/>
  <cols>
    <col min="1" max="1" width="9.28515625" bestFit="1" customWidth="1"/>
    <col min="2" max="2" width="14.7109375" bestFit="1" customWidth="1"/>
    <col min="3" max="3" width="8.28515625" bestFit="1" customWidth="1"/>
    <col min="4" max="4" width="9.85546875" bestFit="1" customWidth="1"/>
    <col min="5" max="5" width="9.28515625" bestFit="1" customWidth="1"/>
    <col min="6" max="6" width="38.7109375" bestFit="1" customWidth="1"/>
    <col min="7" max="7" width="10.42578125" customWidth="1"/>
    <col min="8" max="8" width="14.42578125" bestFit="1" customWidth="1"/>
    <col min="9" max="9" width="15.42578125" bestFit="1" customWidth="1"/>
    <col min="10" max="10" width="16.42578125" bestFit="1" customWidth="1"/>
    <col min="11" max="11" width="17.42578125" bestFit="1" customWidth="1"/>
  </cols>
  <sheetData>
    <row r="2" spans="1:13" x14ac:dyDescent="0.25">
      <c r="A2" t="s">
        <v>0</v>
      </c>
      <c r="B2" t="s">
        <v>1</v>
      </c>
      <c r="C2" t="s">
        <v>2</v>
      </c>
      <c r="D2" t="s">
        <v>3</v>
      </c>
      <c r="E2" t="s">
        <v>2379</v>
      </c>
      <c r="F2" t="s">
        <v>4</v>
      </c>
      <c r="G2" t="s">
        <v>2380</v>
      </c>
      <c r="H2" s="8" t="s">
        <v>2341</v>
      </c>
      <c r="I2" s="8" t="s">
        <v>2342</v>
      </c>
      <c r="J2" s="8" t="s">
        <v>2343</v>
      </c>
      <c r="K2" s="8" t="s">
        <v>2344</v>
      </c>
      <c r="L2" s="8" t="s">
        <v>2381</v>
      </c>
      <c r="M2" s="8" t="s">
        <v>2382</v>
      </c>
    </row>
    <row r="3" spans="1:13" x14ac:dyDescent="0.25">
      <c r="A3">
        <v>1</v>
      </c>
      <c r="B3" t="s">
        <v>5</v>
      </c>
      <c r="C3">
        <v>45.8280999999999</v>
      </c>
      <c r="D3">
        <v>-107.6336</v>
      </c>
      <c r="E3">
        <v>880</v>
      </c>
      <c r="F3" t="s">
        <v>6</v>
      </c>
      <c r="G3" t="s">
        <v>2345</v>
      </c>
      <c r="H3">
        <v>0.98107</v>
      </c>
      <c r="I3">
        <v>1.37</v>
      </c>
      <c r="J3">
        <v>2.3792</v>
      </c>
      <c r="K3">
        <v>3.2494100000000001</v>
      </c>
      <c r="L3">
        <v>2</v>
      </c>
      <c r="M3">
        <v>100</v>
      </c>
    </row>
    <row r="4" spans="1:13" x14ac:dyDescent="0.25">
      <c r="A4">
        <v>2</v>
      </c>
      <c r="B4" t="s">
        <v>7</v>
      </c>
      <c r="C4">
        <v>45.735999999999898</v>
      </c>
      <c r="D4">
        <v>-107.602</v>
      </c>
      <c r="E4">
        <v>883.89999999999895</v>
      </c>
      <c r="F4" t="s">
        <v>8</v>
      </c>
      <c r="G4" t="s">
        <v>2345</v>
      </c>
      <c r="H4">
        <v>0.94899999999999995</v>
      </c>
      <c r="I4">
        <v>1.35609</v>
      </c>
      <c r="J4">
        <v>2.3306100000000001</v>
      </c>
      <c r="K4">
        <v>3.2663899999999999</v>
      </c>
      <c r="L4">
        <v>2</v>
      </c>
      <c r="M4">
        <v>100</v>
      </c>
    </row>
    <row r="5" spans="1:13" x14ac:dyDescent="0.25">
      <c r="A5">
        <v>3</v>
      </c>
      <c r="B5" t="s">
        <v>9</v>
      </c>
      <c r="C5">
        <v>45.558900000000001</v>
      </c>
      <c r="D5">
        <v>-106.750699999999</v>
      </c>
      <c r="E5" s="13">
        <v>1046.4000000000001</v>
      </c>
      <c r="F5" t="s">
        <v>10</v>
      </c>
      <c r="G5" t="s">
        <v>2345</v>
      </c>
      <c r="H5">
        <v>1.0361100000000001</v>
      </c>
      <c r="I5">
        <v>1.4792400000000001</v>
      </c>
      <c r="J5">
        <v>2.4726300000000001</v>
      </c>
      <c r="K5">
        <v>3.63652</v>
      </c>
      <c r="L5">
        <v>2</v>
      </c>
      <c r="M5">
        <v>100</v>
      </c>
    </row>
    <row r="6" spans="1:13" x14ac:dyDescent="0.25">
      <c r="A6">
        <v>4</v>
      </c>
      <c r="B6" t="s">
        <v>11</v>
      </c>
      <c r="C6">
        <v>45.379600000000003</v>
      </c>
      <c r="D6">
        <v>-107.377799999999</v>
      </c>
      <c r="E6">
        <v>994.6</v>
      </c>
      <c r="F6" t="s">
        <v>12</v>
      </c>
      <c r="G6" t="s">
        <v>2345</v>
      </c>
      <c r="H6">
        <v>0.96309999999999996</v>
      </c>
      <c r="I6">
        <v>1.49288</v>
      </c>
      <c r="J6">
        <v>2.4428100000000001</v>
      </c>
      <c r="K6">
        <v>3.9938699999999998</v>
      </c>
      <c r="L6">
        <v>2</v>
      </c>
      <c r="M6">
        <v>100</v>
      </c>
    </row>
    <row r="7" spans="1:13" x14ac:dyDescent="0.25">
      <c r="A7">
        <v>5</v>
      </c>
      <c r="B7" t="s">
        <v>13</v>
      </c>
      <c r="C7">
        <v>45.728200000000001</v>
      </c>
      <c r="D7">
        <v>-107.618399999999</v>
      </c>
      <c r="E7">
        <v>887.89999999999895</v>
      </c>
      <c r="F7" t="s">
        <v>14</v>
      </c>
      <c r="G7" t="s">
        <v>2345</v>
      </c>
      <c r="H7">
        <v>0.95245000000000002</v>
      </c>
      <c r="I7">
        <v>1.34978</v>
      </c>
      <c r="J7">
        <v>2.3336899999999998</v>
      </c>
      <c r="K7">
        <v>3.25</v>
      </c>
      <c r="L7">
        <v>2</v>
      </c>
      <c r="M7">
        <v>100</v>
      </c>
    </row>
    <row r="8" spans="1:13" x14ac:dyDescent="0.25">
      <c r="A8">
        <v>6</v>
      </c>
      <c r="B8" t="s">
        <v>15</v>
      </c>
      <c r="C8">
        <v>45.3108</v>
      </c>
      <c r="D8">
        <v>-107.91630000000001</v>
      </c>
      <c r="E8" s="13">
        <v>1000.7</v>
      </c>
      <c r="F8" t="s">
        <v>16</v>
      </c>
      <c r="G8" t="s">
        <v>2345</v>
      </c>
      <c r="H8">
        <v>0.9</v>
      </c>
      <c r="I8">
        <v>1.35</v>
      </c>
      <c r="J8">
        <v>2.20817</v>
      </c>
      <c r="K8">
        <v>3.2968999999999999</v>
      </c>
      <c r="L8">
        <v>2</v>
      </c>
      <c r="M8">
        <v>100</v>
      </c>
    </row>
    <row r="9" spans="1:13" x14ac:dyDescent="0.25">
      <c r="A9">
        <v>7</v>
      </c>
      <c r="B9" t="s">
        <v>17</v>
      </c>
      <c r="C9">
        <v>48.750100000000003</v>
      </c>
      <c r="D9">
        <v>-108.6002</v>
      </c>
      <c r="E9">
        <v>961.29999999999905</v>
      </c>
      <c r="F9" t="s">
        <v>18</v>
      </c>
      <c r="G9" t="s">
        <v>2345</v>
      </c>
      <c r="H9">
        <v>1.1580900000000001</v>
      </c>
      <c r="I9">
        <v>1.62086</v>
      </c>
      <c r="J9">
        <v>2.7326000000000001</v>
      </c>
      <c r="K9">
        <v>3.83161</v>
      </c>
      <c r="L9">
        <v>2</v>
      </c>
      <c r="M9">
        <v>100</v>
      </c>
    </row>
    <row r="10" spans="1:13" x14ac:dyDescent="0.25">
      <c r="A10">
        <v>8</v>
      </c>
      <c r="B10" t="s">
        <v>19</v>
      </c>
      <c r="C10">
        <v>45.243400000000001</v>
      </c>
      <c r="D10">
        <v>-112.5334</v>
      </c>
      <c r="E10" s="13">
        <v>1615.0999999999899</v>
      </c>
      <c r="F10" t="s">
        <v>20</v>
      </c>
      <c r="G10" t="s">
        <v>2345</v>
      </c>
      <c r="H10">
        <v>0.62919000000000003</v>
      </c>
      <c r="I10">
        <v>1.0792900000000001</v>
      </c>
      <c r="J10">
        <v>1.55294</v>
      </c>
      <c r="K10">
        <v>2.57436</v>
      </c>
      <c r="L10">
        <v>2</v>
      </c>
      <c r="M10">
        <v>100</v>
      </c>
    </row>
    <row r="11" spans="1:13" x14ac:dyDescent="0.25">
      <c r="A11">
        <v>9</v>
      </c>
      <c r="B11" t="s">
        <v>21</v>
      </c>
      <c r="C11">
        <v>45.2137999999999</v>
      </c>
      <c r="D11">
        <v>-112.62730000000001</v>
      </c>
      <c r="E11" s="13">
        <v>1552</v>
      </c>
      <c r="F11" t="s">
        <v>22</v>
      </c>
      <c r="G11" t="s">
        <v>2345</v>
      </c>
      <c r="H11">
        <v>0.62048999999999999</v>
      </c>
      <c r="I11">
        <v>1.0596000000000001</v>
      </c>
      <c r="J11">
        <v>1.5371699999999999</v>
      </c>
      <c r="K11">
        <v>2.5888900000000001</v>
      </c>
      <c r="L11">
        <v>2</v>
      </c>
      <c r="M11">
        <v>100</v>
      </c>
    </row>
    <row r="12" spans="1:13" x14ac:dyDescent="0.25">
      <c r="A12">
        <v>10</v>
      </c>
      <c r="B12" t="s">
        <v>23</v>
      </c>
      <c r="C12">
        <v>46.334600000000002</v>
      </c>
      <c r="D12">
        <v>-111.28270000000001</v>
      </c>
      <c r="E12" s="13">
        <v>1480.7</v>
      </c>
      <c r="F12" t="s">
        <v>24</v>
      </c>
      <c r="G12" t="s">
        <v>2345</v>
      </c>
      <c r="H12">
        <v>0.7</v>
      </c>
      <c r="I12">
        <v>1.2329399999999999</v>
      </c>
      <c r="J12">
        <v>1.71231</v>
      </c>
      <c r="K12">
        <v>2.875</v>
      </c>
      <c r="L12">
        <v>2</v>
      </c>
      <c r="M12">
        <v>100</v>
      </c>
    </row>
    <row r="13" spans="1:13" x14ac:dyDescent="0.25">
      <c r="A13">
        <v>11</v>
      </c>
      <c r="B13" t="s">
        <v>25</v>
      </c>
      <c r="C13">
        <v>45.443100000000001</v>
      </c>
      <c r="D13">
        <v>-109.1848</v>
      </c>
      <c r="E13" s="13">
        <v>1285.3</v>
      </c>
      <c r="F13" t="s">
        <v>26</v>
      </c>
      <c r="G13" t="s">
        <v>2345</v>
      </c>
      <c r="H13">
        <v>1.06389</v>
      </c>
      <c r="I13">
        <v>1.7556499999999999</v>
      </c>
      <c r="J13">
        <v>2.36496</v>
      </c>
      <c r="K13">
        <v>3.7271000000000001</v>
      </c>
      <c r="L13">
        <v>2</v>
      </c>
      <c r="M13">
        <v>100</v>
      </c>
    </row>
    <row r="14" spans="1:13" x14ac:dyDescent="0.25">
      <c r="A14">
        <v>12</v>
      </c>
      <c r="B14" t="s">
        <v>27</v>
      </c>
      <c r="C14">
        <v>45.197499999999899</v>
      </c>
      <c r="D14">
        <v>-109.2521</v>
      </c>
      <c r="E14" s="13">
        <v>1720</v>
      </c>
      <c r="F14" t="s">
        <v>28</v>
      </c>
      <c r="G14" t="s">
        <v>2345</v>
      </c>
      <c r="H14">
        <v>1.2615400000000001</v>
      </c>
      <c r="I14">
        <v>2.1789200000000002</v>
      </c>
      <c r="J14">
        <v>2.6090900000000001</v>
      </c>
      <c r="K14">
        <v>4.4683799999999998</v>
      </c>
      <c r="L14">
        <v>2</v>
      </c>
      <c r="M14">
        <v>100</v>
      </c>
    </row>
    <row r="15" spans="1:13" x14ac:dyDescent="0.25">
      <c r="A15">
        <v>13</v>
      </c>
      <c r="B15" t="s">
        <v>29</v>
      </c>
      <c r="C15">
        <v>45.2640999999999</v>
      </c>
      <c r="D15">
        <v>-109.2268</v>
      </c>
      <c r="E15" s="13">
        <v>1559.0999999999899</v>
      </c>
      <c r="F15" t="s">
        <v>30</v>
      </c>
      <c r="G15" t="s">
        <v>2345</v>
      </c>
      <c r="H15">
        <v>1.1727300000000001</v>
      </c>
      <c r="I15">
        <v>1.97041</v>
      </c>
      <c r="J15">
        <v>2.5</v>
      </c>
      <c r="K15">
        <v>4.1133199999999999</v>
      </c>
      <c r="L15">
        <v>2</v>
      </c>
      <c r="M15">
        <v>100</v>
      </c>
    </row>
    <row r="16" spans="1:13" x14ac:dyDescent="0.25">
      <c r="A16">
        <v>14</v>
      </c>
      <c r="B16" t="s">
        <v>31</v>
      </c>
      <c r="C16">
        <v>45.161299999999898</v>
      </c>
      <c r="D16">
        <v>-109.2911</v>
      </c>
      <c r="E16" s="13">
        <v>1852</v>
      </c>
      <c r="F16" t="s">
        <v>32</v>
      </c>
      <c r="G16" t="s">
        <v>2345</v>
      </c>
      <c r="H16">
        <v>1.3</v>
      </c>
      <c r="I16">
        <v>2.2648799999999998</v>
      </c>
      <c r="J16">
        <v>2.71312</v>
      </c>
      <c r="K16">
        <v>4.6947400000000004</v>
      </c>
      <c r="L16">
        <v>2</v>
      </c>
      <c r="M16">
        <v>100</v>
      </c>
    </row>
    <row r="17" spans="1:13" x14ac:dyDescent="0.25">
      <c r="A17">
        <v>15</v>
      </c>
      <c r="B17" t="s">
        <v>33</v>
      </c>
      <c r="C17">
        <v>45.177100000000003</v>
      </c>
      <c r="D17">
        <v>-109.25060000000001</v>
      </c>
      <c r="E17" s="13">
        <v>1711.8</v>
      </c>
      <c r="F17" t="s">
        <v>34</v>
      </c>
      <c r="G17" t="s">
        <v>2345</v>
      </c>
      <c r="H17">
        <v>1.25858</v>
      </c>
      <c r="I17">
        <v>2.1722800000000002</v>
      </c>
      <c r="J17">
        <v>2.6</v>
      </c>
      <c r="K17">
        <v>4.5111100000000004</v>
      </c>
      <c r="L17">
        <v>2</v>
      </c>
      <c r="M17">
        <v>100</v>
      </c>
    </row>
    <row r="18" spans="1:13" x14ac:dyDescent="0.25">
      <c r="A18">
        <v>16</v>
      </c>
      <c r="B18" t="s">
        <v>35</v>
      </c>
      <c r="C18">
        <v>45.2575</v>
      </c>
      <c r="D18">
        <v>-109.2264</v>
      </c>
      <c r="E18" s="13">
        <v>1564.2</v>
      </c>
      <c r="F18" t="s">
        <v>36</v>
      </c>
      <c r="G18" t="s">
        <v>2345</v>
      </c>
      <c r="H18">
        <v>1.175</v>
      </c>
      <c r="I18">
        <v>1.9766900000000001</v>
      </c>
      <c r="J18">
        <v>2.5</v>
      </c>
      <c r="K18">
        <v>4.1236199999999998</v>
      </c>
      <c r="L18">
        <v>2</v>
      </c>
      <c r="M18">
        <v>100</v>
      </c>
    </row>
    <row r="19" spans="1:13" x14ac:dyDescent="0.25">
      <c r="A19">
        <v>17</v>
      </c>
      <c r="B19" t="s">
        <v>37</v>
      </c>
      <c r="C19">
        <v>45.2212999999999</v>
      </c>
      <c r="D19">
        <v>-109.2124</v>
      </c>
      <c r="E19" s="13">
        <v>1701.0999999999899</v>
      </c>
      <c r="F19" t="s">
        <v>38</v>
      </c>
      <c r="G19" t="s">
        <v>2345</v>
      </c>
      <c r="H19">
        <v>1.1903300000000001</v>
      </c>
      <c r="I19">
        <v>2.0143900000000001</v>
      </c>
      <c r="J19">
        <v>2.5226600000000001</v>
      </c>
      <c r="K19">
        <v>4.2</v>
      </c>
      <c r="L19">
        <v>2</v>
      </c>
      <c r="M19">
        <v>100</v>
      </c>
    </row>
    <row r="20" spans="1:13" x14ac:dyDescent="0.25">
      <c r="A20">
        <v>18</v>
      </c>
      <c r="B20" t="s">
        <v>39</v>
      </c>
      <c r="C20">
        <v>45.267200000000003</v>
      </c>
      <c r="D20">
        <v>-109.1992</v>
      </c>
      <c r="E20" s="13">
        <v>1577.3</v>
      </c>
      <c r="F20" t="s">
        <v>40</v>
      </c>
      <c r="G20" t="s">
        <v>2345</v>
      </c>
      <c r="H20">
        <v>1.15909</v>
      </c>
      <c r="I20">
        <v>1.94</v>
      </c>
      <c r="J20">
        <v>2.4792900000000002</v>
      </c>
      <c r="K20">
        <v>4.0599999999999996</v>
      </c>
      <c r="L20">
        <v>2</v>
      </c>
      <c r="M20">
        <v>100</v>
      </c>
    </row>
    <row r="21" spans="1:13" x14ac:dyDescent="0.25">
      <c r="A21">
        <v>19</v>
      </c>
      <c r="B21" t="s">
        <v>41</v>
      </c>
      <c r="C21">
        <v>45.2899999999999</v>
      </c>
      <c r="D21">
        <v>-109.04</v>
      </c>
      <c r="E21" s="13">
        <v>1389.9</v>
      </c>
      <c r="F21" t="s">
        <v>42</v>
      </c>
      <c r="G21" t="s">
        <v>2345</v>
      </c>
      <c r="H21">
        <v>0.90500000000000003</v>
      </c>
      <c r="I21">
        <v>1.4</v>
      </c>
      <c r="J21">
        <v>2.2086100000000002</v>
      </c>
      <c r="K21">
        <v>3.2974299999999999</v>
      </c>
      <c r="L21">
        <v>2</v>
      </c>
      <c r="M21">
        <v>100</v>
      </c>
    </row>
    <row r="22" spans="1:13" x14ac:dyDescent="0.25">
      <c r="A22">
        <v>20</v>
      </c>
      <c r="B22" t="s">
        <v>43</v>
      </c>
      <c r="C22">
        <v>47.537599999999898</v>
      </c>
      <c r="D22">
        <v>-111.3121</v>
      </c>
      <c r="E22" s="13">
        <v>1071.7</v>
      </c>
      <c r="F22" t="s">
        <v>44</v>
      </c>
      <c r="G22" t="s">
        <v>2345</v>
      </c>
      <c r="H22">
        <v>1.0411300000000001</v>
      </c>
      <c r="I22">
        <v>1.6833800000000001</v>
      </c>
      <c r="J22">
        <v>2.4647100000000002</v>
      </c>
      <c r="K22">
        <v>3.875</v>
      </c>
      <c r="L22">
        <v>2</v>
      </c>
      <c r="M22">
        <v>100</v>
      </c>
    </row>
    <row r="23" spans="1:13" x14ac:dyDescent="0.25">
      <c r="A23">
        <v>21</v>
      </c>
      <c r="B23" t="s">
        <v>45</v>
      </c>
      <c r="C23">
        <v>47.483699999999899</v>
      </c>
      <c r="D23">
        <v>-111.331</v>
      </c>
      <c r="E23" s="13">
        <v>1023.2</v>
      </c>
      <c r="F23" t="s">
        <v>46</v>
      </c>
      <c r="G23" t="s">
        <v>2345</v>
      </c>
      <c r="H23">
        <v>1.03871</v>
      </c>
      <c r="I23">
        <v>1.6856599999999999</v>
      </c>
      <c r="J23">
        <v>2.4550000000000001</v>
      </c>
      <c r="K23">
        <v>3.89255</v>
      </c>
      <c r="L23">
        <v>2</v>
      </c>
      <c r="M23">
        <v>100</v>
      </c>
    </row>
    <row r="24" spans="1:13" x14ac:dyDescent="0.25">
      <c r="A24">
        <v>22</v>
      </c>
      <c r="B24" t="s">
        <v>47</v>
      </c>
      <c r="C24">
        <v>47.419199999999897</v>
      </c>
      <c r="D24">
        <v>-110.9575</v>
      </c>
      <c r="E24" s="13">
        <v>1144.5</v>
      </c>
      <c r="F24" t="s">
        <v>48</v>
      </c>
      <c r="G24" t="s">
        <v>2345</v>
      </c>
      <c r="H24">
        <v>1.09446</v>
      </c>
      <c r="I24">
        <v>1.7525900000000001</v>
      </c>
      <c r="J24">
        <v>2.5840299999999998</v>
      </c>
      <c r="K24">
        <v>4.0148200000000003</v>
      </c>
      <c r="L24">
        <v>2</v>
      </c>
      <c r="M24">
        <v>100</v>
      </c>
    </row>
    <row r="25" spans="1:13" x14ac:dyDescent="0.25">
      <c r="A25">
        <v>23</v>
      </c>
      <c r="B25" t="s">
        <v>49</v>
      </c>
      <c r="C25">
        <v>46.922400000000003</v>
      </c>
      <c r="D25">
        <v>-110.72410000000001</v>
      </c>
      <c r="E25" s="13">
        <v>1748</v>
      </c>
      <c r="F25" t="s">
        <v>50</v>
      </c>
      <c r="G25" t="s">
        <v>2345</v>
      </c>
      <c r="H25">
        <v>1.2800499999999999</v>
      </c>
      <c r="I25">
        <v>2.1440899999999998</v>
      </c>
      <c r="J25">
        <v>2.73081</v>
      </c>
      <c r="K25">
        <v>4.7232900000000004</v>
      </c>
      <c r="L25">
        <v>2</v>
      </c>
      <c r="M25">
        <v>100</v>
      </c>
    </row>
    <row r="26" spans="1:13" x14ac:dyDescent="0.25">
      <c r="A26">
        <v>24</v>
      </c>
      <c r="B26" t="s">
        <v>51</v>
      </c>
      <c r="C26">
        <v>47.5399999999999</v>
      </c>
      <c r="D26">
        <v>-111.29430000000001</v>
      </c>
      <c r="E26" s="13">
        <v>1075.3</v>
      </c>
      <c r="F26" t="s">
        <v>52</v>
      </c>
      <c r="G26" t="s">
        <v>2345</v>
      </c>
      <c r="H26">
        <v>1.0450699999999999</v>
      </c>
      <c r="I26">
        <v>1.6880999999999999</v>
      </c>
      <c r="J26">
        <v>2.4721299999999999</v>
      </c>
      <c r="K26">
        <v>3.8782800000000002</v>
      </c>
      <c r="L26">
        <v>2</v>
      </c>
      <c r="M26">
        <v>100</v>
      </c>
    </row>
    <row r="27" spans="1:13" x14ac:dyDescent="0.25">
      <c r="A27">
        <v>25</v>
      </c>
      <c r="B27" t="s">
        <v>53</v>
      </c>
      <c r="C27">
        <v>48.177700000000002</v>
      </c>
      <c r="D27">
        <v>-110.1144</v>
      </c>
      <c r="E27">
        <v>823</v>
      </c>
      <c r="F27" t="s">
        <v>54</v>
      </c>
      <c r="G27" t="s">
        <v>2345</v>
      </c>
      <c r="H27">
        <v>1.0281</v>
      </c>
      <c r="I27">
        <v>1.60714</v>
      </c>
      <c r="J27">
        <v>2.4524499999999998</v>
      </c>
      <c r="K27">
        <v>3.88612</v>
      </c>
      <c r="L27">
        <v>2</v>
      </c>
      <c r="M27">
        <v>100</v>
      </c>
    </row>
    <row r="28" spans="1:13" x14ac:dyDescent="0.25">
      <c r="A28">
        <v>26</v>
      </c>
      <c r="B28" t="s">
        <v>55</v>
      </c>
      <c r="C28">
        <v>47.585099999999898</v>
      </c>
      <c r="D28">
        <v>-110.789</v>
      </c>
      <c r="E28" s="13">
        <v>1035.7</v>
      </c>
      <c r="F28" t="s">
        <v>56</v>
      </c>
      <c r="G28" t="s">
        <v>2345</v>
      </c>
      <c r="H28">
        <v>1.2475400000000001</v>
      </c>
      <c r="I28">
        <v>2.1123400000000001</v>
      </c>
      <c r="J28">
        <v>2.77677</v>
      </c>
      <c r="K28">
        <v>4.4777800000000001</v>
      </c>
      <c r="L28">
        <v>2</v>
      </c>
      <c r="M28">
        <v>100</v>
      </c>
    </row>
    <row r="29" spans="1:13" x14ac:dyDescent="0.25">
      <c r="A29">
        <v>27</v>
      </c>
      <c r="B29" t="s">
        <v>57</v>
      </c>
      <c r="C29">
        <v>47.726799999999898</v>
      </c>
      <c r="D29">
        <v>-111.0334</v>
      </c>
      <c r="E29">
        <v>985.7</v>
      </c>
      <c r="F29" t="s">
        <v>58</v>
      </c>
      <c r="G29" t="s">
        <v>2345</v>
      </c>
      <c r="H29">
        <v>1.0731299999999999</v>
      </c>
      <c r="I29">
        <v>1.69618</v>
      </c>
      <c r="J29">
        <v>2.54217</v>
      </c>
      <c r="K29">
        <v>3.9135300000000002</v>
      </c>
      <c r="L29">
        <v>2</v>
      </c>
      <c r="M29">
        <v>100</v>
      </c>
    </row>
    <row r="30" spans="1:13" x14ac:dyDescent="0.25">
      <c r="A30">
        <v>28</v>
      </c>
      <c r="B30" t="s">
        <v>59</v>
      </c>
      <c r="C30">
        <v>47.5974</v>
      </c>
      <c r="D30">
        <v>-110.007499999999</v>
      </c>
      <c r="E30">
        <v>962.29999999999905</v>
      </c>
      <c r="F30" t="s">
        <v>60</v>
      </c>
      <c r="G30" t="s">
        <v>2345</v>
      </c>
      <c r="H30">
        <v>1.0362499999999999</v>
      </c>
      <c r="I30">
        <v>1.5960099999999999</v>
      </c>
      <c r="J30">
        <v>2.5131100000000002</v>
      </c>
      <c r="K30">
        <v>3.80708</v>
      </c>
      <c r="L30">
        <v>2</v>
      </c>
      <c r="M30">
        <v>100</v>
      </c>
    </row>
    <row r="31" spans="1:13" x14ac:dyDescent="0.25">
      <c r="A31">
        <v>29</v>
      </c>
      <c r="B31" t="s">
        <v>61</v>
      </c>
      <c r="C31">
        <v>46.391300000000001</v>
      </c>
      <c r="D31">
        <v>-105.6575</v>
      </c>
      <c r="E31">
        <v>933</v>
      </c>
      <c r="F31" t="s">
        <v>62</v>
      </c>
      <c r="G31" t="s">
        <v>2345</v>
      </c>
      <c r="H31">
        <v>1.0847800000000001</v>
      </c>
      <c r="I31">
        <v>1.4859100000000001</v>
      </c>
      <c r="J31">
        <v>2.64283</v>
      </c>
      <c r="K31">
        <v>3.6573500000000001</v>
      </c>
      <c r="L31">
        <v>2</v>
      </c>
      <c r="M31">
        <v>100</v>
      </c>
    </row>
    <row r="32" spans="1:13" x14ac:dyDescent="0.25">
      <c r="A32">
        <v>30</v>
      </c>
      <c r="B32" t="s">
        <v>63</v>
      </c>
      <c r="C32">
        <v>46.416200000000003</v>
      </c>
      <c r="D32">
        <v>-105.83280000000001</v>
      </c>
      <c r="E32">
        <v>732.39999999999895</v>
      </c>
      <c r="F32" t="s">
        <v>64</v>
      </c>
      <c r="G32" t="s">
        <v>2345</v>
      </c>
      <c r="H32">
        <v>1.0461800000000001</v>
      </c>
      <c r="I32">
        <v>1.41334</v>
      </c>
      <c r="J32">
        <v>2.4519199999999999</v>
      </c>
      <c r="K32">
        <v>3.4478200000000001</v>
      </c>
      <c r="L32">
        <v>2</v>
      </c>
      <c r="M32">
        <v>100</v>
      </c>
    </row>
    <row r="33" spans="1:13" x14ac:dyDescent="0.25">
      <c r="A33">
        <v>31</v>
      </c>
      <c r="B33" t="s">
        <v>65</v>
      </c>
      <c r="C33">
        <v>46.393799999999899</v>
      </c>
      <c r="D33">
        <v>-105.66330000000001</v>
      </c>
      <c r="E33">
        <v>950.7</v>
      </c>
      <c r="F33" t="s">
        <v>66</v>
      </c>
      <c r="G33" t="s">
        <v>2345</v>
      </c>
      <c r="H33">
        <v>1.08355</v>
      </c>
      <c r="I33">
        <v>1.48342</v>
      </c>
      <c r="J33">
        <v>2.6376400000000002</v>
      </c>
      <c r="K33">
        <v>3.6543100000000002</v>
      </c>
      <c r="L33">
        <v>2</v>
      </c>
      <c r="M33">
        <v>100</v>
      </c>
    </row>
    <row r="34" spans="1:13" x14ac:dyDescent="0.25">
      <c r="A34">
        <v>32</v>
      </c>
      <c r="B34" t="s">
        <v>67</v>
      </c>
      <c r="C34">
        <v>46.280500000000004</v>
      </c>
      <c r="D34">
        <v>-105.2766</v>
      </c>
      <c r="E34">
        <v>757.1</v>
      </c>
      <c r="F34" t="s">
        <v>68</v>
      </c>
      <c r="G34" t="s">
        <v>2345</v>
      </c>
      <c r="H34">
        <v>1.2161999999999999</v>
      </c>
      <c r="I34">
        <v>1.6229199999999999</v>
      </c>
      <c r="J34">
        <v>3.0339999999999998</v>
      </c>
      <c r="K34">
        <v>3.8828100000000001</v>
      </c>
      <c r="L34">
        <v>2</v>
      </c>
      <c r="M34">
        <v>100</v>
      </c>
    </row>
    <row r="35" spans="1:13" x14ac:dyDescent="0.25">
      <c r="A35">
        <v>33</v>
      </c>
      <c r="B35" t="s">
        <v>69</v>
      </c>
      <c r="C35">
        <v>46.244799999999898</v>
      </c>
      <c r="D35">
        <v>-105.2684</v>
      </c>
      <c r="E35">
        <v>767.2</v>
      </c>
      <c r="F35" t="s">
        <v>70</v>
      </c>
      <c r="G35" t="s">
        <v>2345</v>
      </c>
      <c r="H35">
        <v>1.2174199999999999</v>
      </c>
      <c r="I35">
        <v>1.62371</v>
      </c>
      <c r="J35">
        <v>3.0379999999999998</v>
      </c>
      <c r="K35">
        <v>3.88612</v>
      </c>
      <c r="L35">
        <v>2</v>
      </c>
      <c r="M35">
        <v>100</v>
      </c>
    </row>
    <row r="36" spans="1:13" x14ac:dyDescent="0.25">
      <c r="A36">
        <v>34</v>
      </c>
      <c r="B36" t="s">
        <v>71</v>
      </c>
      <c r="C36">
        <v>46.407400000000003</v>
      </c>
      <c r="D36">
        <v>-105.8302</v>
      </c>
      <c r="E36">
        <v>719.89999999999895</v>
      </c>
      <c r="F36" t="s">
        <v>72</v>
      </c>
      <c r="G36" t="s">
        <v>2345</v>
      </c>
      <c r="H36">
        <v>1.0472900000000001</v>
      </c>
      <c r="I36">
        <v>1.4190199999999999</v>
      </c>
      <c r="J36">
        <v>2.4559799999999998</v>
      </c>
      <c r="K36">
        <v>3.4699599999999999</v>
      </c>
      <c r="L36">
        <v>2</v>
      </c>
      <c r="M36">
        <v>100</v>
      </c>
    </row>
    <row r="37" spans="1:13" x14ac:dyDescent="0.25">
      <c r="A37">
        <v>35</v>
      </c>
      <c r="B37" t="s">
        <v>73</v>
      </c>
      <c r="C37">
        <v>46.5703999999999</v>
      </c>
      <c r="D37">
        <v>-105.704899999999</v>
      </c>
      <c r="E37">
        <v>721.2</v>
      </c>
      <c r="F37" t="s">
        <v>74</v>
      </c>
      <c r="G37" t="s">
        <v>2345</v>
      </c>
      <c r="H37">
        <v>1.0325500000000001</v>
      </c>
      <c r="I37">
        <v>1.3894500000000001</v>
      </c>
      <c r="J37">
        <v>2.4743599999999999</v>
      </c>
      <c r="K37">
        <v>3.3827199999999999</v>
      </c>
      <c r="L37">
        <v>2</v>
      </c>
      <c r="M37">
        <v>100</v>
      </c>
    </row>
    <row r="38" spans="1:13" x14ac:dyDescent="0.25">
      <c r="A38">
        <v>36</v>
      </c>
      <c r="B38" t="s">
        <v>75</v>
      </c>
      <c r="C38">
        <v>46.5396</v>
      </c>
      <c r="D38">
        <v>-104.7518</v>
      </c>
      <c r="E38">
        <v>828.39999999999895</v>
      </c>
      <c r="F38" t="s">
        <v>76</v>
      </c>
      <c r="G38" t="s">
        <v>2345</v>
      </c>
      <c r="H38">
        <v>1.2842100000000001</v>
      </c>
      <c r="I38">
        <v>1.68519</v>
      </c>
      <c r="J38">
        <v>3.29583</v>
      </c>
      <c r="K38">
        <v>4.1425000000000001</v>
      </c>
      <c r="L38">
        <v>2</v>
      </c>
      <c r="M38">
        <v>100</v>
      </c>
    </row>
    <row r="39" spans="1:13" x14ac:dyDescent="0.25">
      <c r="A39">
        <v>37</v>
      </c>
      <c r="B39" t="s">
        <v>77</v>
      </c>
      <c r="C39">
        <v>45.091700000000003</v>
      </c>
      <c r="D39">
        <v>-104.976299999999</v>
      </c>
      <c r="E39" s="13">
        <v>1250</v>
      </c>
      <c r="F39" t="s">
        <v>78</v>
      </c>
      <c r="G39" t="s">
        <v>2345</v>
      </c>
      <c r="H39">
        <v>1.37826</v>
      </c>
      <c r="I39">
        <v>1.81366</v>
      </c>
      <c r="J39">
        <v>3.3845000000000001</v>
      </c>
      <c r="K39">
        <v>4.2739099999999999</v>
      </c>
      <c r="L39">
        <v>2</v>
      </c>
      <c r="M39">
        <v>100</v>
      </c>
    </row>
    <row r="40" spans="1:13" x14ac:dyDescent="0.25">
      <c r="A40">
        <v>38</v>
      </c>
      <c r="B40" t="s">
        <v>79</v>
      </c>
      <c r="C40">
        <v>45.899500000000003</v>
      </c>
      <c r="D40">
        <v>-104.542</v>
      </c>
      <c r="E40" s="13">
        <v>1063.0999999999899</v>
      </c>
      <c r="F40" t="s">
        <v>80</v>
      </c>
      <c r="G40" t="s">
        <v>2345</v>
      </c>
      <c r="H40">
        <v>1.4014500000000001</v>
      </c>
      <c r="I40">
        <v>1.80647</v>
      </c>
      <c r="J40">
        <v>3.4527100000000002</v>
      </c>
      <c r="K40">
        <v>4.6190499999999997</v>
      </c>
      <c r="L40">
        <v>2</v>
      </c>
      <c r="M40">
        <v>100</v>
      </c>
    </row>
    <row r="41" spans="1:13" x14ac:dyDescent="0.25">
      <c r="A41">
        <v>39</v>
      </c>
      <c r="B41" t="s">
        <v>81</v>
      </c>
      <c r="C41">
        <v>45.938699999999898</v>
      </c>
      <c r="D41">
        <v>-104.7323</v>
      </c>
      <c r="E41">
        <v>993.29999999999905</v>
      </c>
      <c r="F41" t="s">
        <v>82</v>
      </c>
      <c r="G41" t="s">
        <v>2345</v>
      </c>
      <c r="H41">
        <v>1.3386400000000001</v>
      </c>
      <c r="I41">
        <v>1.75667</v>
      </c>
      <c r="J41">
        <v>3.34</v>
      </c>
      <c r="K41">
        <v>4.3733300000000002</v>
      </c>
      <c r="L41">
        <v>2</v>
      </c>
      <c r="M41">
        <v>100</v>
      </c>
    </row>
    <row r="42" spans="1:13" x14ac:dyDescent="0.25">
      <c r="A42">
        <v>40</v>
      </c>
      <c r="B42" t="s">
        <v>83</v>
      </c>
      <c r="C42">
        <v>45.885599999999897</v>
      </c>
      <c r="D42">
        <v>-104.5505</v>
      </c>
      <c r="E42" s="13">
        <v>1052.5</v>
      </c>
      <c r="F42" t="s">
        <v>84</v>
      </c>
      <c r="G42" t="s">
        <v>2345</v>
      </c>
      <c r="H42">
        <v>1.4</v>
      </c>
      <c r="I42">
        <v>1.8049500000000001</v>
      </c>
      <c r="J42">
        <v>3.45</v>
      </c>
      <c r="K42">
        <v>4.6048999999999998</v>
      </c>
      <c r="L42">
        <v>2</v>
      </c>
      <c r="M42">
        <v>100</v>
      </c>
    </row>
    <row r="43" spans="1:13" x14ac:dyDescent="0.25">
      <c r="A43">
        <v>41</v>
      </c>
      <c r="B43" t="s">
        <v>85</v>
      </c>
      <c r="C43">
        <v>45.3142</v>
      </c>
      <c r="D43">
        <v>-104.8125</v>
      </c>
      <c r="E43" s="13">
        <v>1086</v>
      </c>
      <c r="F43" t="s">
        <v>86</v>
      </c>
      <c r="G43" t="s">
        <v>2345</v>
      </c>
      <c r="H43">
        <v>1.3388899999999999</v>
      </c>
      <c r="I43">
        <v>1.7649999999999999</v>
      </c>
      <c r="J43">
        <v>3.3624999999999998</v>
      </c>
      <c r="K43">
        <v>4.21957</v>
      </c>
      <c r="L43">
        <v>2</v>
      </c>
      <c r="M43">
        <v>100</v>
      </c>
    </row>
    <row r="44" spans="1:13" x14ac:dyDescent="0.25">
      <c r="A44">
        <v>42</v>
      </c>
      <c r="B44" t="s">
        <v>87</v>
      </c>
      <c r="C44">
        <v>46.1661</v>
      </c>
      <c r="D44">
        <v>-113.0853</v>
      </c>
      <c r="E44" s="13">
        <v>1768.0999999999899</v>
      </c>
      <c r="F44" t="s">
        <v>88</v>
      </c>
      <c r="G44" t="s">
        <v>2346</v>
      </c>
      <c r="H44">
        <v>0.78332999999999997</v>
      </c>
      <c r="I44">
        <v>1.3</v>
      </c>
      <c r="J44">
        <v>1.6666700000000001</v>
      </c>
      <c r="K44">
        <v>2.96</v>
      </c>
      <c r="L44">
        <v>2</v>
      </c>
      <c r="M44">
        <v>100</v>
      </c>
    </row>
    <row r="45" spans="1:13" x14ac:dyDescent="0.25">
      <c r="A45">
        <v>43</v>
      </c>
      <c r="B45" t="s">
        <v>89</v>
      </c>
      <c r="C45">
        <v>48.793100000000003</v>
      </c>
      <c r="D45">
        <v>-105.0613</v>
      </c>
      <c r="E45">
        <v>746.2</v>
      </c>
      <c r="F45" t="s">
        <v>90</v>
      </c>
      <c r="G45" t="s">
        <v>2345</v>
      </c>
      <c r="H45">
        <v>1.1937500000000001</v>
      </c>
      <c r="I45">
        <v>1.75457</v>
      </c>
      <c r="J45">
        <v>3.00861</v>
      </c>
      <c r="K45">
        <v>4.2066699999999999</v>
      </c>
      <c r="L45">
        <v>2</v>
      </c>
      <c r="M45">
        <v>100</v>
      </c>
    </row>
    <row r="46" spans="1:13" x14ac:dyDescent="0.25">
      <c r="A46">
        <v>44</v>
      </c>
      <c r="B46" t="s">
        <v>91</v>
      </c>
      <c r="C46">
        <v>48.7971</v>
      </c>
      <c r="D46">
        <v>-105.3956</v>
      </c>
      <c r="E46">
        <v>766</v>
      </c>
      <c r="F46" t="s">
        <v>92</v>
      </c>
      <c r="G46" t="s">
        <v>2345</v>
      </c>
      <c r="H46">
        <v>1.10833</v>
      </c>
      <c r="I46">
        <v>1.5983000000000001</v>
      </c>
      <c r="J46">
        <v>2.8428599999999999</v>
      </c>
      <c r="K46">
        <v>3.9565199999999998</v>
      </c>
      <c r="L46">
        <v>2</v>
      </c>
      <c r="M46">
        <v>100</v>
      </c>
    </row>
    <row r="47" spans="1:13" x14ac:dyDescent="0.25">
      <c r="A47">
        <v>45</v>
      </c>
      <c r="B47" t="s">
        <v>93</v>
      </c>
      <c r="C47">
        <v>47.102800000000002</v>
      </c>
      <c r="D47">
        <v>-104.7179</v>
      </c>
      <c r="E47">
        <v>630.89999999999895</v>
      </c>
      <c r="F47" t="s">
        <v>94</v>
      </c>
      <c r="G47" t="s">
        <v>2345</v>
      </c>
      <c r="H47">
        <v>1.31412</v>
      </c>
      <c r="I47">
        <v>1.6866300000000001</v>
      </c>
      <c r="J47">
        <v>3.3884099999999999</v>
      </c>
      <c r="K47">
        <v>4.1395999999999997</v>
      </c>
      <c r="L47">
        <v>2</v>
      </c>
      <c r="M47">
        <v>100</v>
      </c>
    </row>
    <row r="48" spans="1:13" x14ac:dyDescent="0.25">
      <c r="A48">
        <v>46</v>
      </c>
      <c r="B48" t="s">
        <v>95</v>
      </c>
      <c r="C48">
        <v>46.992600000000003</v>
      </c>
      <c r="D48">
        <v>-105.0248</v>
      </c>
      <c r="E48">
        <v>807.1</v>
      </c>
      <c r="F48" t="s">
        <v>96</v>
      </c>
      <c r="G48" t="s">
        <v>2345</v>
      </c>
      <c r="H48">
        <v>1.24566</v>
      </c>
      <c r="I48">
        <v>1.6508100000000001</v>
      </c>
      <c r="J48">
        <v>3.24688</v>
      </c>
      <c r="K48">
        <v>4.0469499999999998</v>
      </c>
      <c r="L48">
        <v>2</v>
      </c>
      <c r="M48">
        <v>100</v>
      </c>
    </row>
    <row r="49" spans="1:13" x14ac:dyDescent="0.25">
      <c r="A49">
        <v>47</v>
      </c>
      <c r="B49" t="s">
        <v>97</v>
      </c>
      <c r="C49">
        <v>47.217199999999899</v>
      </c>
      <c r="D49">
        <v>-104.6666</v>
      </c>
      <c r="E49">
        <v>626.1</v>
      </c>
      <c r="F49" t="s">
        <v>98</v>
      </c>
      <c r="G49" t="s">
        <v>2345</v>
      </c>
      <c r="H49">
        <v>1.28101</v>
      </c>
      <c r="I49">
        <v>1.6625000000000001</v>
      </c>
      <c r="J49">
        <v>3.2277800000000001</v>
      </c>
      <c r="K49">
        <v>4.0250000000000004</v>
      </c>
      <c r="L49">
        <v>2</v>
      </c>
      <c r="M49">
        <v>100</v>
      </c>
    </row>
    <row r="50" spans="1:13" x14ac:dyDescent="0.25">
      <c r="A50">
        <v>48</v>
      </c>
      <c r="B50" t="s">
        <v>99</v>
      </c>
      <c r="C50">
        <v>47.119700000000002</v>
      </c>
      <c r="D50">
        <v>-104.70310000000001</v>
      </c>
      <c r="E50">
        <v>644</v>
      </c>
      <c r="F50" t="s">
        <v>100</v>
      </c>
      <c r="G50" t="s">
        <v>2345</v>
      </c>
      <c r="H50">
        <v>1.3132299999999999</v>
      </c>
      <c r="I50">
        <v>1.68438</v>
      </c>
      <c r="J50">
        <v>3.375</v>
      </c>
      <c r="K50">
        <v>4.1327999999999996</v>
      </c>
      <c r="L50">
        <v>2</v>
      </c>
      <c r="M50">
        <v>100</v>
      </c>
    </row>
    <row r="51" spans="1:13" x14ac:dyDescent="0.25">
      <c r="A51">
        <v>49</v>
      </c>
      <c r="B51" t="s">
        <v>101</v>
      </c>
      <c r="C51">
        <v>47.1053</v>
      </c>
      <c r="D51">
        <v>-104.7551</v>
      </c>
      <c r="E51">
        <v>641.89999999999895</v>
      </c>
      <c r="F51" t="s">
        <v>102</v>
      </c>
      <c r="G51" t="s">
        <v>2345</v>
      </c>
      <c r="H51">
        <v>1.3089900000000001</v>
      </c>
      <c r="I51">
        <v>1.68327</v>
      </c>
      <c r="J51">
        <v>3.3671600000000002</v>
      </c>
      <c r="K51">
        <v>4.1276700000000002</v>
      </c>
      <c r="L51">
        <v>2</v>
      </c>
      <c r="M51">
        <v>100</v>
      </c>
    </row>
    <row r="52" spans="1:13" x14ac:dyDescent="0.25">
      <c r="A52">
        <v>50</v>
      </c>
      <c r="B52" t="s">
        <v>103</v>
      </c>
      <c r="C52">
        <v>47.006999999999898</v>
      </c>
      <c r="D52">
        <v>-109.2227</v>
      </c>
      <c r="E52" s="13">
        <v>1520</v>
      </c>
      <c r="F52" t="s">
        <v>104</v>
      </c>
      <c r="G52" t="s">
        <v>2345</v>
      </c>
      <c r="H52">
        <v>1.0883100000000001</v>
      </c>
      <c r="I52">
        <v>1.7502899999999999</v>
      </c>
      <c r="J52">
        <v>2.3774999999999999</v>
      </c>
      <c r="K52">
        <v>4.03627</v>
      </c>
      <c r="L52">
        <v>2</v>
      </c>
      <c r="M52">
        <v>100</v>
      </c>
    </row>
    <row r="53" spans="1:13" x14ac:dyDescent="0.25">
      <c r="A53">
        <v>51</v>
      </c>
      <c r="B53" t="s">
        <v>105</v>
      </c>
      <c r="C53">
        <v>46.820099999999897</v>
      </c>
      <c r="D53">
        <v>-109.793499999999</v>
      </c>
      <c r="E53" s="13">
        <v>1301.8</v>
      </c>
      <c r="F53" t="s">
        <v>106</v>
      </c>
      <c r="G53" t="s">
        <v>2345</v>
      </c>
      <c r="H53">
        <v>0.86831000000000003</v>
      </c>
      <c r="I53">
        <v>1.35</v>
      </c>
      <c r="J53">
        <v>2.15903</v>
      </c>
      <c r="K53">
        <v>3.3779699999999999</v>
      </c>
      <c r="L53">
        <v>2</v>
      </c>
      <c r="M53">
        <v>100</v>
      </c>
    </row>
    <row r="54" spans="1:13" x14ac:dyDescent="0.25">
      <c r="A54">
        <v>52</v>
      </c>
      <c r="B54" t="s">
        <v>107</v>
      </c>
      <c r="C54">
        <v>47.481699999999897</v>
      </c>
      <c r="D54">
        <v>-109.4457</v>
      </c>
      <c r="E54" s="13">
        <v>1039.7</v>
      </c>
      <c r="F54" t="s">
        <v>108</v>
      </c>
      <c r="G54" t="s">
        <v>2345</v>
      </c>
      <c r="H54">
        <v>0.96916000000000002</v>
      </c>
      <c r="I54">
        <v>1.4941199999999999</v>
      </c>
      <c r="J54">
        <v>2.3250000000000002</v>
      </c>
      <c r="K54">
        <v>3.6455000000000002</v>
      </c>
      <c r="L54">
        <v>2</v>
      </c>
      <c r="M54">
        <v>100</v>
      </c>
    </row>
    <row r="55" spans="1:13" x14ac:dyDescent="0.25">
      <c r="A55">
        <v>53</v>
      </c>
      <c r="B55" t="s">
        <v>109</v>
      </c>
      <c r="C55">
        <v>48.091299999999897</v>
      </c>
      <c r="D55">
        <v>-114.46420000000001</v>
      </c>
      <c r="E55">
        <v>992.1</v>
      </c>
      <c r="F55" t="s">
        <v>110</v>
      </c>
      <c r="G55" t="s">
        <v>2346</v>
      </c>
      <c r="H55">
        <v>0.86</v>
      </c>
      <c r="I55">
        <v>1.52</v>
      </c>
      <c r="J55">
        <v>1.9642900000000001</v>
      </c>
      <c r="K55">
        <v>3.375</v>
      </c>
      <c r="L55">
        <v>2</v>
      </c>
      <c r="M55">
        <v>100</v>
      </c>
    </row>
    <row r="56" spans="1:13" x14ac:dyDescent="0.25">
      <c r="A56">
        <v>54</v>
      </c>
      <c r="B56" t="s">
        <v>111</v>
      </c>
      <c r="C56">
        <v>48.133299999999899</v>
      </c>
      <c r="D56">
        <v>-114.0891</v>
      </c>
      <c r="E56">
        <v>929.89999999999895</v>
      </c>
      <c r="F56" t="s">
        <v>112</v>
      </c>
      <c r="G56" t="s">
        <v>2346</v>
      </c>
      <c r="H56">
        <v>0.85526000000000002</v>
      </c>
      <c r="I56">
        <v>1.5298400000000001</v>
      </c>
      <c r="J56">
        <v>1.9</v>
      </c>
      <c r="K56">
        <v>3.22</v>
      </c>
      <c r="L56">
        <v>2</v>
      </c>
      <c r="M56">
        <v>100</v>
      </c>
    </row>
    <row r="57" spans="1:13" x14ac:dyDescent="0.25">
      <c r="A57">
        <v>55</v>
      </c>
      <c r="B57" t="s">
        <v>113</v>
      </c>
      <c r="C57">
        <v>48.410600000000002</v>
      </c>
      <c r="D57">
        <v>-114.3293</v>
      </c>
      <c r="E57">
        <v>928.1</v>
      </c>
      <c r="F57" t="s">
        <v>114</v>
      </c>
      <c r="G57" t="s">
        <v>2346</v>
      </c>
      <c r="H57">
        <v>0.80718999999999996</v>
      </c>
      <c r="I57">
        <v>1.3869400000000001</v>
      </c>
      <c r="J57">
        <v>1.7936399999999999</v>
      </c>
      <c r="K57">
        <v>3</v>
      </c>
      <c r="L57">
        <v>2</v>
      </c>
      <c r="M57">
        <v>100</v>
      </c>
    </row>
    <row r="58" spans="1:13" x14ac:dyDescent="0.25">
      <c r="A58">
        <v>56</v>
      </c>
      <c r="B58" t="s">
        <v>115</v>
      </c>
      <c r="C58">
        <v>48.373399999999897</v>
      </c>
      <c r="D58">
        <v>-114.1981</v>
      </c>
      <c r="E58">
        <v>937</v>
      </c>
      <c r="F58" t="s">
        <v>116</v>
      </c>
      <c r="G58" t="s">
        <v>2346</v>
      </c>
      <c r="H58">
        <v>0.83520000000000005</v>
      </c>
      <c r="I58">
        <v>1.44459</v>
      </c>
      <c r="J58">
        <v>1.8812800000000001</v>
      </c>
      <c r="K58">
        <v>3.1471399999999998</v>
      </c>
      <c r="L58">
        <v>2</v>
      </c>
      <c r="M58">
        <v>100</v>
      </c>
    </row>
    <row r="59" spans="1:13" x14ac:dyDescent="0.25">
      <c r="A59">
        <v>57</v>
      </c>
      <c r="B59" t="s">
        <v>117</v>
      </c>
      <c r="C59">
        <v>48.061</v>
      </c>
      <c r="D59">
        <v>-114.0727</v>
      </c>
      <c r="E59">
        <v>892.5</v>
      </c>
      <c r="F59" t="s">
        <v>112</v>
      </c>
      <c r="G59" t="s">
        <v>2346</v>
      </c>
      <c r="H59">
        <v>0.83435000000000004</v>
      </c>
      <c r="I59">
        <v>1.47106</v>
      </c>
      <c r="J59">
        <v>1.85816</v>
      </c>
      <c r="K59">
        <v>3.1354500000000001</v>
      </c>
      <c r="L59">
        <v>2</v>
      </c>
      <c r="M59">
        <v>100</v>
      </c>
    </row>
    <row r="60" spans="1:13" x14ac:dyDescent="0.25">
      <c r="A60">
        <v>58</v>
      </c>
      <c r="B60" t="s">
        <v>118</v>
      </c>
      <c r="C60">
        <v>48.441200000000002</v>
      </c>
      <c r="D60">
        <v>-114.3151</v>
      </c>
      <c r="E60" s="13">
        <v>1094.2</v>
      </c>
      <c r="F60" t="s">
        <v>119</v>
      </c>
      <c r="G60" t="s">
        <v>2346</v>
      </c>
      <c r="H60">
        <v>0.85</v>
      </c>
      <c r="I60">
        <v>1.5546899999999999</v>
      </c>
      <c r="J60">
        <v>1.88093</v>
      </c>
      <c r="K60">
        <v>3.2828400000000002</v>
      </c>
      <c r="L60">
        <v>2</v>
      </c>
      <c r="M60">
        <v>100</v>
      </c>
    </row>
    <row r="61" spans="1:13" x14ac:dyDescent="0.25">
      <c r="A61">
        <v>59</v>
      </c>
      <c r="B61" t="s">
        <v>120</v>
      </c>
      <c r="C61">
        <v>48.095500000000001</v>
      </c>
      <c r="D61">
        <v>-114.6429</v>
      </c>
      <c r="E61" s="13">
        <v>1236</v>
      </c>
      <c r="F61" t="s">
        <v>121</v>
      </c>
      <c r="G61" t="s">
        <v>2346</v>
      </c>
      <c r="H61">
        <v>0.85</v>
      </c>
      <c r="I61">
        <v>1.5249999999999999</v>
      </c>
      <c r="J61">
        <v>1.95357</v>
      </c>
      <c r="K61">
        <v>3.375</v>
      </c>
      <c r="L61">
        <v>2</v>
      </c>
      <c r="M61">
        <v>100</v>
      </c>
    </row>
    <row r="62" spans="1:13" x14ac:dyDescent="0.25">
      <c r="A62">
        <v>60</v>
      </c>
      <c r="B62" t="s">
        <v>122</v>
      </c>
      <c r="C62">
        <v>48.218000000000004</v>
      </c>
      <c r="D62">
        <v>-114.3398</v>
      </c>
      <c r="E62">
        <v>920.5</v>
      </c>
      <c r="F62" t="s">
        <v>123</v>
      </c>
      <c r="G62" t="s">
        <v>2346</v>
      </c>
      <c r="H62">
        <v>0.75</v>
      </c>
      <c r="I62">
        <v>1.3129599999999999</v>
      </c>
      <c r="J62">
        <v>1.7838099999999999</v>
      </c>
      <c r="K62">
        <v>2.9</v>
      </c>
      <c r="L62">
        <v>2</v>
      </c>
      <c r="M62">
        <v>100</v>
      </c>
    </row>
    <row r="63" spans="1:13" x14ac:dyDescent="0.25">
      <c r="A63">
        <v>61</v>
      </c>
      <c r="B63" t="s">
        <v>124</v>
      </c>
      <c r="C63">
        <v>48.1511</v>
      </c>
      <c r="D63">
        <v>-114.4233</v>
      </c>
      <c r="E63">
        <v>980.79999999999905</v>
      </c>
      <c r="F63" t="s">
        <v>125</v>
      </c>
      <c r="G63" t="s">
        <v>2346</v>
      </c>
      <c r="H63">
        <v>0.85333000000000003</v>
      </c>
      <c r="I63">
        <v>1.5532300000000001</v>
      </c>
      <c r="J63">
        <v>1.89062</v>
      </c>
      <c r="K63">
        <v>3.3788499999999999</v>
      </c>
      <c r="L63">
        <v>2</v>
      </c>
      <c r="M63">
        <v>100</v>
      </c>
    </row>
    <row r="64" spans="1:13" x14ac:dyDescent="0.25">
      <c r="A64">
        <v>62</v>
      </c>
      <c r="B64" t="s">
        <v>126</v>
      </c>
      <c r="C64">
        <v>48.011899999999898</v>
      </c>
      <c r="D64">
        <v>-114.2171</v>
      </c>
      <c r="E64">
        <v>933</v>
      </c>
      <c r="F64" t="s">
        <v>127</v>
      </c>
      <c r="G64" t="s">
        <v>2346</v>
      </c>
      <c r="H64">
        <v>0.84375</v>
      </c>
      <c r="I64">
        <v>1.51328</v>
      </c>
      <c r="J64">
        <v>1.9150199999999999</v>
      </c>
      <c r="K64">
        <v>3</v>
      </c>
      <c r="L64">
        <v>2</v>
      </c>
      <c r="M64">
        <v>100</v>
      </c>
    </row>
    <row r="65" spans="1:13" x14ac:dyDescent="0.25">
      <c r="A65">
        <v>63</v>
      </c>
      <c r="B65" t="s">
        <v>128</v>
      </c>
      <c r="C65">
        <v>48.074399999999898</v>
      </c>
      <c r="D65">
        <v>-114.012</v>
      </c>
      <c r="E65">
        <v>929.6</v>
      </c>
      <c r="F65" t="s">
        <v>129</v>
      </c>
      <c r="G65" t="s">
        <v>2346</v>
      </c>
      <c r="H65">
        <v>0.86921999999999999</v>
      </c>
      <c r="I65">
        <v>1.5833299999999999</v>
      </c>
      <c r="J65">
        <v>1.9336599999999999</v>
      </c>
      <c r="K65">
        <v>3.3768899999999999</v>
      </c>
      <c r="L65">
        <v>2</v>
      </c>
      <c r="M65">
        <v>100</v>
      </c>
    </row>
    <row r="66" spans="1:13" x14ac:dyDescent="0.25">
      <c r="A66">
        <v>64</v>
      </c>
      <c r="B66" t="s">
        <v>130</v>
      </c>
      <c r="C66">
        <v>48.261899999999898</v>
      </c>
      <c r="D66">
        <v>-114.15560000000001</v>
      </c>
      <c r="E66">
        <v>932.1</v>
      </c>
      <c r="F66" t="s">
        <v>131</v>
      </c>
      <c r="G66" t="s">
        <v>2346</v>
      </c>
      <c r="H66">
        <v>0.84375</v>
      </c>
      <c r="I66">
        <v>1.48651</v>
      </c>
      <c r="J66">
        <v>1.8847499999999999</v>
      </c>
      <c r="K66">
        <v>3.2571400000000001</v>
      </c>
      <c r="L66">
        <v>2</v>
      </c>
      <c r="M66">
        <v>100</v>
      </c>
    </row>
    <row r="67" spans="1:13" x14ac:dyDescent="0.25">
      <c r="A67">
        <v>65</v>
      </c>
      <c r="B67" t="s">
        <v>132</v>
      </c>
      <c r="C67">
        <v>48.189100000000003</v>
      </c>
      <c r="D67">
        <v>-114.3263</v>
      </c>
      <c r="E67">
        <v>897.89999999999895</v>
      </c>
      <c r="F67" t="s">
        <v>133</v>
      </c>
      <c r="G67" t="s">
        <v>2346</v>
      </c>
      <c r="H67">
        <v>0.755</v>
      </c>
      <c r="I67">
        <v>1.32877</v>
      </c>
      <c r="J67">
        <v>1.7972699999999999</v>
      </c>
      <c r="K67">
        <v>2.9180000000000001</v>
      </c>
      <c r="L67">
        <v>2</v>
      </c>
      <c r="M67">
        <v>100</v>
      </c>
    </row>
    <row r="68" spans="1:13" x14ac:dyDescent="0.25">
      <c r="A68">
        <v>66</v>
      </c>
      <c r="B68" t="s">
        <v>134</v>
      </c>
      <c r="C68">
        <v>48.266399999999898</v>
      </c>
      <c r="D68">
        <v>-113.4426</v>
      </c>
      <c r="E68" s="13">
        <v>1347.5</v>
      </c>
      <c r="F68" t="s">
        <v>135</v>
      </c>
      <c r="G68" t="s">
        <v>2346</v>
      </c>
      <c r="H68">
        <v>1</v>
      </c>
      <c r="I68">
        <v>1.7749999999999999</v>
      </c>
      <c r="J68">
        <v>2.1867700000000001</v>
      </c>
      <c r="K68">
        <v>3.8543099999999999</v>
      </c>
      <c r="L68">
        <v>2</v>
      </c>
      <c r="M68">
        <v>100</v>
      </c>
    </row>
    <row r="69" spans="1:13" x14ac:dyDescent="0.25">
      <c r="A69">
        <v>67</v>
      </c>
      <c r="B69" t="s">
        <v>136</v>
      </c>
      <c r="C69">
        <v>46.6131999999999</v>
      </c>
      <c r="D69">
        <v>-104.417199999999</v>
      </c>
      <c r="E69">
        <v>822.7</v>
      </c>
      <c r="F69" t="s">
        <v>137</v>
      </c>
      <c r="G69" t="s">
        <v>2345</v>
      </c>
      <c r="H69">
        <v>1.35</v>
      </c>
      <c r="I69">
        <v>1.76949</v>
      </c>
      <c r="J69">
        <v>3.4540000000000002</v>
      </c>
      <c r="K69">
        <v>4.3953100000000003</v>
      </c>
      <c r="L69">
        <v>2</v>
      </c>
      <c r="M69">
        <v>100</v>
      </c>
    </row>
    <row r="70" spans="1:13" x14ac:dyDescent="0.25">
      <c r="A70">
        <v>68</v>
      </c>
      <c r="B70" t="s">
        <v>138</v>
      </c>
      <c r="C70">
        <v>46.030900000000003</v>
      </c>
      <c r="D70">
        <v>-104.0838</v>
      </c>
      <c r="E70">
        <v>954.29999999999905</v>
      </c>
      <c r="F70" t="s">
        <v>139</v>
      </c>
      <c r="G70" t="s">
        <v>2345</v>
      </c>
      <c r="H70">
        <v>1.33694</v>
      </c>
      <c r="I70">
        <v>1.75227</v>
      </c>
      <c r="J70">
        <v>3.3825799999999999</v>
      </c>
      <c r="K70">
        <v>4.4173900000000001</v>
      </c>
      <c r="L70">
        <v>2</v>
      </c>
      <c r="M70">
        <v>100</v>
      </c>
    </row>
    <row r="71" spans="1:13" x14ac:dyDescent="0.25">
      <c r="A71">
        <v>69</v>
      </c>
      <c r="B71" t="s">
        <v>140</v>
      </c>
      <c r="C71">
        <v>46.360199999999899</v>
      </c>
      <c r="D71">
        <v>-104.2758</v>
      </c>
      <c r="E71">
        <v>812</v>
      </c>
      <c r="F71" t="s">
        <v>141</v>
      </c>
      <c r="G71" t="s">
        <v>2345</v>
      </c>
      <c r="H71">
        <v>1.3804799999999999</v>
      </c>
      <c r="I71">
        <v>1.77885</v>
      </c>
      <c r="J71">
        <v>3.48156</v>
      </c>
      <c r="K71">
        <v>4.55</v>
      </c>
      <c r="L71">
        <v>2</v>
      </c>
      <c r="M71">
        <v>100</v>
      </c>
    </row>
    <row r="72" spans="1:13" x14ac:dyDescent="0.25">
      <c r="A72">
        <v>70</v>
      </c>
      <c r="B72" t="s">
        <v>142</v>
      </c>
      <c r="C72">
        <v>46.393099999999897</v>
      </c>
      <c r="D72">
        <v>-104.5197</v>
      </c>
      <c r="E72">
        <v>848.29999999999905</v>
      </c>
      <c r="F72" t="s">
        <v>143</v>
      </c>
      <c r="G72" t="s">
        <v>2345</v>
      </c>
      <c r="H72">
        <v>1.3509500000000001</v>
      </c>
      <c r="I72">
        <v>1.75</v>
      </c>
      <c r="J72">
        <v>3.4068200000000002</v>
      </c>
      <c r="K72">
        <v>4.4166699999999999</v>
      </c>
      <c r="L72">
        <v>2</v>
      </c>
      <c r="M72">
        <v>100</v>
      </c>
    </row>
    <row r="73" spans="1:13" x14ac:dyDescent="0.25">
      <c r="A73">
        <v>71</v>
      </c>
      <c r="B73" t="s">
        <v>144</v>
      </c>
      <c r="C73">
        <v>46.994999999999898</v>
      </c>
      <c r="D73">
        <v>-107.108999999999</v>
      </c>
      <c r="E73">
        <v>947</v>
      </c>
      <c r="F73" t="s">
        <v>145</v>
      </c>
      <c r="G73" t="s">
        <v>2345</v>
      </c>
      <c r="H73">
        <v>0.84479000000000004</v>
      </c>
      <c r="I73">
        <v>1.2369699999999999</v>
      </c>
      <c r="J73">
        <v>2.17</v>
      </c>
      <c r="K73">
        <v>3.1488700000000001</v>
      </c>
      <c r="L73">
        <v>2</v>
      </c>
      <c r="M73">
        <v>100</v>
      </c>
    </row>
    <row r="74" spans="1:13" x14ac:dyDescent="0.25">
      <c r="A74">
        <v>72</v>
      </c>
      <c r="B74" t="s">
        <v>146</v>
      </c>
      <c r="C74">
        <v>45.625300000000003</v>
      </c>
      <c r="D74">
        <v>-111.0534</v>
      </c>
      <c r="E74" s="13">
        <v>1553.9</v>
      </c>
      <c r="F74" t="s">
        <v>147</v>
      </c>
      <c r="G74" t="s">
        <v>2345</v>
      </c>
      <c r="H74">
        <v>0.72499999999999998</v>
      </c>
      <c r="I74">
        <v>1.2222200000000001</v>
      </c>
      <c r="J74">
        <v>1.7714300000000001</v>
      </c>
      <c r="K74">
        <v>2.82857</v>
      </c>
      <c r="L74">
        <v>2</v>
      </c>
      <c r="M74">
        <v>100</v>
      </c>
    </row>
    <row r="75" spans="1:13" x14ac:dyDescent="0.25">
      <c r="A75">
        <v>73</v>
      </c>
      <c r="B75" t="s">
        <v>148</v>
      </c>
      <c r="C75">
        <v>45.613799999999898</v>
      </c>
      <c r="D75">
        <v>-111.0566</v>
      </c>
      <c r="E75" s="13">
        <v>1577.9</v>
      </c>
      <c r="F75" t="s">
        <v>149</v>
      </c>
      <c r="G75" t="s">
        <v>2345</v>
      </c>
      <c r="H75">
        <v>0.76744000000000001</v>
      </c>
      <c r="I75">
        <v>1.2888900000000001</v>
      </c>
      <c r="J75">
        <v>1.88</v>
      </c>
      <c r="K75">
        <v>2.9247299999999998</v>
      </c>
      <c r="L75">
        <v>2</v>
      </c>
      <c r="M75">
        <v>100</v>
      </c>
    </row>
    <row r="76" spans="1:13" x14ac:dyDescent="0.25">
      <c r="A76">
        <v>74</v>
      </c>
      <c r="B76" t="s">
        <v>150</v>
      </c>
      <c r="C76">
        <v>45.6846999999999</v>
      </c>
      <c r="D76">
        <v>-111.1925</v>
      </c>
      <c r="E76" s="13">
        <v>1426.8</v>
      </c>
      <c r="F76" t="s">
        <v>151</v>
      </c>
      <c r="G76" t="s">
        <v>2345</v>
      </c>
      <c r="H76">
        <v>0.66881999999999997</v>
      </c>
      <c r="I76">
        <v>1.12418</v>
      </c>
      <c r="J76">
        <v>1.575</v>
      </c>
      <c r="K76">
        <v>2.7635399999999999</v>
      </c>
      <c r="L76">
        <v>2</v>
      </c>
      <c r="M76">
        <v>100</v>
      </c>
    </row>
    <row r="77" spans="1:13" x14ac:dyDescent="0.25">
      <c r="A77">
        <v>75</v>
      </c>
      <c r="B77" t="s">
        <v>152</v>
      </c>
      <c r="C77">
        <v>45.657800000000002</v>
      </c>
      <c r="D77">
        <v>-111.027199999999</v>
      </c>
      <c r="E77" s="13">
        <v>1505.0999999999899</v>
      </c>
      <c r="F77" t="s">
        <v>153</v>
      </c>
      <c r="G77" t="s">
        <v>2345</v>
      </c>
      <c r="H77">
        <v>0.73077000000000003</v>
      </c>
      <c r="I77">
        <v>1.2658400000000001</v>
      </c>
      <c r="J77">
        <v>1.65455</v>
      </c>
      <c r="K77">
        <v>2.7928700000000002</v>
      </c>
      <c r="L77">
        <v>2</v>
      </c>
      <c r="M77">
        <v>100</v>
      </c>
    </row>
    <row r="78" spans="1:13" x14ac:dyDescent="0.25">
      <c r="A78">
        <v>76</v>
      </c>
      <c r="B78" t="s">
        <v>154</v>
      </c>
      <c r="C78">
        <v>48.713500000000003</v>
      </c>
      <c r="D78">
        <v>-112.8809</v>
      </c>
      <c r="E78" s="13">
        <v>1304.8</v>
      </c>
      <c r="F78" t="s">
        <v>155</v>
      </c>
      <c r="G78" t="s">
        <v>2345</v>
      </c>
      <c r="H78">
        <v>0.95057000000000003</v>
      </c>
      <c r="I78">
        <v>1.51675</v>
      </c>
      <c r="J78">
        <v>2.1928999999999998</v>
      </c>
      <c r="K78">
        <v>3.73929</v>
      </c>
      <c r="L78">
        <v>2</v>
      </c>
      <c r="M78">
        <v>100</v>
      </c>
    </row>
    <row r="79" spans="1:13" x14ac:dyDescent="0.25">
      <c r="A79">
        <v>77</v>
      </c>
      <c r="B79" t="s">
        <v>156</v>
      </c>
      <c r="C79">
        <v>48.635399999999898</v>
      </c>
      <c r="D79">
        <v>-112.3249</v>
      </c>
      <c r="E79" s="13">
        <v>1150</v>
      </c>
      <c r="F79" t="s">
        <v>157</v>
      </c>
      <c r="G79" t="s">
        <v>2345</v>
      </c>
      <c r="H79">
        <v>0.89363999999999999</v>
      </c>
      <c r="I79">
        <v>1.4077200000000001</v>
      </c>
      <c r="J79">
        <v>2.17815</v>
      </c>
      <c r="K79">
        <v>3.61415</v>
      </c>
      <c r="L79">
        <v>2</v>
      </c>
      <c r="M79">
        <v>100</v>
      </c>
    </row>
    <row r="80" spans="1:13" x14ac:dyDescent="0.25">
      <c r="A80">
        <v>78</v>
      </c>
      <c r="B80" t="s">
        <v>158</v>
      </c>
      <c r="C80">
        <v>46.204900000000002</v>
      </c>
      <c r="D80">
        <v>-113.40600000000001</v>
      </c>
      <c r="E80" s="13">
        <v>1661.2</v>
      </c>
      <c r="F80" t="s">
        <v>159</v>
      </c>
      <c r="G80" t="s">
        <v>2346</v>
      </c>
      <c r="H80">
        <v>0.85923000000000005</v>
      </c>
      <c r="I80">
        <v>1.45801</v>
      </c>
      <c r="J80">
        <v>1.9551799999999999</v>
      </c>
      <c r="K80">
        <v>3.1231100000000001</v>
      </c>
      <c r="L80">
        <v>2</v>
      </c>
      <c r="M80">
        <v>100</v>
      </c>
    </row>
    <row r="81" spans="1:13" x14ac:dyDescent="0.25">
      <c r="A81">
        <v>79</v>
      </c>
      <c r="B81" t="s">
        <v>160</v>
      </c>
      <c r="C81">
        <v>46.683599999999899</v>
      </c>
      <c r="D81">
        <v>-113.1339</v>
      </c>
      <c r="E81" s="13">
        <v>1309.0999999999899</v>
      </c>
      <c r="F81" t="s">
        <v>161</v>
      </c>
      <c r="G81" t="s">
        <v>2346</v>
      </c>
      <c r="H81">
        <v>0.76881999999999995</v>
      </c>
      <c r="I81">
        <v>1.24142</v>
      </c>
      <c r="J81">
        <v>1.68319</v>
      </c>
      <c r="K81">
        <v>2.9</v>
      </c>
      <c r="L81">
        <v>2</v>
      </c>
      <c r="M81">
        <v>100</v>
      </c>
    </row>
    <row r="82" spans="1:13" x14ac:dyDescent="0.25">
      <c r="A82">
        <v>80</v>
      </c>
      <c r="B82" t="s">
        <v>162</v>
      </c>
      <c r="C82">
        <v>46.289400000000001</v>
      </c>
      <c r="D82">
        <v>-109.0428</v>
      </c>
      <c r="E82" s="13">
        <v>1079.9000000000001</v>
      </c>
      <c r="F82" t="s">
        <v>163</v>
      </c>
      <c r="G82" t="s">
        <v>2345</v>
      </c>
      <c r="H82">
        <v>0.78800000000000003</v>
      </c>
      <c r="I82">
        <v>1.1583300000000001</v>
      </c>
      <c r="J82">
        <v>1.99444</v>
      </c>
      <c r="K82">
        <v>3.3247399999999998</v>
      </c>
      <c r="L82">
        <v>2</v>
      </c>
      <c r="M82">
        <v>100</v>
      </c>
    </row>
    <row r="83" spans="1:13" x14ac:dyDescent="0.25">
      <c r="A83">
        <v>81</v>
      </c>
      <c r="B83" t="s">
        <v>164</v>
      </c>
      <c r="C83">
        <v>46.2989999999999</v>
      </c>
      <c r="D83">
        <v>-109.2471</v>
      </c>
      <c r="E83" s="13">
        <v>1112.2</v>
      </c>
      <c r="F83" t="s">
        <v>165</v>
      </c>
      <c r="G83" t="s">
        <v>2345</v>
      </c>
      <c r="H83">
        <v>0.76934000000000002</v>
      </c>
      <c r="I83">
        <v>1.1761900000000001</v>
      </c>
      <c r="J83">
        <v>1.9666699999999999</v>
      </c>
      <c r="K83">
        <v>3.3450000000000002</v>
      </c>
      <c r="L83">
        <v>2</v>
      </c>
      <c r="M83">
        <v>100</v>
      </c>
    </row>
    <row r="84" spans="1:13" x14ac:dyDescent="0.25">
      <c r="A84">
        <v>82</v>
      </c>
      <c r="B84" t="s">
        <v>166</v>
      </c>
      <c r="C84">
        <v>46.1785</v>
      </c>
      <c r="D84">
        <v>-109.36320000000001</v>
      </c>
      <c r="E84" s="13">
        <v>1318.9</v>
      </c>
      <c r="F84" t="s">
        <v>167</v>
      </c>
      <c r="G84" t="s">
        <v>2345</v>
      </c>
      <c r="H84">
        <v>0.83211000000000002</v>
      </c>
      <c r="I84">
        <v>1.30345</v>
      </c>
      <c r="J84">
        <v>2.12222</v>
      </c>
      <c r="K84">
        <v>3.3480799999999999</v>
      </c>
      <c r="L84">
        <v>2</v>
      </c>
      <c r="M84">
        <v>100</v>
      </c>
    </row>
    <row r="85" spans="1:13" x14ac:dyDescent="0.25">
      <c r="A85">
        <v>83</v>
      </c>
      <c r="B85" t="s">
        <v>168</v>
      </c>
      <c r="C85">
        <v>46.2258</v>
      </c>
      <c r="D85">
        <v>-109.2577</v>
      </c>
      <c r="E85" s="13">
        <v>1212.8</v>
      </c>
      <c r="F85" t="s">
        <v>169</v>
      </c>
      <c r="G85" t="s">
        <v>2345</v>
      </c>
      <c r="H85">
        <v>0.82476000000000005</v>
      </c>
      <c r="I85">
        <v>1.2222200000000001</v>
      </c>
      <c r="J85">
        <v>2.0836800000000002</v>
      </c>
      <c r="K85">
        <v>3.3246500000000001</v>
      </c>
      <c r="L85">
        <v>2</v>
      </c>
      <c r="M85">
        <v>100</v>
      </c>
    </row>
    <row r="86" spans="1:13" x14ac:dyDescent="0.25">
      <c r="A86">
        <v>84</v>
      </c>
      <c r="B86" t="s">
        <v>170</v>
      </c>
      <c r="C86">
        <v>46.217100000000002</v>
      </c>
      <c r="D86">
        <v>-108.8997</v>
      </c>
      <c r="E86" s="13">
        <v>1087.5</v>
      </c>
      <c r="F86" t="s">
        <v>171</v>
      </c>
      <c r="G86" t="s">
        <v>2345</v>
      </c>
      <c r="H86">
        <v>0.90312999999999999</v>
      </c>
      <c r="I86">
        <v>1.3585799999999999</v>
      </c>
      <c r="J86">
        <v>2.2006999999999999</v>
      </c>
      <c r="K86">
        <v>3.3730799999999999</v>
      </c>
      <c r="L86">
        <v>2</v>
      </c>
      <c r="M86">
        <v>100</v>
      </c>
    </row>
    <row r="87" spans="1:13" x14ac:dyDescent="0.25">
      <c r="A87">
        <v>85</v>
      </c>
      <c r="B87" t="s">
        <v>172</v>
      </c>
      <c r="C87">
        <v>48.5628999999999</v>
      </c>
      <c r="D87">
        <v>-110.5596</v>
      </c>
      <c r="E87">
        <v>952.5</v>
      </c>
      <c r="F87" t="s">
        <v>173</v>
      </c>
      <c r="G87" t="s">
        <v>2345</v>
      </c>
      <c r="H87">
        <v>1.00607</v>
      </c>
      <c r="I87">
        <v>1.6030500000000001</v>
      </c>
      <c r="J87">
        <v>2.3978600000000001</v>
      </c>
      <c r="K87">
        <v>3.82857</v>
      </c>
      <c r="L87">
        <v>2</v>
      </c>
      <c r="M87">
        <v>100</v>
      </c>
    </row>
    <row r="88" spans="1:13" x14ac:dyDescent="0.25">
      <c r="A88">
        <v>86</v>
      </c>
      <c r="B88" t="s">
        <v>174</v>
      </c>
      <c r="C88">
        <v>46.235799999999898</v>
      </c>
      <c r="D88">
        <v>-112.114099999999</v>
      </c>
      <c r="E88" s="13">
        <v>1494.7</v>
      </c>
      <c r="F88" t="s">
        <v>175</v>
      </c>
      <c r="G88" t="s">
        <v>2345</v>
      </c>
      <c r="H88">
        <v>0.65</v>
      </c>
      <c r="I88">
        <v>1.04677</v>
      </c>
      <c r="J88">
        <v>1.42727</v>
      </c>
      <c r="K88">
        <v>2.4</v>
      </c>
      <c r="L88">
        <v>2</v>
      </c>
      <c r="M88">
        <v>100</v>
      </c>
    </row>
    <row r="89" spans="1:13" x14ac:dyDescent="0.25">
      <c r="A89">
        <v>87</v>
      </c>
      <c r="B89" t="s">
        <v>176</v>
      </c>
      <c r="C89">
        <v>46.515300000000003</v>
      </c>
      <c r="D89">
        <v>-111.917</v>
      </c>
      <c r="E89" s="13">
        <v>1432</v>
      </c>
      <c r="F89" t="s">
        <v>177</v>
      </c>
      <c r="G89" t="s">
        <v>2345</v>
      </c>
      <c r="H89">
        <v>0.74614000000000003</v>
      </c>
      <c r="I89">
        <v>1.2924899999999999</v>
      </c>
      <c r="J89">
        <v>1.75</v>
      </c>
      <c r="K89">
        <v>2.9343900000000001</v>
      </c>
      <c r="L89">
        <v>2</v>
      </c>
      <c r="M89">
        <v>100</v>
      </c>
    </row>
    <row r="90" spans="1:13" x14ac:dyDescent="0.25">
      <c r="A90">
        <v>88</v>
      </c>
      <c r="B90" t="s">
        <v>178</v>
      </c>
      <c r="C90">
        <v>46.5169</v>
      </c>
      <c r="D90">
        <v>-111.8946</v>
      </c>
      <c r="E90" s="13">
        <v>1445.4</v>
      </c>
      <c r="F90" t="s">
        <v>179</v>
      </c>
      <c r="G90" t="s">
        <v>2345</v>
      </c>
      <c r="H90">
        <v>0.75356999999999996</v>
      </c>
      <c r="I90">
        <v>1.2910699999999999</v>
      </c>
      <c r="J90">
        <v>1.75667</v>
      </c>
      <c r="K90">
        <v>2.9581</v>
      </c>
      <c r="L90">
        <v>2</v>
      </c>
      <c r="M90">
        <v>100</v>
      </c>
    </row>
    <row r="91" spans="1:13" x14ac:dyDescent="0.25">
      <c r="A91">
        <v>89</v>
      </c>
      <c r="B91" t="s">
        <v>180</v>
      </c>
      <c r="C91">
        <v>46.745899999999899</v>
      </c>
      <c r="D91">
        <v>-112.0314</v>
      </c>
      <c r="E91" s="13">
        <v>1242.4000000000001</v>
      </c>
      <c r="F91" t="s">
        <v>181</v>
      </c>
      <c r="G91" t="s">
        <v>2345</v>
      </c>
      <c r="H91">
        <v>0.72191000000000005</v>
      </c>
      <c r="I91">
        <v>1.2932600000000001</v>
      </c>
      <c r="J91">
        <v>1.69062</v>
      </c>
      <c r="K91">
        <v>2.96923</v>
      </c>
      <c r="L91">
        <v>2</v>
      </c>
      <c r="M91">
        <v>100</v>
      </c>
    </row>
    <row r="92" spans="1:13" x14ac:dyDescent="0.25">
      <c r="A92">
        <v>90</v>
      </c>
      <c r="B92" t="s">
        <v>182</v>
      </c>
      <c r="C92">
        <v>46.584899999999898</v>
      </c>
      <c r="D92">
        <v>-112.0466</v>
      </c>
      <c r="E92" s="13">
        <v>1296</v>
      </c>
      <c r="F92" t="s">
        <v>183</v>
      </c>
      <c r="G92" t="s">
        <v>2345</v>
      </c>
      <c r="H92">
        <v>0.73929999999999996</v>
      </c>
      <c r="I92">
        <v>1.3</v>
      </c>
      <c r="J92">
        <v>1.7166699999999999</v>
      </c>
      <c r="K92">
        <v>2.9743599999999999</v>
      </c>
      <c r="L92">
        <v>2</v>
      </c>
      <c r="M92">
        <v>100</v>
      </c>
    </row>
    <row r="93" spans="1:13" x14ac:dyDescent="0.25">
      <c r="A93">
        <v>91</v>
      </c>
      <c r="B93" t="s">
        <v>184</v>
      </c>
      <c r="C93">
        <v>46.619700000000002</v>
      </c>
      <c r="D93">
        <v>-111.93600000000001</v>
      </c>
      <c r="E93" s="13">
        <v>1154</v>
      </c>
      <c r="F93" t="s">
        <v>185</v>
      </c>
      <c r="G93" t="s">
        <v>2345</v>
      </c>
      <c r="H93">
        <v>0.71501000000000003</v>
      </c>
      <c r="I93">
        <v>1.2652300000000001</v>
      </c>
      <c r="J93">
        <v>1.68</v>
      </c>
      <c r="K93">
        <v>2.7965300000000002</v>
      </c>
      <c r="L93">
        <v>2</v>
      </c>
      <c r="M93">
        <v>100</v>
      </c>
    </row>
    <row r="94" spans="1:13" x14ac:dyDescent="0.25">
      <c r="A94">
        <v>92</v>
      </c>
      <c r="B94" t="s">
        <v>186</v>
      </c>
      <c r="C94">
        <v>46.7258</v>
      </c>
      <c r="D94">
        <v>-111.9633</v>
      </c>
      <c r="E94" s="13">
        <v>1171.7</v>
      </c>
      <c r="F94" t="s">
        <v>187</v>
      </c>
      <c r="G94" t="s">
        <v>2345</v>
      </c>
      <c r="H94">
        <v>0.66041000000000005</v>
      </c>
      <c r="I94">
        <v>1.24827</v>
      </c>
      <c r="J94">
        <v>1.5928599999999999</v>
      </c>
      <c r="K94">
        <v>2.7723599999999999</v>
      </c>
      <c r="L94">
        <v>2</v>
      </c>
      <c r="M94">
        <v>100</v>
      </c>
    </row>
    <row r="95" spans="1:13" x14ac:dyDescent="0.25">
      <c r="A95">
        <v>93</v>
      </c>
      <c r="B95" t="s">
        <v>188</v>
      </c>
      <c r="C95">
        <v>46.6283999999999</v>
      </c>
      <c r="D95">
        <v>-112.0437</v>
      </c>
      <c r="E95" s="13">
        <v>1164.5999999999899</v>
      </c>
      <c r="F95" t="s">
        <v>189</v>
      </c>
      <c r="G95" t="s">
        <v>2345</v>
      </c>
      <c r="H95">
        <v>0.71967000000000003</v>
      </c>
      <c r="I95">
        <v>1.24695</v>
      </c>
      <c r="J95">
        <v>1.66496</v>
      </c>
      <c r="K95">
        <v>2.87018</v>
      </c>
      <c r="L95">
        <v>2</v>
      </c>
      <c r="M95">
        <v>100</v>
      </c>
    </row>
    <row r="96" spans="1:13" x14ac:dyDescent="0.25">
      <c r="A96">
        <v>94</v>
      </c>
      <c r="B96" t="s">
        <v>190</v>
      </c>
      <c r="C96">
        <v>46.6218</v>
      </c>
      <c r="D96">
        <v>-112.042</v>
      </c>
      <c r="E96" s="13">
        <v>1179.9000000000001</v>
      </c>
      <c r="F96" t="s">
        <v>191</v>
      </c>
      <c r="G96" t="s">
        <v>2345</v>
      </c>
      <c r="H96">
        <v>0.72306000000000004</v>
      </c>
      <c r="I96">
        <v>1.2489600000000001</v>
      </c>
      <c r="J96">
        <v>1.6707099999999999</v>
      </c>
      <c r="K96">
        <v>2.8836599999999999</v>
      </c>
      <c r="L96">
        <v>2</v>
      </c>
      <c r="M96">
        <v>100</v>
      </c>
    </row>
    <row r="97" spans="1:13" x14ac:dyDescent="0.25">
      <c r="A97">
        <v>95</v>
      </c>
      <c r="B97" t="s">
        <v>192</v>
      </c>
      <c r="C97">
        <v>47.6923999999999</v>
      </c>
      <c r="D97">
        <v>-114.1515</v>
      </c>
      <c r="E97">
        <v>888.79999999999905</v>
      </c>
      <c r="F97" t="s">
        <v>193</v>
      </c>
      <c r="G97" t="s">
        <v>2346</v>
      </c>
      <c r="H97">
        <v>0.81208999999999998</v>
      </c>
      <c r="I97">
        <v>1.35833</v>
      </c>
      <c r="J97">
        <v>1.83535</v>
      </c>
      <c r="K97">
        <v>2.9785599999999999</v>
      </c>
      <c r="L97">
        <v>2</v>
      </c>
      <c r="M97">
        <v>100</v>
      </c>
    </row>
    <row r="98" spans="1:13" x14ac:dyDescent="0.25">
      <c r="A98">
        <v>96</v>
      </c>
      <c r="B98" t="s">
        <v>194</v>
      </c>
      <c r="C98">
        <v>47.371200000000002</v>
      </c>
      <c r="D98">
        <v>-114.1618</v>
      </c>
      <c r="E98">
        <v>828.39999999999895</v>
      </c>
      <c r="F98" t="s">
        <v>195</v>
      </c>
      <c r="G98" t="s">
        <v>2346</v>
      </c>
      <c r="H98">
        <v>0.79051000000000005</v>
      </c>
      <c r="I98">
        <v>1.33169</v>
      </c>
      <c r="J98">
        <v>1.7849999999999999</v>
      </c>
      <c r="K98">
        <v>2.9568400000000001</v>
      </c>
      <c r="L98">
        <v>2</v>
      </c>
      <c r="M98">
        <v>100</v>
      </c>
    </row>
    <row r="99" spans="1:13" x14ac:dyDescent="0.25">
      <c r="A99">
        <v>97</v>
      </c>
      <c r="B99" t="s">
        <v>196</v>
      </c>
      <c r="C99">
        <v>47.161900000000003</v>
      </c>
      <c r="D99">
        <v>-114.084999999999</v>
      </c>
      <c r="E99">
        <v>946.1</v>
      </c>
      <c r="F99" t="s">
        <v>197</v>
      </c>
      <c r="G99" t="s">
        <v>2346</v>
      </c>
      <c r="H99">
        <v>0.82272000000000001</v>
      </c>
      <c r="I99">
        <v>1.43333</v>
      </c>
      <c r="J99">
        <v>1.8585799999999999</v>
      </c>
      <c r="K99">
        <v>3.0854300000000001</v>
      </c>
      <c r="L99">
        <v>2</v>
      </c>
      <c r="M99">
        <v>100</v>
      </c>
    </row>
    <row r="100" spans="1:13" x14ac:dyDescent="0.25">
      <c r="A100">
        <v>98</v>
      </c>
      <c r="B100" t="s">
        <v>198</v>
      </c>
      <c r="C100">
        <v>48.0230999999999</v>
      </c>
      <c r="D100">
        <v>-114.069</v>
      </c>
      <c r="E100">
        <v>950.39999999999895</v>
      </c>
      <c r="F100" t="s">
        <v>199</v>
      </c>
      <c r="G100" t="s">
        <v>2346</v>
      </c>
      <c r="H100">
        <v>0.82106000000000001</v>
      </c>
      <c r="I100">
        <v>1.4407000000000001</v>
      </c>
      <c r="J100">
        <v>1.8380099999999999</v>
      </c>
      <c r="K100">
        <v>3.0704500000000001</v>
      </c>
      <c r="L100">
        <v>2</v>
      </c>
      <c r="M100">
        <v>100</v>
      </c>
    </row>
    <row r="101" spans="1:13" x14ac:dyDescent="0.25">
      <c r="A101">
        <v>99</v>
      </c>
      <c r="B101" t="s">
        <v>200</v>
      </c>
      <c r="C101">
        <v>47.5733999999999</v>
      </c>
      <c r="D101">
        <v>-114.0436</v>
      </c>
      <c r="E101" s="13">
        <v>1040</v>
      </c>
      <c r="F101" t="s">
        <v>201</v>
      </c>
      <c r="G101" t="s">
        <v>2346</v>
      </c>
      <c r="H101">
        <v>0.89320999999999995</v>
      </c>
      <c r="I101">
        <v>1.6</v>
      </c>
      <c r="J101">
        <v>1.95373</v>
      </c>
      <c r="K101">
        <v>3.5333299999999999</v>
      </c>
      <c r="L101">
        <v>2</v>
      </c>
      <c r="M101">
        <v>100</v>
      </c>
    </row>
    <row r="102" spans="1:13" x14ac:dyDescent="0.25">
      <c r="A102">
        <v>100</v>
      </c>
      <c r="B102" t="s">
        <v>202</v>
      </c>
      <c r="C102">
        <v>47.9026</v>
      </c>
      <c r="D102">
        <v>-114.20780000000001</v>
      </c>
      <c r="E102">
        <v>895.5</v>
      </c>
      <c r="F102" t="s">
        <v>203</v>
      </c>
      <c r="G102" t="s">
        <v>2346</v>
      </c>
      <c r="H102">
        <v>0.82181000000000004</v>
      </c>
      <c r="I102">
        <v>1.46407</v>
      </c>
      <c r="J102">
        <v>1.82612</v>
      </c>
      <c r="K102">
        <v>2.9857100000000001</v>
      </c>
      <c r="L102">
        <v>2</v>
      </c>
      <c r="M102">
        <v>100</v>
      </c>
    </row>
    <row r="103" spans="1:13" x14ac:dyDescent="0.25">
      <c r="A103">
        <v>101</v>
      </c>
      <c r="B103" t="s">
        <v>204</v>
      </c>
      <c r="C103">
        <v>48.9179999999999</v>
      </c>
      <c r="D103">
        <v>-115.1176</v>
      </c>
      <c r="E103">
        <v>796.1</v>
      </c>
      <c r="F103" t="s">
        <v>205</v>
      </c>
      <c r="G103" t="s">
        <v>2346</v>
      </c>
      <c r="H103">
        <v>0.75473000000000001</v>
      </c>
      <c r="I103">
        <v>1.35582</v>
      </c>
      <c r="J103">
        <v>1.7749999999999999</v>
      </c>
      <c r="K103">
        <v>2.9141599999999999</v>
      </c>
      <c r="L103">
        <v>2</v>
      </c>
      <c r="M103">
        <v>100</v>
      </c>
    </row>
    <row r="104" spans="1:13" x14ac:dyDescent="0.25">
      <c r="A104">
        <v>102</v>
      </c>
      <c r="B104" t="s">
        <v>206</v>
      </c>
      <c r="C104">
        <v>48.473199999999899</v>
      </c>
      <c r="D104">
        <v>-115.8973</v>
      </c>
      <c r="E104">
        <v>584</v>
      </c>
      <c r="F104" t="s">
        <v>207</v>
      </c>
      <c r="G104" t="s">
        <v>2346</v>
      </c>
      <c r="H104">
        <v>0.85655000000000003</v>
      </c>
      <c r="I104">
        <v>1.52545</v>
      </c>
      <c r="J104">
        <v>1.9767300000000001</v>
      </c>
      <c r="K104">
        <v>3.2209699999999999</v>
      </c>
      <c r="L104">
        <v>2</v>
      </c>
      <c r="M104">
        <v>100</v>
      </c>
    </row>
    <row r="105" spans="1:13" x14ac:dyDescent="0.25">
      <c r="A105">
        <v>103</v>
      </c>
      <c r="B105" t="s">
        <v>208</v>
      </c>
      <c r="C105">
        <v>48.814999999999898</v>
      </c>
      <c r="D105">
        <v>-114.9028</v>
      </c>
      <c r="E105">
        <v>903.39999999999895</v>
      </c>
      <c r="F105" t="s">
        <v>209</v>
      </c>
      <c r="G105" t="s">
        <v>2346</v>
      </c>
      <c r="H105">
        <v>0.81208999999999998</v>
      </c>
      <c r="I105">
        <v>1.4061600000000001</v>
      </c>
      <c r="J105">
        <v>1.8138099999999999</v>
      </c>
      <c r="K105">
        <v>3.15469</v>
      </c>
      <c r="L105">
        <v>2</v>
      </c>
      <c r="M105">
        <v>100</v>
      </c>
    </row>
    <row r="106" spans="1:13" x14ac:dyDescent="0.25">
      <c r="A106">
        <v>104</v>
      </c>
      <c r="B106" t="s">
        <v>210</v>
      </c>
      <c r="C106">
        <v>48.5105</v>
      </c>
      <c r="D106">
        <v>-110.9742</v>
      </c>
      <c r="E106">
        <v>960.7</v>
      </c>
      <c r="F106" t="s">
        <v>211</v>
      </c>
      <c r="G106" t="s">
        <v>2345</v>
      </c>
      <c r="H106">
        <v>0.88295000000000001</v>
      </c>
      <c r="I106">
        <v>1.2637499999999999</v>
      </c>
      <c r="J106">
        <v>2.1844700000000001</v>
      </c>
      <c r="K106">
        <v>3.3874599999999999</v>
      </c>
      <c r="L106">
        <v>2</v>
      </c>
      <c r="M106">
        <v>100</v>
      </c>
    </row>
    <row r="107" spans="1:13" x14ac:dyDescent="0.25">
      <c r="A107">
        <v>105</v>
      </c>
      <c r="B107" t="s">
        <v>212</v>
      </c>
      <c r="C107">
        <v>45.481200000000001</v>
      </c>
      <c r="D107">
        <v>-112.15260000000001</v>
      </c>
      <c r="E107" s="13">
        <v>1755.5999999999899</v>
      </c>
      <c r="F107" t="s">
        <v>213</v>
      </c>
      <c r="G107" t="s">
        <v>2345</v>
      </c>
      <c r="H107">
        <v>0.75346999999999997</v>
      </c>
      <c r="I107">
        <v>1.2480500000000001</v>
      </c>
      <c r="J107">
        <v>1.66903</v>
      </c>
      <c r="K107">
        <v>2.8149099999999998</v>
      </c>
      <c r="L107">
        <v>2</v>
      </c>
      <c r="M107">
        <v>100</v>
      </c>
    </row>
    <row r="108" spans="1:13" x14ac:dyDescent="0.25">
      <c r="A108">
        <v>106</v>
      </c>
      <c r="B108" t="s">
        <v>214</v>
      </c>
      <c r="C108">
        <v>45.49</v>
      </c>
      <c r="D108">
        <v>-112.2</v>
      </c>
      <c r="E108" s="13">
        <v>1610.5999999999899</v>
      </c>
      <c r="F108" t="s">
        <v>215</v>
      </c>
      <c r="G108" t="s">
        <v>2345</v>
      </c>
      <c r="H108">
        <v>0.70713999999999999</v>
      </c>
      <c r="I108">
        <v>1.1964300000000001</v>
      </c>
      <c r="J108">
        <v>1.61188</v>
      </c>
      <c r="K108">
        <v>2.74</v>
      </c>
      <c r="L108">
        <v>2</v>
      </c>
      <c r="M108">
        <v>100</v>
      </c>
    </row>
    <row r="109" spans="1:13" x14ac:dyDescent="0.25">
      <c r="A109">
        <v>107</v>
      </c>
      <c r="B109" t="s">
        <v>216</v>
      </c>
      <c r="C109">
        <v>45.462200000000003</v>
      </c>
      <c r="D109">
        <v>-112.162499999999</v>
      </c>
      <c r="E109" s="13">
        <v>1645.5999999999899</v>
      </c>
      <c r="F109" t="s">
        <v>217</v>
      </c>
      <c r="G109" t="s">
        <v>2345</v>
      </c>
      <c r="H109">
        <v>0.72499999999999998</v>
      </c>
      <c r="I109">
        <v>1.19615</v>
      </c>
      <c r="J109">
        <v>1.6225499999999999</v>
      </c>
      <c r="K109">
        <v>2.74336</v>
      </c>
      <c r="L109">
        <v>2</v>
      </c>
      <c r="M109">
        <v>100</v>
      </c>
    </row>
    <row r="110" spans="1:13" x14ac:dyDescent="0.25">
      <c r="A110">
        <v>108</v>
      </c>
      <c r="B110" t="s">
        <v>218</v>
      </c>
      <c r="C110">
        <v>46.586300000000001</v>
      </c>
      <c r="D110">
        <v>-108.42740000000001</v>
      </c>
      <c r="E110" s="13">
        <v>1047</v>
      </c>
      <c r="F110" t="s">
        <v>219</v>
      </c>
      <c r="G110" t="s">
        <v>2345</v>
      </c>
      <c r="H110">
        <v>0.78500000000000003</v>
      </c>
      <c r="I110">
        <v>1.15435</v>
      </c>
      <c r="J110">
        <v>1.9719100000000001</v>
      </c>
      <c r="K110">
        <v>3.3271700000000002</v>
      </c>
      <c r="L110">
        <v>2</v>
      </c>
      <c r="M110">
        <v>100</v>
      </c>
    </row>
    <row r="111" spans="1:13" x14ac:dyDescent="0.25">
      <c r="A111">
        <v>109</v>
      </c>
      <c r="B111" t="s">
        <v>220</v>
      </c>
      <c r="C111">
        <v>46.477899999999899</v>
      </c>
      <c r="D111">
        <v>-108.4165</v>
      </c>
      <c r="E111">
        <v>959.5</v>
      </c>
      <c r="F111" t="s">
        <v>221</v>
      </c>
      <c r="G111" t="s">
        <v>2345</v>
      </c>
      <c r="H111">
        <v>0.76749999999999996</v>
      </c>
      <c r="I111">
        <v>1.1642999999999999</v>
      </c>
      <c r="J111">
        <v>1.95879</v>
      </c>
      <c r="K111">
        <v>3.3210000000000002</v>
      </c>
      <c r="L111">
        <v>2</v>
      </c>
      <c r="M111">
        <v>100</v>
      </c>
    </row>
    <row r="112" spans="1:13" x14ac:dyDescent="0.25">
      <c r="A112">
        <v>110</v>
      </c>
      <c r="B112" t="s">
        <v>222</v>
      </c>
      <c r="C112">
        <v>46.241700000000002</v>
      </c>
      <c r="D112">
        <v>-108.75660000000001</v>
      </c>
      <c r="E112" s="13">
        <v>1140</v>
      </c>
      <c r="F112" t="s">
        <v>223</v>
      </c>
      <c r="G112" t="s">
        <v>2345</v>
      </c>
      <c r="H112">
        <v>0.90376000000000001</v>
      </c>
      <c r="I112">
        <v>1.3833299999999999</v>
      </c>
      <c r="J112">
        <v>2.1823999999999999</v>
      </c>
      <c r="K112">
        <v>3.3847499999999999</v>
      </c>
      <c r="L112">
        <v>2</v>
      </c>
      <c r="M112">
        <v>100</v>
      </c>
    </row>
    <row r="113" spans="1:13" x14ac:dyDescent="0.25">
      <c r="A113">
        <v>111</v>
      </c>
      <c r="B113" t="s">
        <v>224</v>
      </c>
      <c r="C113">
        <v>46.395800000000001</v>
      </c>
      <c r="D113">
        <v>-108.5489</v>
      </c>
      <c r="E113" s="13">
        <v>1010.4</v>
      </c>
      <c r="F113" t="s">
        <v>225</v>
      </c>
      <c r="G113" t="s">
        <v>2345</v>
      </c>
      <c r="H113">
        <v>0.78217000000000003</v>
      </c>
      <c r="I113">
        <v>1.17679</v>
      </c>
      <c r="J113">
        <v>1.9695400000000001</v>
      </c>
      <c r="K113">
        <v>3.3312499999999998</v>
      </c>
      <c r="L113">
        <v>2</v>
      </c>
      <c r="M113">
        <v>100</v>
      </c>
    </row>
    <row r="114" spans="1:13" x14ac:dyDescent="0.25">
      <c r="A114">
        <v>112</v>
      </c>
      <c r="B114" t="s">
        <v>226</v>
      </c>
      <c r="C114">
        <v>46.387900000000002</v>
      </c>
      <c r="D114">
        <v>-108.5206</v>
      </c>
      <c r="E114" s="13">
        <v>1056.4000000000001</v>
      </c>
      <c r="F114" t="s">
        <v>227</v>
      </c>
      <c r="G114" t="s">
        <v>2345</v>
      </c>
      <c r="H114">
        <v>0.79666999999999999</v>
      </c>
      <c r="I114">
        <v>1.1837299999999999</v>
      </c>
      <c r="J114">
        <v>1.98529</v>
      </c>
      <c r="K114">
        <v>3.3387099999999998</v>
      </c>
      <c r="L114">
        <v>2</v>
      </c>
      <c r="M114">
        <v>100</v>
      </c>
    </row>
    <row r="115" spans="1:13" x14ac:dyDescent="0.25">
      <c r="A115">
        <v>113</v>
      </c>
      <c r="B115" t="s">
        <v>228</v>
      </c>
      <c r="C115">
        <v>46.351399999999899</v>
      </c>
      <c r="D115">
        <v>-108.443</v>
      </c>
      <c r="E115" s="13">
        <v>1188.7</v>
      </c>
      <c r="F115" t="s">
        <v>229</v>
      </c>
      <c r="G115" t="s">
        <v>2345</v>
      </c>
      <c r="H115">
        <v>0.88117999999999996</v>
      </c>
      <c r="I115">
        <v>1.2857099999999999</v>
      </c>
      <c r="J115">
        <v>2.0711499999999998</v>
      </c>
      <c r="K115">
        <v>3.3665400000000001</v>
      </c>
      <c r="L115">
        <v>2</v>
      </c>
      <c r="M115">
        <v>100</v>
      </c>
    </row>
    <row r="116" spans="1:13" x14ac:dyDescent="0.25">
      <c r="A116">
        <v>114</v>
      </c>
      <c r="B116" t="s">
        <v>230</v>
      </c>
      <c r="C116">
        <v>46.320999999999898</v>
      </c>
      <c r="D116">
        <v>-108.521</v>
      </c>
      <c r="E116" s="13">
        <v>1191.2</v>
      </c>
      <c r="F116" t="s">
        <v>231</v>
      </c>
      <c r="G116" t="s">
        <v>2345</v>
      </c>
      <c r="H116">
        <v>0.89166999999999996</v>
      </c>
      <c r="I116">
        <v>1.2831900000000001</v>
      </c>
      <c r="J116">
        <v>2.0869300000000002</v>
      </c>
      <c r="K116">
        <v>3.37</v>
      </c>
      <c r="L116">
        <v>2</v>
      </c>
      <c r="M116">
        <v>100</v>
      </c>
    </row>
    <row r="117" spans="1:13" x14ac:dyDescent="0.25">
      <c r="A117">
        <v>115</v>
      </c>
      <c r="B117" t="s">
        <v>232</v>
      </c>
      <c r="C117">
        <v>46.561799999999899</v>
      </c>
      <c r="D117">
        <v>-108.467</v>
      </c>
      <c r="E117" s="13">
        <v>1090</v>
      </c>
      <c r="F117" t="s">
        <v>233</v>
      </c>
      <c r="G117" t="s">
        <v>2345</v>
      </c>
      <c r="H117">
        <v>0.77783999999999998</v>
      </c>
      <c r="I117">
        <v>1.15238</v>
      </c>
      <c r="J117">
        <v>1.9680599999999999</v>
      </c>
      <c r="K117">
        <v>3.32673</v>
      </c>
      <c r="L117">
        <v>2</v>
      </c>
      <c r="M117">
        <v>100</v>
      </c>
    </row>
    <row r="118" spans="1:13" x14ac:dyDescent="0.25">
      <c r="A118">
        <v>116</v>
      </c>
      <c r="B118" t="s">
        <v>234</v>
      </c>
      <c r="C118">
        <v>46.599200000000003</v>
      </c>
      <c r="D118">
        <v>-107.8672</v>
      </c>
      <c r="E118">
        <v>894</v>
      </c>
      <c r="F118" t="s">
        <v>235</v>
      </c>
      <c r="G118" t="s">
        <v>2345</v>
      </c>
      <c r="H118">
        <v>0.91969000000000001</v>
      </c>
      <c r="I118">
        <v>1.45</v>
      </c>
      <c r="J118">
        <v>2.2255500000000001</v>
      </c>
      <c r="K118">
        <v>3.4120699999999999</v>
      </c>
      <c r="L118">
        <v>2</v>
      </c>
      <c r="M118">
        <v>100</v>
      </c>
    </row>
    <row r="119" spans="1:13" x14ac:dyDescent="0.25">
      <c r="A119">
        <v>117</v>
      </c>
      <c r="B119" t="s">
        <v>236</v>
      </c>
      <c r="C119">
        <v>46.297199999999897</v>
      </c>
      <c r="D119">
        <v>-108.71720000000001</v>
      </c>
      <c r="E119" s="13">
        <v>1070.8</v>
      </c>
      <c r="F119" t="s">
        <v>237</v>
      </c>
      <c r="G119" t="s">
        <v>2345</v>
      </c>
      <c r="H119">
        <v>0.84499999999999997</v>
      </c>
      <c r="I119">
        <v>1.2222200000000001</v>
      </c>
      <c r="J119">
        <v>2.0625</v>
      </c>
      <c r="K119">
        <v>3.35</v>
      </c>
      <c r="L119">
        <v>2</v>
      </c>
      <c r="M119">
        <v>100</v>
      </c>
    </row>
    <row r="120" spans="1:13" x14ac:dyDescent="0.25">
      <c r="A120">
        <v>118</v>
      </c>
      <c r="B120" t="s">
        <v>238</v>
      </c>
      <c r="C120">
        <v>46.443199999999898</v>
      </c>
      <c r="D120">
        <v>-108.5461</v>
      </c>
      <c r="E120">
        <v>987.89999999999895</v>
      </c>
      <c r="F120" t="s">
        <v>239</v>
      </c>
      <c r="G120" t="s">
        <v>2345</v>
      </c>
      <c r="H120">
        <v>0.76188</v>
      </c>
      <c r="I120">
        <v>1.15551</v>
      </c>
      <c r="J120">
        <v>1.94079</v>
      </c>
      <c r="K120">
        <v>3.31609</v>
      </c>
      <c r="L120">
        <v>2</v>
      </c>
      <c r="M120">
        <v>100</v>
      </c>
    </row>
    <row r="121" spans="1:13" x14ac:dyDescent="0.25">
      <c r="A121">
        <v>119</v>
      </c>
      <c r="B121" t="s">
        <v>240</v>
      </c>
      <c r="C121">
        <v>46.4271999999999</v>
      </c>
      <c r="D121">
        <v>-108.4892</v>
      </c>
      <c r="E121" s="13">
        <v>1081.0999999999899</v>
      </c>
      <c r="F121" t="s">
        <v>241</v>
      </c>
      <c r="G121" t="s">
        <v>2345</v>
      </c>
      <c r="H121">
        <v>0.77332999999999996</v>
      </c>
      <c r="I121">
        <v>1.1711499999999999</v>
      </c>
      <c r="J121">
        <v>1.96698</v>
      </c>
      <c r="K121">
        <v>3.3279399999999999</v>
      </c>
      <c r="L121">
        <v>2</v>
      </c>
      <c r="M121">
        <v>100</v>
      </c>
    </row>
    <row r="122" spans="1:13" x14ac:dyDescent="0.25">
      <c r="A122">
        <v>120</v>
      </c>
      <c r="B122" t="s">
        <v>242</v>
      </c>
      <c r="C122">
        <v>46.349899999999899</v>
      </c>
      <c r="D122">
        <v>-108.48</v>
      </c>
      <c r="E122" s="13">
        <v>1072.3</v>
      </c>
      <c r="F122" t="s">
        <v>243</v>
      </c>
      <c r="G122" t="s">
        <v>2345</v>
      </c>
      <c r="H122">
        <v>0.85833000000000004</v>
      </c>
      <c r="I122">
        <v>1.2375</v>
      </c>
      <c r="J122">
        <v>2.0888900000000001</v>
      </c>
      <c r="K122">
        <v>3.3603100000000001</v>
      </c>
      <c r="L122">
        <v>2</v>
      </c>
      <c r="M122">
        <v>100</v>
      </c>
    </row>
    <row r="123" spans="1:13" x14ac:dyDescent="0.25">
      <c r="A123">
        <v>121</v>
      </c>
      <c r="B123" t="s">
        <v>244</v>
      </c>
      <c r="C123">
        <v>46.471400000000003</v>
      </c>
      <c r="D123">
        <v>-108.520799999999</v>
      </c>
      <c r="E123" s="13">
        <v>1011.6</v>
      </c>
      <c r="F123" t="s">
        <v>245</v>
      </c>
      <c r="G123" t="s">
        <v>2345</v>
      </c>
      <c r="H123">
        <v>0.75573999999999997</v>
      </c>
      <c r="I123">
        <v>1.1503000000000001</v>
      </c>
      <c r="J123">
        <v>1.9321200000000001</v>
      </c>
      <c r="K123">
        <v>3.3126600000000002</v>
      </c>
      <c r="L123">
        <v>2</v>
      </c>
      <c r="M123">
        <v>100</v>
      </c>
    </row>
    <row r="124" spans="1:13" x14ac:dyDescent="0.25">
      <c r="A124">
        <v>122</v>
      </c>
      <c r="B124" t="s">
        <v>246</v>
      </c>
      <c r="C124">
        <v>46.415700000000001</v>
      </c>
      <c r="D124">
        <v>-108.4885</v>
      </c>
      <c r="E124" s="13">
        <v>1095.5</v>
      </c>
      <c r="F124" t="s">
        <v>247</v>
      </c>
      <c r="G124" t="s">
        <v>2345</v>
      </c>
      <c r="H124">
        <v>0.78300999999999998</v>
      </c>
      <c r="I124">
        <v>1.17679</v>
      </c>
      <c r="J124">
        <v>1.9764699999999999</v>
      </c>
      <c r="K124">
        <v>3.3321700000000001</v>
      </c>
      <c r="L124">
        <v>2</v>
      </c>
      <c r="M124">
        <v>100</v>
      </c>
    </row>
    <row r="125" spans="1:13" x14ac:dyDescent="0.25">
      <c r="A125">
        <v>123</v>
      </c>
      <c r="B125" t="s">
        <v>248</v>
      </c>
      <c r="C125">
        <v>46.487699999999897</v>
      </c>
      <c r="D125">
        <v>-108.513499999999</v>
      </c>
      <c r="E125">
        <v>993.6</v>
      </c>
      <c r="F125" t="s">
        <v>249</v>
      </c>
      <c r="G125" t="s">
        <v>2345</v>
      </c>
      <c r="H125">
        <v>0.75222</v>
      </c>
      <c r="I125">
        <v>1.15103</v>
      </c>
      <c r="J125">
        <v>1.93286</v>
      </c>
      <c r="K125">
        <v>3.31392</v>
      </c>
      <c r="L125">
        <v>2</v>
      </c>
      <c r="M125">
        <v>100</v>
      </c>
    </row>
    <row r="126" spans="1:13" x14ac:dyDescent="0.25">
      <c r="A126">
        <v>124</v>
      </c>
      <c r="B126" t="s">
        <v>250</v>
      </c>
      <c r="C126">
        <v>47.072400000000002</v>
      </c>
      <c r="D126">
        <v>-114.07980000000001</v>
      </c>
      <c r="E126" s="13">
        <v>1303</v>
      </c>
      <c r="F126" t="s">
        <v>251</v>
      </c>
      <c r="G126" t="s">
        <v>2346</v>
      </c>
      <c r="H126">
        <v>0.84669000000000005</v>
      </c>
      <c r="I126">
        <v>1.59175</v>
      </c>
      <c r="J126">
        <v>1.9552700000000001</v>
      </c>
      <c r="K126">
        <v>3.3464100000000001</v>
      </c>
      <c r="L126">
        <v>2</v>
      </c>
      <c r="M126">
        <v>100</v>
      </c>
    </row>
    <row r="127" spans="1:13" x14ac:dyDescent="0.25">
      <c r="A127">
        <v>125</v>
      </c>
      <c r="B127" t="s">
        <v>252</v>
      </c>
      <c r="C127">
        <v>46.813299999999899</v>
      </c>
      <c r="D127">
        <v>-113.7833</v>
      </c>
      <c r="E127" s="13">
        <v>1074.0999999999899</v>
      </c>
      <c r="F127" t="s">
        <v>253</v>
      </c>
      <c r="G127" t="s">
        <v>2346</v>
      </c>
      <c r="H127">
        <v>0.71250000000000002</v>
      </c>
      <c r="I127">
        <v>1.2</v>
      </c>
      <c r="J127">
        <v>1.5990800000000001</v>
      </c>
      <c r="K127">
        <v>2.79928</v>
      </c>
      <c r="L127">
        <v>2</v>
      </c>
      <c r="M127">
        <v>100</v>
      </c>
    </row>
    <row r="128" spans="1:13" x14ac:dyDescent="0.25">
      <c r="A128">
        <v>126</v>
      </c>
      <c r="B128" t="s">
        <v>254</v>
      </c>
      <c r="C128">
        <v>46.863999999999898</v>
      </c>
      <c r="D128">
        <v>-113.973299999999</v>
      </c>
      <c r="E128">
        <v>976.89999999999895</v>
      </c>
      <c r="F128" t="s">
        <v>255</v>
      </c>
      <c r="G128" t="s">
        <v>2346</v>
      </c>
      <c r="H128">
        <v>0.75</v>
      </c>
      <c r="I128">
        <v>1.3322700000000001</v>
      </c>
      <c r="J128">
        <v>1.7723199999999999</v>
      </c>
      <c r="K128">
        <v>2.8714300000000001</v>
      </c>
      <c r="L128">
        <v>2</v>
      </c>
      <c r="M128">
        <v>100</v>
      </c>
    </row>
    <row r="129" spans="1:13" x14ac:dyDescent="0.25">
      <c r="A129">
        <v>127</v>
      </c>
      <c r="B129" t="s">
        <v>256</v>
      </c>
      <c r="C129">
        <v>46.815399999999897</v>
      </c>
      <c r="D129">
        <v>-114.1044</v>
      </c>
      <c r="E129" s="13">
        <v>1088.7</v>
      </c>
      <c r="F129" t="s">
        <v>257</v>
      </c>
      <c r="G129" t="s">
        <v>2346</v>
      </c>
      <c r="H129">
        <v>0.79374999999999996</v>
      </c>
      <c r="I129">
        <v>1.23333</v>
      </c>
      <c r="J129">
        <v>1.8</v>
      </c>
      <c r="K129">
        <v>2.6</v>
      </c>
      <c r="L129">
        <v>2</v>
      </c>
      <c r="M129">
        <v>100</v>
      </c>
    </row>
    <row r="130" spans="1:13" x14ac:dyDescent="0.25">
      <c r="A130">
        <v>128</v>
      </c>
      <c r="B130" t="s">
        <v>258</v>
      </c>
      <c r="C130">
        <v>47.042099999999898</v>
      </c>
      <c r="D130">
        <v>-114.0968</v>
      </c>
      <c r="E130" s="13">
        <v>1293</v>
      </c>
      <c r="F130" t="s">
        <v>259</v>
      </c>
      <c r="G130" t="s">
        <v>2346</v>
      </c>
      <c r="H130">
        <v>0.84672000000000003</v>
      </c>
      <c r="I130">
        <v>1.58165</v>
      </c>
      <c r="J130">
        <v>1.9375</v>
      </c>
      <c r="K130">
        <v>3.3481000000000001</v>
      </c>
      <c r="L130">
        <v>2</v>
      </c>
      <c r="M130">
        <v>100</v>
      </c>
    </row>
    <row r="131" spans="1:13" x14ac:dyDescent="0.25">
      <c r="A131">
        <v>129</v>
      </c>
      <c r="B131" t="s">
        <v>260</v>
      </c>
      <c r="C131">
        <v>46.829900000000002</v>
      </c>
      <c r="D131">
        <v>-114.0035</v>
      </c>
      <c r="E131" s="13">
        <v>1071.0999999999899</v>
      </c>
      <c r="F131" t="s">
        <v>261</v>
      </c>
      <c r="G131" t="s">
        <v>2346</v>
      </c>
      <c r="H131">
        <v>0.76846999999999999</v>
      </c>
      <c r="I131">
        <v>1.24621</v>
      </c>
      <c r="J131">
        <v>1.7453099999999999</v>
      </c>
      <c r="K131">
        <v>2.7414200000000002</v>
      </c>
      <c r="L131">
        <v>2</v>
      </c>
      <c r="M131">
        <v>100</v>
      </c>
    </row>
    <row r="132" spans="1:13" x14ac:dyDescent="0.25">
      <c r="A132">
        <v>130</v>
      </c>
      <c r="B132" t="s">
        <v>262</v>
      </c>
      <c r="C132">
        <v>46.894599999999897</v>
      </c>
      <c r="D132">
        <v>-113.9622</v>
      </c>
      <c r="E132" s="13">
        <v>1040.9000000000001</v>
      </c>
      <c r="F132" t="s">
        <v>263</v>
      </c>
      <c r="G132" t="s">
        <v>2346</v>
      </c>
      <c r="H132">
        <v>0.78332999999999997</v>
      </c>
      <c r="I132">
        <v>1.3485199999999999</v>
      </c>
      <c r="J132">
        <v>1.78427</v>
      </c>
      <c r="K132">
        <v>3</v>
      </c>
      <c r="L132">
        <v>2</v>
      </c>
      <c r="M132">
        <v>100</v>
      </c>
    </row>
    <row r="133" spans="1:13" x14ac:dyDescent="0.25">
      <c r="A133">
        <v>131</v>
      </c>
      <c r="B133" t="s">
        <v>264</v>
      </c>
      <c r="C133">
        <v>46.9392</v>
      </c>
      <c r="D133">
        <v>-114.0194</v>
      </c>
      <c r="E133" s="13">
        <v>1082</v>
      </c>
      <c r="F133" t="s">
        <v>265</v>
      </c>
      <c r="G133" t="s">
        <v>2346</v>
      </c>
      <c r="H133">
        <v>0.83694000000000002</v>
      </c>
      <c r="I133">
        <v>1.4</v>
      </c>
      <c r="J133">
        <v>1.84473</v>
      </c>
      <c r="K133">
        <v>3.03504</v>
      </c>
      <c r="L133">
        <v>2</v>
      </c>
      <c r="M133">
        <v>100</v>
      </c>
    </row>
    <row r="134" spans="1:13" x14ac:dyDescent="0.25">
      <c r="A134">
        <v>132</v>
      </c>
      <c r="B134" t="s">
        <v>266</v>
      </c>
      <c r="C134">
        <v>47.041699999999899</v>
      </c>
      <c r="D134">
        <v>-114.116699999999</v>
      </c>
      <c r="E134" s="13">
        <v>1360.9</v>
      </c>
      <c r="F134" t="s">
        <v>267</v>
      </c>
      <c r="G134" t="s">
        <v>2346</v>
      </c>
      <c r="H134">
        <v>0.84867000000000004</v>
      </c>
      <c r="I134">
        <v>1.60849</v>
      </c>
      <c r="J134">
        <v>1.9369400000000001</v>
      </c>
      <c r="K134">
        <v>3.3237100000000002</v>
      </c>
      <c r="L134">
        <v>2</v>
      </c>
      <c r="M134">
        <v>100</v>
      </c>
    </row>
    <row r="135" spans="1:13" x14ac:dyDescent="0.25">
      <c r="A135">
        <v>133</v>
      </c>
      <c r="B135" t="s">
        <v>268</v>
      </c>
      <c r="C135">
        <v>46.858600000000003</v>
      </c>
      <c r="D135">
        <v>-114.0997</v>
      </c>
      <c r="E135">
        <v>949.1</v>
      </c>
      <c r="F135" t="s">
        <v>269</v>
      </c>
      <c r="G135" t="s">
        <v>2346</v>
      </c>
      <c r="H135">
        <v>0.76783000000000001</v>
      </c>
      <c r="I135">
        <v>1.2</v>
      </c>
      <c r="J135">
        <v>1.7554099999999999</v>
      </c>
      <c r="K135">
        <v>2.59097</v>
      </c>
      <c r="L135">
        <v>2</v>
      </c>
      <c r="M135">
        <v>100</v>
      </c>
    </row>
    <row r="136" spans="1:13" x14ac:dyDescent="0.25">
      <c r="A136">
        <v>134</v>
      </c>
      <c r="B136" t="s">
        <v>270</v>
      </c>
      <c r="C136">
        <v>47.178400000000003</v>
      </c>
      <c r="D136">
        <v>-113.477999999999</v>
      </c>
      <c r="E136" s="13">
        <v>1239.9000000000001</v>
      </c>
      <c r="F136" t="s">
        <v>271</v>
      </c>
      <c r="G136" t="s">
        <v>2346</v>
      </c>
      <c r="H136">
        <v>0.75314000000000003</v>
      </c>
      <c r="I136">
        <v>1.33352</v>
      </c>
      <c r="J136">
        <v>1.75278</v>
      </c>
      <c r="K136">
        <v>2.9531399999999999</v>
      </c>
      <c r="L136">
        <v>2</v>
      </c>
      <c r="M136">
        <v>100</v>
      </c>
    </row>
    <row r="137" spans="1:13" x14ac:dyDescent="0.25">
      <c r="A137">
        <v>135</v>
      </c>
      <c r="B137" t="s">
        <v>272</v>
      </c>
      <c r="C137">
        <v>46.946100000000001</v>
      </c>
      <c r="D137">
        <v>-113.429599999999</v>
      </c>
      <c r="E137" s="13">
        <v>1127.8</v>
      </c>
      <c r="F137" t="s">
        <v>273</v>
      </c>
      <c r="G137" t="s">
        <v>2346</v>
      </c>
      <c r="H137">
        <v>0.75312000000000001</v>
      </c>
      <c r="I137">
        <v>1.3167500000000001</v>
      </c>
      <c r="J137">
        <v>1.75972</v>
      </c>
      <c r="K137">
        <v>2.9123899999999998</v>
      </c>
      <c r="L137">
        <v>2</v>
      </c>
      <c r="M137">
        <v>100</v>
      </c>
    </row>
    <row r="138" spans="1:13" x14ac:dyDescent="0.25">
      <c r="A138">
        <v>136</v>
      </c>
      <c r="B138" t="s">
        <v>274</v>
      </c>
      <c r="C138">
        <v>47.1753</v>
      </c>
      <c r="D138">
        <v>-113.437</v>
      </c>
      <c r="E138" s="13">
        <v>1270.0999999999899</v>
      </c>
      <c r="F138" t="s">
        <v>275</v>
      </c>
      <c r="G138" t="s">
        <v>2346</v>
      </c>
      <c r="H138">
        <v>0.76617999999999997</v>
      </c>
      <c r="I138">
        <v>1.3688199999999999</v>
      </c>
      <c r="J138">
        <v>1.7693000000000001</v>
      </c>
      <c r="K138">
        <v>2.9857100000000001</v>
      </c>
      <c r="L138">
        <v>2</v>
      </c>
      <c r="M138">
        <v>100</v>
      </c>
    </row>
    <row r="139" spans="1:13" x14ac:dyDescent="0.25">
      <c r="A139">
        <v>137</v>
      </c>
      <c r="B139" t="s">
        <v>276</v>
      </c>
      <c r="C139">
        <v>46.882199999999898</v>
      </c>
      <c r="D139">
        <v>-113.9044</v>
      </c>
      <c r="E139">
        <v>996.7</v>
      </c>
      <c r="F139" t="s">
        <v>277</v>
      </c>
      <c r="G139" t="s">
        <v>2346</v>
      </c>
      <c r="H139">
        <v>0.75378999999999996</v>
      </c>
      <c r="I139">
        <v>1.4105300000000001</v>
      </c>
      <c r="J139">
        <v>1.7900799999999999</v>
      </c>
      <c r="K139">
        <v>2.96306</v>
      </c>
      <c r="L139">
        <v>2</v>
      </c>
      <c r="M139">
        <v>100</v>
      </c>
    </row>
    <row r="140" spans="1:13" x14ac:dyDescent="0.25">
      <c r="A140">
        <v>138</v>
      </c>
      <c r="B140" t="s">
        <v>278</v>
      </c>
      <c r="C140">
        <v>46.872999999999898</v>
      </c>
      <c r="D140">
        <v>-113.8638</v>
      </c>
      <c r="E140" s="13">
        <v>1163.7</v>
      </c>
      <c r="F140" t="s">
        <v>279</v>
      </c>
      <c r="G140" t="s">
        <v>2346</v>
      </c>
      <c r="H140">
        <v>0.75882000000000005</v>
      </c>
      <c r="I140">
        <v>1.3138099999999999</v>
      </c>
      <c r="J140">
        <v>1.78468</v>
      </c>
      <c r="K140">
        <v>2.9326699999999999</v>
      </c>
      <c r="L140">
        <v>2</v>
      </c>
      <c r="M140">
        <v>100</v>
      </c>
    </row>
    <row r="141" spans="1:13" x14ac:dyDescent="0.25">
      <c r="A141">
        <v>139</v>
      </c>
      <c r="B141" t="s">
        <v>280</v>
      </c>
      <c r="C141">
        <v>47.7762999999999</v>
      </c>
      <c r="D141">
        <v>-108.55840000000001</v>
      </c>
      <c r="E141">
        <v>923.5</v>
      </c>
      <c r="F141" t="s">
        <v>281</v>
      </c>
      <c r="G141" t="s">
        <v>2345</v>
      </c>
      <c r="H141">
        <v>0.95713999999999999</v>
      </c>
      <c r="I141">
        <v>1.41875</v>
      </c>
      <c r="J141">
        <v>2.2692299999999999</v>
      </c>
      <c r="K141">
        <v>3.4359899999999999</v>
      </c>
      <c r="L141">
        <v>2</v>
      </c>
      <c r="M141">
        <v>100</v>
      </c>
    </row>
    <row r="142" spans="1:13" x14ac:dyDescent="0.25">
      <c r="A142">
        <v>140</v>
      </c>
      <c r="B142" t="s">
        <v>282</v>
      </c>
      <c r="C142">
        <v>48.458799999999897</v>
      </c>
      <c r="D142">
        <v>-107.343999999999</v>
      </c>
      <c r="E142">
        <v>665.1</v>
      </c>
      <c r="F142" t="s">
        <v>283</v>
      </c>
      <c r="G142" t="s">
        <v>2345</v>
      </c>
      <c r="H142">
        <v>1.12859</v>
      </c>
      <c r="I142">
        <v>1.6676800000000001</v>
      </c>
      <c r="J142">
        <v>2.8087900000000001</v>
      </c>
      <c r="K142">
        <v>4.2200199999999999</v>
      </c>
      <c r="L142">
        <v>2</v>
      </c>
      <c r="M142">
        <v>100</v>
      </c>
    </row>
    <row r="143" spans="1:13" x14ac:dyDescent="0.25">
      <c r="A143">
        <v>141</v>
      </c>
      <c r="B143" t="s">
        <v>284</v>
      </c>
      <c r="C143">
        <v>45.6325</v>
      </c>
      <c r="D143">
        <v>-110.5836</v>
      </c>
      <c r="E143" s="13">
        <v>1380.0999999999899</v>
      </c>
      <c r="F143" t="s">
        <v>285</v>
      </c>
      <c r="G143" t="s">
        <v>2345</v>
      </c>
      <c r="H143">
        <v>0.77834999999999999</v>
      </c>
      <c r="I143">
        <v>1.1000000000000001</v>
      </c>
      <c r="J143">
        <v>1.7806599999999999</v>
      </c>
      <c r="K143">
        <v>2.9583300000000001</v>
      </c>
      <c r="L143">
        <v>2</v>
      </c>
      <c r="M143">
        <v>100</v>
      </c>
    </row>
    <row r="144" spans="1:13" x14ac:dyDescent="0.25">
      <c r="A144">
        <v>142</v>
      </c>
      <c r="B144" t="s">
        <v>286</v>
      </c>
      <c r="C144">
        <v>45.4607999999999</v>
      </c>
      <c r="D144">
        <v>-110.595</v>
      </c>
      <c r="E144" s="13">
        <v>1465.5</v>
      </c>
      <c r="F144" t="s">
        <v>287</v>
      </c>
      <c r="G144" t="s">
        <v>2345</v>
      </c>
      <c r="H144">
        <v>0.78</v>
      </c>
      <c r="I144">
        <v>1.12869</v>
      </c>
      <c r="J144">
        <v>1.7797700000000001</v>
      </c>
      <c r="K144">
        <v>2.9872999999999998</v>
      </c>
      <c r="L144">
        <v>2</v>
      </c>
      <c r="M144">
        <v>100</v>
      </c>
    </row>
    <row r="145" spans="1:13" x14ac:dyDescent="0.25">
      <c r="A145">
        <v>143</v>
      </c>
      <c r="B145" t="s">
        <v>288</v>
      </c>
      <c r="C145">
        <v>45.658099999999898</v>
      </c>
      <c r="D145">
        <v>-110.56570000000001</v>
      </c>
      <c r="E145" s="13">
        <v>1377.0999999999899</v>
      </c>
      <c r="F145" t="s">
        <v>289</v>
      </c>
      <c r="G145" t="s">
        <v>2345</v>
      </c>
      <c r="H145">
        <v>0.77630999999999994</v>
      </c>
      <c r="I145">
        <v>1.1000000000000001</v>
      </c>
      <c r="J145">
        <v>1.7610699999999999</v>
      </c>
      <c r="K145">
        <v>2.9615100000000001</v>
      </c>
      <c r="L145">
        <v>2</v>
      </c>
      <c r="M145">
        <v>100</v>
      </c>
    </row>
    <row r="146" spans="1:13" x14ac:dyDescent="0.25">
      <c r="A146">
        <v>144</v>
      </c>
      <c r="B146" t="s">
        <v>290</v>
      </c>
      <c r="C146">
        <v>45.997300000000003</v>
      </c>
      <c r="D146">
        <v>-110.6622</v>
      </c>
      <c r="E146" s="13">
        <v>1554.5</v>
      </c>
      <c r="F146" t="s">
        <v>291</v>
      </c>
      <c r="G146" t="s">
        <v>2345</v>
      </c>
      <c r="H146">
        <v>0.79618999999999995</v>
      </c>
      <c r="I146">
        <v>1.1561699999999999</v>
      </c>
      <c r="J146">
        <v>1.7906299999999999</v>
      </c>
      <c r="K146">
        <v>2.9839799999999999</v>
      </c>
      <c r="L146">
        <v>2</v>
      </c>
      <c r="M146">
        <v>100</v>
      </c>
    </row>
    <row r="147" spans="1:13" x14ac:dyDescent="0.25">
      <c r="A147">
        <v>145</v>
      </c>
      <c r="B147" t="s">
        <v>292</v>
      </c>
      <c r="C147">
        <v>45.6357</v>
      </c>
      <c r="D147">
        <v>-110.4331</v>
      </c>
      <c r="E147" s="13">
        <v>1677.9</v>
      </c>
      <c r="F147" t="s">
        <v>293</v>
      </c>
      <c r="G147" t="s">
        <v>2345</v>
      </c>
      <c r="H147">
        <v>1.0343199999999999</v>
      </c>
      <c r="I147">
        <v>1.56</v>
      </c>
      <c r="J147">
        <v>2.2000000000000002</v>
      </c>
      <c r="K147">
        <v>3.6</v>
      </c>
      <c r="L147">
        <v>2</v>
      </c>
      <c r="M147">
        <v>100</v>
      </c>
    </row>
    <row r="148" spans="1:13" x14ac:dyDescent="0.25">
      <c r="A148">
        <v>146</v>
      </c>
      <c r="B148" t="s">
        <v>294</v>
      </c>
      <c r="C148">
        <v>45.402200000000001</v>
      </c>
      <c r="D148">
        <v>-110.7002</v>
      </c>
      <c r="E148" s="13">
        <v>1477.0999999999899</v>
      </c>
      <c r="F148" t="s">
        <v>295</v>
      </c>
      <c r="G148" t="s">
        <v>2345</v>
      </c>
      <c r="H148">
        <v>0.78527000000000002</v>
      </c>
      <c r="I148">
        <v>1.1000000000000001</v>
      </c>
      <c r="J148">
        <v>1.75</v>
      </c>
      <c r="K148">
        <v>2.9583699999999999</v>
      </c>
      <c r="L148">
        <v>2</v>
      </c>
      <c r="M148">
        <v>100</v>
      </c>
    </row>
    <row r="149" spans="1:13" x14ac:dyDescent="0.25">
      <c r="A149">
        <v>147</v>
      </c>
      <c r="B149" t="s">
        <v>296</v>
      </c>
      <c r="C149">
        <v>45.494300000000003</v>
      </c>
      <c r="D149">
        <v>-110.224999999999</v>
      </c>
      <c r="E149" s="13">
        <v>1597.2</v>
      </c>
      <c r="F149" t="s">
        <v>297</v>
      </c>
      <c r="G149" t="s">
        <v>2345</v>
      </c>
      <c r="H149">
        <v>1.4</v>
      </c>
      <c r="I149">
        <v>2.4157600000000001</v>
      </c>
      <c r="J149">
        <v>2.8374999999999999</v>
      </c>
      <c r="K149">
        <v>5.0625</v>
      </c>
      <c r="L149">
        <v>2</v>
      </c>
      <c r="M149">
        <v>100</v>
      </c>
    </row>
    <row r="150" spans="1:13" x14ac:dyDescent="0.25">
      <c r="A150">
        <v>148</v>
      </c>
      <c r="B150" t="s">
        <v>298</v>
      </c>
      <c r="C150">
        <v>45.369999999999898</v>
      </c>
      <c r="D150">
        <v>-110.66</v>
      </c>
      <c r="E150" s="13">
        <v>1553.9</v>
      </c>
      <c r="F150" t="s">
        <v>299</v>
      </c>
      <c r="G150" t="s">
        <v>2345</v>
      </c>
      <c r="H150">
        <v>0.88</v>
      </c>
      <c r="I150">
        <v>1.4</v>
      </c>
      <c r="J150">
        <v>1.92</v>
      </c>
      <c r="K150">
        <v>2.99762</v>
      </c>
      <c r="L150">
        <v>2</v>
      </c>
      <c r="M150">
        <v>100</v>
      </c>
    </row>
    <row r="151" spans="1:13" x14ac:dyDescent="0.25">
      <c r="A151">
        <v>149</v>
      </c>
      <c r="B151" t="s">
        <v>300</v>
      </c>
      <c r="C151">
        <v>45.265799999999899</v>
      </c>
      <c r="D151">
        <v>-110.84990000000001</v>
      </c>
      <c r="E151" s="13">
        <v>1537.7</v>
      </c>
      <c r="F151" t="s">
        <v>301</v>
      </c>
      <c r="G151" t="s">
        <v>2345</v>
      </c>
      <c r="H151">
        <v>0.78271999999999997</v>
      </c>
      <c r="I151">
        <v>1.1000000000000001</v>
      </c>
      <c r="J151">
        <v>1.7662800000000001</v>
      </c>
      <c r="K151">
        <v>2.95417</v>
      </c>
      <c r="L151">
        <v>2</v>
      </c>
      <c r="M151">
        <v>100</v>
      </c>
    </row>
    <row r="152" spans="1:13" x14ac:dyDescent="0.25">
      <c r="A152">
        <v>150</v>
      </c>
      <c r="B152" t="s">
        <v>302</v>
      </c>
      <c r="C152">
        <v>45.658000000000001</v>
      </c>
      <c r="D152">
        <v>-110.5817</v>
      </c>
      <c r="E152" s="13">
        <v>1403.5999999999899</v>
      </c>
      <c r="F152" t="s">
        <v>303</v>
      </c>
      <c r="G152" t="s">
        <v>2345</v>
      </c>
      <c r="H152">
        <v>0.77759</v>
      </c>
      <c r="I152">
        <v>1.1000000000000001</v>
      </c>
      <c r="J152">
        <v>1.77128</v>
      </c>
      <c r="K152">
        <v>2.9541400000000002</v>
      </c>
      <c r="L152">
        <v>2</v>
      </c>
      <c r="M152">
        <v>100</v>
      </c>
    </row>
    <row r="153" spans="1:13" x14ac:dyDescent="0.25">
      <c r="A153">
        <v>151</v>
      </c>
      <c r="B153" t="s">
        <v>304</v>
      </c>
      <c r="C153">
        <v>45.6693</v>
      </c>
      <c r="D153">
        <v>-105.6236</v>
      </c>
      <c r="E153" s="13">
        <v>1061.9000000000001</v>
      </c>
      <c r="F153" t="s">
        <v>305</v>
      </c>
      <c r="G153" t="s">
        <v>2345</v>
      </c>
      <c r="H153">
        <v>1.0706500000000001</v>
      </c>
      <c r="I153">
        <v>1.4739100000000001</v>
      </c>
      <c r="J153">
        <v>2.64378</v>
      </c>
      <c r="K153">
        <v>3.6846199999999998</v>
      </c>
      <c r="L153">
        <v>2</v>
      </c>
      <c r="M153">
        <v>100</v>
      </c>
    </row>
    <row r="154" spans="1:13" x14ac:dyDescent="0.25">
      <c r="A154">
        <v>152</v>
      </c>
      <c r="B154" t="s">
        <v>306</v>
      </c>
      <c r="C154">
        <v>45.6678</v>
      </c>
      <c r="D154">
        <v>-105.899</v>
      </c>
      <c r="E154" s="13">
        <v>1087.2</v>
      </c>
      <c r="F154" t="s">
        <v>307</v>
      </c>
      <c r="G154" t="s">
        <v>2345</v>
      </c>
      <c r="H154">
        <v>1.0038499999999999</v>
      </c>
      <c r="I154">
        <v>1.4072899999999999</v>
      </c>
      <c r="J154">
        <v>2.4714299999999998</v>
      </c>
      <c r="K154">
        <v>3.42692</v>
      </c>
      <c r="L154">
        <v>2</v>
      </c>
      <c r="M154">
        <v>100</v>
      </c>
    </row>
    <row r="155" spans="1:13" x14ac:dyDescent="0.25">
      <c r="A155">
        <v>153</v>
      </c>
      <c r="B155" t="s">
        <v>308</v>
      </c>
      <c r="C155">
        <v>45.609200000000001</v>
      </c>
      <c r="D155">
        <v>-106.0681</v>
      </c>
      <c r="E155" s="13">
        <v>1048.5</v>
      </c>
      <c r="F155" t="s">
        <v>309</v>
      </c>
      <c r="G155" t="s">
        <v>2345</v>
      </c>
      <c r="H155">
        <v>0.94833000000000001</v>
      </c>
      <c r="I155">
        <v>1.2909900000000001</v>
      </c>
      <c r="J155">
        <v>2.37174</v>
      </c>
      <c r="K155">
        <v>3.3</v>
      </c>
      <c r="L155">
        <v>2</v>
      </c>
      <c r="M155">
        <v>100</v>
      </c>
    </row>
    <row r="156" spans="1:13" x14ac:dyDescent="0.25">
      <c r="A156">
        <v>154</v>
      </c>
      <c r="B156" t="s">
        <v>310</v>
      </c>
      <c r="C156">
        <v>45.296399999999899</v>
      </c>
      <c r="D156">
        <v>-105.562</v>
      </c>
      <c r="E156">
        <v>986.89999999999895</v>
      </c>
      <c r="F156" t="s">
        <v>311</v>
      </c>
      <c r="G156" t="s">
        <v>2345</v>
      </c>
      <c r="H156">
        <v>1.1065799999999999</v>
      </c>
      <c r="I156">
        <v>1.4981</v>
      </c>
      <c r="J156">
        <v>2.7096499999999999</v>
      </c>
      <c r="K156">
        <v>3.7526299999999999</v>
      </c>
      <c r="L156">
        <v>2</v>
      </c>
      <c r="M156">
        <v>100</v>
      </c>
    </row>
    <row r="157" spans="1:13" x14ac:dyDescent="0.25">
      <c r="A157">
        <v>155</v>
      </c>
      <c r="B157" t="s">
        <v>312</v>
      </c>
      <c r="C157">
        <v>45.290999999999897</v>
      </c>
      <c r="D157">
        <v>-105.0213</v>
      </c>
      <c r="E157" s="13">
        <v>1051</v>
      </c>
      <c r="F157" t="s">
        <v>313</v>
      </c>
      <c r="G157" t="s">
        <v>2345</v>
      </c>
      <c r="H157">
        <v>1.25674</v>
      </c>
      <c r="I157">
        <v>1.6841600000000001</v>
      </c>
      <c r="J157">
        <v>3.0153799999999999</v>
      </c>
      <c r="K157">
        <v>4.1660399999999997</v>
      </c>
      <c r="L157">
        <v>2</v>
      </c>
      <c r="M157">
        <v>100</v>
      </c>
    </row>
    <row r="158" spans="1:13" x14ac:dyDescent="0.25">
      <c r="A158">
        <v>156</v>
      </c>
      <c r="B158" t="s">
        <v>314</v>
      </c>
      <c r="C158">
        <v>45.587000000000003</v>
      </c>
      <c r="D158">
        <v>-106.1212</v>
      </c>
      <c r="E158">
        <v>972.89999999999895</v>
      </c>
      <c r="F158" t="s">
        <v>315</v>
      </c>
      <c r="G158" t="s">
        <v>2345</v>
      </c>
      <c r="H158">
        <v>0.93805000000000005</v>
      </c>
      <c r="I158">
        <v>1.2660199999999999</v>
      </c>
      <c r="J158">
        <v>2.3519199999999998</v>
      </c>
      <c r="K158">
        <v>3.26797</v>
      </c>
      <c r="L158">
        <v>2</v>
      </c>
      <c r="M158">
        <v>100</v>
      </c>
    </row>
    <row r="159" spans="1:13" x14ac:dyDescent="0.25">
      <c r="A159">
        <v>157</v>
      </c>
      <c r="B159" t="s">
        <v>316</v>
      </c>
      <c r="C159">
        <v>45.2730999999999</v>
      </c>
      <c r="D159">
        <v>-105.328</v>
      </c>
      <c r="E159">
        <v>956.79999999999905</v>
      </c>
      <c r="F159" t="s">
        <v>317</v>
      </c>
      <c r="G159" t="s">
        <v>2345</v>
      </c>
      <c r="H159">
        <v>1.1665000000000001</v>
      </c>
      <c r="I159">
        <v>1.5571900000000001</v>
      </c>
      <c r="J159">
        <v>2.8320500000000002</v>
      </c>
      <c r="K159">
        <v>3.95417</v>
      </c>
      <c r="L159">
        <v>2</v>
      </c>
      <c r="M159">
        <v>100</v>
      </c>
    </row>
    <row r="160" spans="1:13" x14ac:dyDescent="0.25">
      <c r="A160">
        <v>158</v>
      </c>
      <c r="B160" t="s">
        <v>318</v>
      </c>
      <c r="C160">
        <v>45.439999999999898</v>
      </c>
      <c r="D160">
        <v>-105.61</v>
      </c>
      <c r="E160" s="13">
        <v>1069.8</v>
      </c>
      <c r="F160" t="s">
        <v>319</v>
      </c>
      <c r="G160" t="s">
        <v>2345</v>
      </c>
      <c r="H160">
        <v>1.0788800000000001</v>
      </c>
      <c r="I160">
        <v>1.4750000000000001</v>
      </c>
      <c r="J160">
        <v>2.6521699999999999</v>
      </c>
      <c r="K160">
        <v>3.7084000000000001</v>
      </c>
      <c r="L160">
        <v>2</v>
      </c>
      <c r="M160">
        <v>100</v>
      </c>
    </row>
    <row r="161" spans="1:13" x14ac:dyDescent="0.25">
      <c r="A161">
        <v>159</v>
      </c>
      <c r="B161" t="s">
        <v>320</v>
      </c>
      <c r="C161">
        <v>45.677399999999899</v>
      </c>
      <c r="D161">
        <v>-105.5553</v>
      </c>
      <c r="E161" s="13">
        <v>1013.2</v>
      </c>
      <c r="F161" t="s">
        <v>321</v>
      </c>
      <c r="G161" t="s">
        <v>2345</v>
      </c>
      <c r="H161">
        <v>1.0851599999999999</v>
      </c>
      <c r="I161">
        <v>1.4839100000000001</v>
      </c>
      <c r="J161">
        <v>2.68601</v>
      </c>
      <c r="K161">
        <v>3.7523200000000001</v>
      </c>
      <c r="L161">
        <v>2</v>
      </c>
      <c r="M161">
        <v>100</v>
      </c>
    </row>
    <row r="162" spans="1:13" x14ac:dyDescent="0.25">
      <c r="A162">
        <v>160</v>
      </c>
      <c r="B162" t="s">
        <v>322</v>
      </c>
      <c r="C162">
        <v>45.456899999999898</v>
      </c>
      <c r="D162">
        <v>-105.336</v>
      </c>
      <c r="E162">
        <v>921.1</v>
      </c>
      <c r="F162" t="s">
        <v>323</v>
      </c>
      <c r="G162" t="s">
        <v>2345</v>
      </c>
      <c r="H162">
        <v>1.13676</v>
      </c>
      <c r="I162">
        <v>1.5249999999999999</v>
      </c>
      <c r="J162">
        <v>2.7753000000000001</v>
      </c>
      <c r="K162">
        <v>3.8592399999999998</v>
      </c>
      <c r="L162">
        <v>2</v>
      </c>
      <c r="M162">
        <v>100</v>
      </c>
    </row>
    <row r="163" spans="1:13" x14ac:dyDescent="0.25">
      <c r="A163">
        <v>161</v>
      </c>
      <c r="B163" t="s">
        <v>324</v>
      </c>
      <c r="C163">
        <v>45.633299999999899</v>
      </c>
      <c r="D163">
        <v>-105.76600000000001</v>
      </c>
      <c r="E163">
        <v>996.39999999999895</v>
      </c>
      <c r="F163" t="s">
        <v>325</v>
      </c>
      <c r="G163" t="s">
        <v>2345</v>
      </c>
      <c r="H163">
        <v>1.0364599999999999</v>
      </c>
      <c r="I163">
        <v>1.43814</v>
      </c>
      <c r="J163">
        <v>2.5625</v>
      </c>
      <c r="K163">
        <v>3.5538500000000002</v>
      </c>
      <c r="L163">
        <v>2</v>
      </c>
      <c r="M163">
        <v>100</v>
      </c>
    </row>
    <row r="164" spans="1:13" x14ac:dyDescent="0.25">
      <c r="A164">
        <v>162</v>
      </c>
      <c r="B164" t="s">
        <v>326</v>
      </c>
      <c r="C164">
        <v>47.0048999999999</v>
      </c>
      <c r="D164">
        <v>-108.2769</v>
      </c>
      <c r="E164">
        <v>896.7</v>
      </c>
      <c r="F164" t="s">
        <v>327</v>
      </c>
      <c r="G164" t="s">
        <v>2345</v>
      </c>
      <c r="H164">
        <v>1.0044599999999999</v>
      </c>
      <c r="I164">
        <v>1.4207799999999999</v>
      </c>
      <c r="J164">
        <v>2.21875</v>
      </c>
      <c r="K164">
        <v>3.4385400000000002</v>
      </c>
      <c r="L164">
        <v>2</v>
      </c>
      <c r="M164">
        <v>100</v>
      </c>
    </row>
    <row r="165" spans="1:13" x14ac:dyDescent="0.25">
      <c r="A165">
        <v>163</v>
      </c>
      <c r="B165" t="s">
        <v>328</v>
      </c>
      <c r="C165">
        <v>46.409500000000001</v>
      </c>
      <c r="D165">
        <v>-112.72450000000001</v>
      </c>
      <c r="E165" s="13">
        <v>1385</v>
      </c>
      <c r="F165" t="s">
        <v>329</v>
      </c>
      <c r="G165" t="s">
        <v>2346</v>
      </c>
      <c r="H165">
        <v>0.65344999999999998</v>
      </c>
      <c r="I165">
        <v>1.125</v>
      </c>
      <c r="J165">
        <v>1.5555600000000001</v>
      </c>
      <c r="K165">
        <v>2.7271399999999999</v>
      </c>
      <c r="L165">
        <v>2</v>
      </c>
      <c r="M165">
        <v>100</v>
      </c>
    </row>
    <row r="166" spans="1:13" x14ac:dyDescent="0.25">
      <c r="A166">
        <v>164</v>
      </c>
      <c r="B166" t="s">
        <v>330</v>
      </c>
      <c r="C166">
        <v>46.993699999999897</v>
      </c>
      <c r="D166">
        <v>-113.1742</v>
      </c>
      <c r="E166" s="13">
        <v>1236.5999999999899</v>
      </c>
      <c r="F166" t="s">
        <v>331</v>
      </c>
      <c r="G166" t="s">
        <v>2346</v>
      </c>
      <c r="H166">
        <v>0.77539999999999998</v>
      </c>
      <c r="I166">
        <v>1.3748400000000001</v>
      </c>
      <c r="J166">
        <v>1.79321</v>
      </c>
      <c r="K166">
        <v>2.92</v>
      </c>
      <c r="L166">
        <v>2</v>
      </c>
      <c r="M166">
        <v>100</v>
      </c>
    </row>
    <row r="167" spans="1:13" x14ac:dyDescent="0.25">
      <c r="A167">
        <v>165</v>
      </c>
      <c r="B167" t="s">
        <v>332</v>
      </c>
      <c r="C167">
        <v>45.902000000000001</v>
      </c>
      <c r="D167">
        <v>-106.625699999999</v>
      </c>
      <c r="E167">
        <v>989.1</v>
      </c>
      <c r="F167" t="s">
        <v>333</v>
      </c>
      <c r="G167" t="s">
        <v>2345</v>
      </c>
      <c r="H167">
        <v>1.03383</v>
      </c>
      <c r="I167">
        <v>1.48536</v>
      </c>
      <c r="J167">
        <v>2.4785200000000001</v>
      </c>
      <c r="K167">
        <v>3.8138800000000002</v>
      </c>
      <c r="L167">
        <v>2</v>
      </c>
      <c r="M167">
        <v>100</v>
      </c>
    </row>
    <row r="168" spans="1:13" x14ac:dyDescent="0.25">
      <c r="A168">
        <v>166</v>
      </c>
      <c r="B168" t="s">
        <v>334</v>
      </c>
      <c r="C168">
        <v>45.6343999999999</v>
      </c>
      <c r="D168">
        <v>-106.615399999999</v>
      </c>
      <c r="E168" s="13">
        <v>1019.6</v>
      </c>
      <c r="F168" t="s">
        <v>335</v>
      </c>
      <c r="G168" t="s">
        <v>2345</v>
      </c>
      <c r="H168">
        <v>1.0233699999999999</v>
      </c>
      <c r="I168">
        <v>1.4549000000000001</v>
      </c>
      <c r="J168">
        <v>2.45696</v>
      </c>
      <c r="K168">
        <v>3.57768</v>
      </c>
      <c r="L168">
        <v>2</v>
      </c>
      <c r="M168">
        <v>100</v>
      </c>
    </row>
    <row r="169" spans="1:13" x14ac:dyDescent="0.25">
      <c r="A169">
        <v>167</v>
      </c>
      <c r="B169" t="s">
        <v>336</v>
      </c>
      <c r="C169">
        <v>46.263800000000003</v>
      </c>
      <c r="D169">
        <v>-106.6896</v>
      </c>
      <c r="E169">
        <v>767.79999999999905</v>
      </c>
      <c r="F169" t="s">
        <v>337</v>
      </c>
      <c r="G169" t="s">
        <v>2345</v>
      </c>
      <c r="H169">
        <v>0.96111999999999997</v>
      </c>
      <c r="I169">
        <v>1.4</v>
      </c>
      <c r="J169">
        <v>2.3567100000000001</v>
      </c>
      <c r="K169">
        <v>3.40909</v>
      </c>
      <c r="L169">
        <v>2</v>
      </c>
      <c r="M169">
        <v>100</v>
      </c>
    </row>
    <row r="170" spans="1:13" x14ac:dyDescent="0.25">
      <c r="A170">
        <v>168</v>
      </c>
      <c r="B170" t="s">
        <v>338</v>
      </c>
      <c r="C170">
        <v>46.272799999999897</v>
      </c>
      <c r="D170">
        <v>-106.647099999999</v>
      </c>
      <c r="E170">
        <v>786.7</v>
      </c>
      <c r="F170" t="s">
        <v>339</v>
      </c>
      <c r="G170" t="s">
        <v>2345</v>
      </c>
      <c r="H170">
        <v>0.96387999999999996</v>
      </c>
      <c r="I170">
        <v>1.4</v>
      </c>
      <c r="J170">
        <v>2.36389</v>
      </c>
      <c r="K170">
        <v>3.40909</v>
      </c>
      <c r="L170">
        <v>2</v>
      </c>
      <c r="M170">
        <v>100</v>
      </c>
    </row>
    <row r="171" spans="1:13" x14ac:dyDescent="0.25">
      <c r="A171">
        <v>169</v>
      </c>
      <c r="B171" t="s">
        <v>340</v>
      </c>
      <c r="C171">
        <v>45.340200000000003</v>
      </c>
      <c r="D171">
        <v>-106.37130000000001</v>
      </c>
      <c r="E171" s="13">
        <v>1103.4000000000001</v>
      </c>
      <c r="F171" t="s">
        <v>341</v>
      </c>
      <c r="G171" t="s">
        <v>2345</v>
      </c>
      <c r="H171">
        <v>0.92105999999999999</v>
      </c>
      <c r="I171">
        <v>1.25867</v>
      </c>
      <c r="J171">
        <v>2.31751</v>
      </c>
      <c r="K171">
        <v>3.25543</v>
      </c>
      <c r="L171">
        <v>2</v>
      </c>
      <c r="M171">
        <v>100</v>
      </c>
    </row>
    <row r="172" spans="1:13" x14ac:dyDescent="0.25">
      <c r="A172">
        <v>170</v>
      </c>
      <c r="B172" t="s">
        <v>342</v>
      </c>
      <c r="C172">
        <v>46.544600000000003</v>
      </c>
      <c r="D172">
        <v>-107.7627</v>
      </c>
      <c r="E172">
        <v>963.2</v>
      </c>
      <c r="F172" t="s">
        <v>343</v>
      </c>
      <c r="G172" t="s">
        <v>2345</v>
      </c>
      <c r="H172">
        <v>0.92661000000000004</v>
      </c>
      <c r="I172">
        <v>1.4170199999999999</v>
      </c>
      <c r="J172">
        <v>2.2347399999999999</v>
      </c>
      <c r="K172">
        <v>3.40387</v>
      </c>
      <c r="L172">
        <v>2</v>
      </c>
      <c r="M172">
        <v>100</v>
      </c>
    </row>
    <row r="173" spans="1:13" x14ac:dyDescent="0.25">
      <c r="A173">
        <v>171</v>
      </c>
      <c r="B173" t="s">
        <v>344</v>
      </c>
      <c r="C173">
        <v>46.589399999999898</v>
      </c>
      <c r="D173">
        <v>-107.7488</v>
      </c>
      <c r="E173">
        <v>992.7</v>
      </c>
      <c r="F173" t="s">
        <v>345</v>
      </c>
      <c r="G173" t="s">
        <v>2345</v>
      </c>
      <c r="H173">
        <v>0.92483000000000004</v>
      </c>
      <c r="I173">
        <v>1.4171</v>
      </c>
      <c r="J173">
        <v>2.2344900000000001</v>
      </c>
      <c r="K173">
        <v>3.40286</v>
      </c>
      <c r="L173">
        <v>2</v>
      </c>
      <c r="M173">
        <v>100</v>
      </c>
    </row>
    <row r="174" spans="1:13" x14ac:dyDescent="0.25">
      <c r="A174">
        <v>172</v>
      </c>
      <c r="B174" t="s">
        <v>346</v>
      </c>
      <c r="C174">
        <v>47.445</v>
      </c>
      <c r="D174">
        <v>-104.3454</v>
      </c>
      <c r="E174">
        <v>604.70000000000005</v>
      </c>
      <c r="F174" t="s">
        <v>347</v>
      </c>
      <c r="G174" t="s">
        <v>2345</v>
      </c>
      <c r="H174">
        <v>1.0763199999999999</v>
      </c>
      <c r="I174">
        <v>1.5729500000000001</v>
      </c>
      <c r="J174">
        <v>2.75</v>
      </c>
      <c r="K174">
        <v>3.6857099999999998</v>
      </c>
      <c r="L174">
        <v>2</v>
      </c>
      <c r="M174">
        <v>100</v>
      </c>
    </row>
    <row r="175" spans="1:13" x14ac:dyDescent="0.25">
      <c r="A175">
        <v>173</v>
      </c>
      <c r="B175" t="s">
        <v>348</v>
      </c>
      <c r="C175">
        <v>47.7575</v>
      </c>
      <c r="D175">
        <v>-104.1272</v>
      </c>
      <c r="E175">
        <v>584</v>
      </c>
      <c r="F175" t="s">
        <v>349</v>
      </c>
      <c r="G175" t="s">
        <v>2345</v>
      </c>
      <c r="H175">
        <v>1.1276999999999999</v>
      </c>
      <c r="I175">
        <v>1.64286</v>
      </c>
      <c r="J175">
        <v>2.85459</v>
      </c>
      <c r="K175">
        <v>3.8872800000000001</v>
      </c>
      <c r="L175">
        <v>2</v>
      </c>
      <c r="M175">
        <v>100</v>
      </c>
    </row>
    <row r="176" spans="1:13" x14ac:dyDescent="0.25">
      <c r="A176">
        <v>174</v>
      </c>
      <c r="B176" t="s">
        <v>350</v>
      </c>
      <c r="C176">
        <v>47.979999999999897</v>
      </c>
      <c r="D176">
        <v>-104.37</v>
      </c>
      <c r="E176">
        <v>717.2</v>
      </c>
      <c r="F176" t="s">
        <v>351</v>
      </c>
      <c r="G176" t="s">
        <v>2345</v>
      </c>
      <c r="H176">
        <v>1.07698</v>
      </c>
      <c r="I176">
        <v>1.5739700000000001</v>
      </c>
      <c r="J176">
        <v>2.76586</v>
      </c>
      <c r="K176">
        <v>3.8216199999999998</v>
      </c>
      <c r="L176">
        <v>2</v>
      </c>
      <c r="M176">
        <v>100</v>
      </c>
    </row>
    <row r="177" spans="1:13" x14ac:dyDescent="0.25">
      <c r="A177">
        <v>175</v>
      </c>
      <c r="B177" t="s">
        <v>352</v>
      </c>
      <c r="C177">
        <v>48.337600000000002</v>
      </c>
      <c r="D177">
        <v>-104.4941</v>
      </c>
      <c r="E177">
        <v>617.5</v>
      </c>
      <c r="F177" t="s">
        <v>353</v>
      </c>
      <c r="G177" t="s">
        <v>2345</v>
      </c>
      <c r="H177">
        <v>1.0963400000000001</v>
      </c>
      <c r="I177">
        <v>1.5927100000000001</v>
      </c>
      <c r="J177">
        <v>2.7853500000000002</v>
      </c>
      <c r="K177">
        <v>3.9729999999999999</v>
      </c>
      <c r="L177">
        <v>2</v>
      </c>
      <c r="M177">
        <v>100</v>
      </c>
    </row>
    <row r="178" spans="1:13" x14ac:dyDescent="0.25">
      <c r="A178">
        <v>176</v>
      </c>
      <c r="B178" t="s">
        <v>354</v>
      </c>
      <c r="C178">
        <v>48.316899999999897</v>
      </c>
      <c r="D178">
        <v>-104.9105</v>
      </c>
      <c r="E178">
        <v>645.89999999999895</v>
      </c>
      <c r="F178" t="s">
        <v>355</v>
      </c>
      <c r="G178" t="s">
        <v>2345</v>
      </c>
      <c r="H178">
        <v>1.0614399999999999</v>
      </c>
      <c r="I178">
        <v>1.5562499999999999</v>
      </c>
      <c r="J178">
        <v>2.7353999999999998</v>
      </c>
      <c r="K178">
        <v>3.72221</v>
      </c>
      <c r="L178">
        <v>2</v>
      </c>
      <c r="M178">
        <v>100</v>
      </c>
    </row>
    <row r="179" spans="1:13" x14ac:dyDescent="0.25">
      <c r="A179">
        <v>177</v>
      </c>
      <c r="B179" t="s">
        <v>356</v>
      </c>
      <c r="C179">
        <v>48.403700000000001</v>
      </c>
      <c r="D179">
        <v>-105.15</v>
      </c>
      <c r="E179">
        <v>674.79999999999905</v>
      </c>
      <c r="F179" t="s">
        <v>357</v>
      </c>
      <c r="G179" t="s">
        <v>2345</v>
      </c>
      <c r="H179">
        <v>1.0632299999999999</v>
      </c>
      <c r="I179">
        <v>1.56549</v>
      </c>
      <c r="J179">
        <v>2.7611699999999999</v>
      </c>
      <c r="K179">
        <v>3.6964000000000001</v>
      </c>
      <c r="L179">
        <v>2</v>
      </c>
      <c r="M179">
        <v>100</v>
      </c>
    </row>
    <row r="180" spans="1:13" x14ac:dyDescent="0.25">
      <c r="A180">
        <v>178</v>
      </c>
      <c r="B180" t="s">
        <v>358</v>
      </c>
      <c r="C180">
        <v>46.124400000000001</v>
      </c>
      <c r="D180">
        <v>-114.21720000000001</v>
      </c>
      <c r="E180" s="13">
        <v>1247.9000000000001</v>
      </c>
      <c r="F180" t="s">
        <v>359</v>
      </c>
      <c r="G180" t="s">
        <v>2346</v>
      </c>
      <c r="H180">
        <v>0.79374999999999996</v>
      </c>
      <c r="I180">
        <v>1.3221000000000001</v>
      </c>
      <c r="J180">
        <v>1.89062</v>
      </c>
      <c r="K180">
        <v>2.75</v>
      </c>
      <c r="L180">
        <v>2</v>
      </c>
      <c r="M180">
        <v>100</v>
      </c>
    </row>
    <row r="181" spans="1:13" x14ac:dyDescent="0.25">
      <c r="A181">
        <v>179</v>
      </c>
      <c r="B181" t="s">
        <v>360</v>
      </c>
      <c r="C181">
        <v>46.6068</v>
      </c>
      <c r="D181">
        <v>-114.0124</v>
      </c>
      <c r="E181" s="13">
        <v>1085.0999999999899</v>
      </c>
      <c r="F181" t="s">
        <v>361</v>
      </c>
      <c r="G181" t="s">
        <v>2346</v>
      </c>
      <c r="H181">
        <v>0.75521000000000005</v>
      </c>
      <c r="I181">
        <v>1.1499999999999999</v>
      </c>
      <c r="J181">
        <v>1.65</v>
      </c>
      <c r="K181">
        <v>2.5243500000000001</v>
      </c>
      <c r="L181">
        <v>2</v>
      </c>
      <c r="M181">
        <v>100</v>
      </c>
    </row>
    <row r="182" spans="1:13" x14ac:dyDescent="0.25">
      <c r="A182">
        <v>180</v>
      </c>
      <c r="B182" t="s">
        <v>362</v>
      </c>
      <c r="C182">
        <v>46.235100000000003</v>
      </c>
      <c r="D182">
        <v>-114.1279</v>
      </c>
      <c r="E182" s="13">
        <v>1129</v>
      </c>
      <c r="F182" t="s">
        <v>363</v>
      </c>
      <c r="G182" t="s">
        <v>2346</v>
      </c>
      <c r="H182">
        <v>0.75194000000000005</v>
      </c>
      <c r="I182">
        <v>1.1499999999999999</v>
      </c>
      <c r="J182">
        <v>1.6527799999999999</v>
      </c>
      <c r="K182">
        <v>2.5</v>
      </c>
      <c r="L182">
        <v>2</v>
      </c>
      <c r="M182">
        <v>100</v>
      </c>
    </row>
    <row r="183" spans="1:13" x14ac:dyDescent="0.25">
      <c r="A183">
        <v>181</v>
      </c>
      <c r="B183" t="s">
        <v>364</v>
      </c>
      <c r="C183">
        <v>46.320900000000002</v>
      </c>
      <c r="D183">
        <v>-114.0252</v>
      </c>
      <c r="E183" s="13">
        <v>1305.2</v>
      </c>
      <c r="F183" t="s">
        <v>365</v>
      </c>
      <c r="G183" t="s">
        <v>2346</v>
      </c>
      <c r="H183">
        <v>0.78571000000000002</v>
      </c>
      <c r="I183">
        <v>1.2</v>
      </c>
      <c r="J183">
        <v>1.7142900000000001</v>
      </c>
      <c r="K183">
        <v>2.76</v>
      </c>
      <c r="L183">
        <v>2</v>
      </c>
      <c r="M183">
        <v>100</v>
      </c>
    </row>
    <row r="184" spans="1:13" x14ac:dyDescent="0.25">
      <c r="A184">
        <v>182</v>
      </c>
      <c r="B184" t="s">
        <v>366</v>
      </c>
      <c r="C184">
        <v>46.2348</v>
      </c>
      <c r="D184">
        <v>-114.1563</v>
      </c>
      <c r="E184" s="13">
        <v>1093.5999999999899</v>
      </c>
      <c r="F184" t="s">
        <v>367</v>
      </c>
      <c r="G184" t="s">
        <v>2346</v>
      </c>
      <c r="H184">
        <v>0.75</v>
      </c>
      <c r="I184">
        <v>1.15625</v>
      </c>
      <c r="J184">
        <v>1.6856500000000001</v>
      </c>
      <c r="K184">
        <v>2.52318</v>
      </c>
      <c r="L184">
        <v>2</v>
      </c>
      <c r="M184">
        <v>100</v>
      </c>
    </row>
    <row r="185" spans="1:13" x14ac:dyDescent="0.25">
      <c r="A185">
        <v>183</v>
      </c>
      <c r="B185" t="s">
        <v>368</v>
      </c>
      <c r="C185">
        <v>46.427799999999898</v>
      </c>
      <c r="D185">
        <v>-114.0583</v>
      </c>
      <c r="E185" s="13">
        <v>1075.9000000000001</v>
      </c>
      <c r="F185" t="s">
        <v>369</v>
      </c>
      <c r="G185" t="s">
        <v>2346</v>
      </c>
      <c r="H185">
        <v>0.75078999999999996</v>
      </c>
      <c r="I185">
        <v>1.1499999999999999</v>
      </c>
      <c r="J185">
        <v>1.65527</v>
      </c>
      <c r="K185">
        <v>2.5</v>
      </c>
      <c r="L185">
        <v>2</v>
      </c>
      <c r="M185">
        <v>100</v>
      </c>
    </row>
    <row r="186" spans="1:13" x14ac:dyDescent="0.25">
      <c r="A186">
        <v>184</v>
      </c>
      <c r="B186" t="s">
        <v>370</v>
      </c>
      <c r="C186">
        <v>46.4724</v>
      </c>
      <c r="D186">
        <v>-114.1463</v>
      </c>
      <c r="E186" s="13">
        <v>1051.5999999999899</v>
      </c>
      <c r="F186" t="s">
        <v>371</v>
      </c>
      <c r="G186" t="s">
        <v>2346</v>
      </c>
      <c r="H186">
        <v>0.82972999999999997</v>
      </c>
      <c r="I186">
        <v>1.3688199999999999</v>
      </c>
      <c r="J186">
        <v>1.8810500000000001</v>
      </c>
      <c r="K186">
        <v>2.9093800000000001</v>
      </c>
      <c r="L186">
        <v>2</v>
      </c>
      <c r="M186">
        <v>100</v>
      </c>
    </row>
    <row r="187" spans="1:13" x14ac:dyDescent="0.25">
      <c r="A187">
        <v>185</v>
      </c>
      <c r="B187" t="s">
        <v>372</v>
      </c>
      <c r="C187">
        <v>45.832999999999899</v>
      </c>
      <c r="D187">
        <v>-109.944999999999</v>
      </c>
      <c r="E187" s="13">
        <v>1249.0999999999899</v>
      </c>
      <c r="F187" t="s">
        <v>373</v>
      </c>
      <c r="G187" t="s">
        <v>2345</v>
      </c>
      <c r="H187">
        <v>0.91818999999999995</v>
      </c>
      <c r="I187">
        <v>1.48146</v>
      </c>
      <c r="J187">
        <v>2.15639</v>
      </c>
      <c r="K187">
        <v>3.4353199999999999</v>
      </c>
      <c r="L187">
        <v>2</v>
      </c>
      <c r="M187">
        <v>100</v>
      </c>
    </row>
    <row r="188" spans="1:13" x14ac:dyDescent="0.25">
      <c r="A188">
        <v>186</v>
      </c>
      <c r="B188" t="s">
        <v>374</v>
      </c>
      <c r="C188">
        <v>45.764299999999899</v>
      </c>
      <c r="D188">
        <v>-109.85850000000001</v>
      </c>
      <c r="E188" s="13">
        <v>1240.2</v>
      </c>
      <c r="F188" t="s">
        <v>375</v>
      </c>
      <c r="G188" t="s">
        <v>2345</v>
      </c>
      <c r="H188">
        <v>0.94520000000000004</v>
      </c>
      <c r="I188">
        <v>1.45</v>
      </c>
      <c r="J188">
        <v>2.2292900000000002</v>
      </c>
      <c r="K188">
        <v>3.43052</v>
      </c>
      <c r="L188">
        <v>2</v>
      </c>
      <c r="M188">
        <v>100</v>
      </c>
    </row>
    <row r="189" spans="1:13" x14ac:dyDescent="0.25">
      <c r="A189">
        <v>187</v>
      </c>
      <c r="B189" t="s">
        <v>376</v>
      </c>
      <c r="C189">
        <v>45.719099999999898</v>
      </c>
      <c r="D189">
        <v>-109.90900000000001</v>
      </c>
      <c r="E189" s="13">
        <v>1331.0999999999899</v>
      </c>
      <c r="F189" t="s">
        <v>377</v>
      </c>
      <c r="G189" t="s">
        <v>2345</v>
      </c>
      <c r="H189">
        <v>0.98750000000000004</v>
      </c>
      <c r="I189">
        <v>1.5658799999999999</v>
      </c>
      <c r="J189">
        <v>2.2671999999999999</v>
      </c>
      <c r="K189">
        <v>3.5125000000000002</v>
      </c>
      <c r="L189">
        <v>2</v>
      </c>
      <c r="M189">
        <v>100</v>
      </c>
    </row>
    <row r="190" spans="1:13" x14ac:dyDescent="0.25">
      <c r="A190">
        <v>188</v>
      </c>
      <c r="B190" t="s">
        <v>378</v>
      </c>
      <c r="C190">
        <v>45.972299999999898</v>
      </c>
      <c r="D190">
        <v>-110.00020000000001</v>
      </c>
      <c r="E190" s="13">
        <v>1437.7</v>
      </c>
      <c r="F190" t="s">
        <v>379</v>
      </c>
      <c r="G190" t="s">
        <v>2345</v>
      </c>
      <c r="H190">
        <v>1.01128</v>
      </c>
      <c r="I190">
        <v>1.59083</v>
      </c>
      <c r="J190">
        <v>2.3702899999999998</v>
      </c>
      <c r="K190">
        <v>3.60745</v>
      </c>
      <c r="L190">
        <v>2</v>
      </c>
      <c r="M190">
        <v>100</v>
      </c>
    </row>
    <row r="191" spans="1:13" x14ac:dyDescent="0.25">
      <c r="A191">
        <v>189</v>
      </c>
      <c r="B191" t="s">
        <v>380</v>
      </c>
      <c r="C191">
        <v>45.6907</v>
      </c>
      <c r="D191">
        <v>-109.717299999999</v>
      </c>
      <c r="E191" s="13">
        <v>1247.2</v>
      </c>
      <c r="F191" t="s">
        <v>381</v>
      </c>
      <c r="G191" t="s">
        <v>2345</v>
      </c>
      <c r="H191">
        <v>0.96496000000000004</v>
      </c>
      <c r="I191">
        <v>1.4636400000000001</v>
      </c>
      <c r="J191">
        <v>2.26667</v>
      </c>
      <c r="K191">
        <v>3.5</v>
      </c>
      <c r="L191">
        <v>2</v>
      </c>
      <c r="M191">
        <v>100</v>
      </c>
    </row>
    <row r="192" spans="1:13" x14ac:dyDescent="0.25">
      <c r="A192">
        <v>190</v>
      </c>
      <c r="B192" t="s">
        <v>382</v>
      </c>
      <c r="C192">
        <v>45.810299999999899</v>
      </c>
      <c r="D192">
        <v>-109.8736</v>
      </c>
      <c r="E192" s="13">
        <v>1740.4</v>
      </c>
      <c r="F192" t="s">
        <v>383</v>
      </c>
      <c r="G192" t="s">
        <v>2345</v>
      </c>
      <c r="H192">
        <v>0.90259</v>
      </c>
      <c r="I192">
        <v>1.4110199999999999</v>
      </c>
      <c r="J192">
        <v>2.1828400000000001</v>
      </c>
      <c r="K192">
        <v>3.3973599999999999</v>
      </c>
      <c r="L192">
        <v>2</v>
      </c>
      <c r="M192">
        <v>100</v>
      </c>
    </row>
    <row r="193" spans="1:13" x14ac:dyDescent="0.25">
      <c r="A193">
        <v>191</v>
      </c>
      <c r="B193" t="s">
        <v>384</v>
      </c>
      <c r="C193">
        <v>45.8340999999999</v>
      </c>
      <c r="D193">
        <v>-109.941</v>
      </c>
      <c r="E193" s="13">
        <v>1244.8</v>
      </c>
      <c r="F193" t="s">
        <v>385</v>
      </c>
      <c r="G193" t="s">
        <v>2345</v>
      </c>
      <c r="H193">
        <v>0.91742000000000001</v>
      </c>
      <c r="I193">
        <v>1.4805299999999999</v>
      </c>
      <c r="J193">
        <v>2.1567400000000001</v>
      </c>
      <c r="K193">
        <v>3.4317199999999999</v>
      </c>
      <c r="L193">
        <v>2</v>
      </c>
      <c r="M193">
        <v>100</v>
      </c>
    </row>
    <row r="194" spans="1:13" x14ac:dyDescent="0.25">
      <c r="A194">
        <v>192</v>
      </c>
      <c r="B194" t="s">
        <v>386</v>
      </c>
      <c r="C194">
        <v>46.104100000000003</v>
      </c>
      <c r="D194">
        <v>-109.9569</v>
      </c>
      <c r="E194" s="13">
        <v>1532.8</v>
      </c>
      <c r="F194" t="s">
        <v>387</v>
      </c>
      <c r="G194" t="s">
        <v>2345</v>
      </c>
      <c r="H194">
        <v>1.0555600000000001</v>
      </c>
      <c r="I194">
        <v>1.7</v>
      </c>
      <c r="J194">
        <v>2.4797099999999999</v>
      </c>
      <c r="K194">
        <v>3.71</v>
      </c>
      <c r="L194">
        <v>2</v>
      </c>
      <c r="M194">
        <v>100</v>
      </c>
    </row>
    <row r="195" spans="1:13" x14ac:dyDescent="0.25">
      <c r="A195">
        <v>193</v>
      </c>
      <c r="B195" t="s">
        <v>388</v>
      </c>
      <c r="C195">
        <v>46.1721</v>
      </c>
      <c r="D195">
        <v>-109.7687</v>
      </c>
      <c r="E195" s="13">
        <v>1415.2</v>
      </c>
      <c r="F195" t="s">
        <v>389</v>
      </c>
      <c r="G195" t="s">
        <v>2345</v>
      </c>
      <c r="H195">
        <v>1.03694</v>
      </c>
      <c r="I195">
        <v>1.6623600000000001</v>
      </c>
      <c r="J195">
        <v>2.3940600000000001</v>
      </c>
      <c r="K195">
        <v>3.7</v>
      </c>
      <c r="L195">
        <v>2</v>
      </c>
      <c r="M195">
        <v>100</v>
      </c>
    </row>
    <row r="196" spans="1:13" x14ac:dyDescent="0.25">
      <c r="A196">
        <v>194</v>
      </c>
      <c r="B196" t="s">
        <v>390</v>
      </c>
      <c r="C196">
        <v>48.731900000000003</v>
      </c>
      <c r="D196">
        <v>-104.4773</v>
      </c>
      <c r="E196">
        <v>611.70000000000005</v>
      </c>
      <c r="F196" t="s">
        <v>391</v>
      </c>
      <c r="G196" t="s">
        <v>2345</v>
      </c>
      <c r="H196">
        <v>1.30427</v>
      </c>
      <c r="I196">
        <v>1.8152600000000001</v>
      </c>
      <c r="J196">
        <v>3.2265600000000001</v>
      </c>
      <c r="K196">
        <v>4.2456300000000002</v>
      </c>
      <c r="L196">
        <v>2</v>
      </c>
      <c r="M196">
        <v>100</v>
      </c>
    </row>
    <row r="197" spans="1:13" x14ac:dyDescent="0.25">
      <c r="A197">
        <v>195</v>
      </c>
      <c r="B197" t="s">
        <v>392</v>
      </c>
      <c r="C197">
        <v>48.795499999999898</v>
      </c>
      <c r="D197">
        <v>-104.6657</v>
      </c>
      <c r="E197">
        <v>623</v>
      </c>
      <c r="F197" t="s">
        <v>393</v>
      </c>
      <c r="G197" t="s">
        <v>2345</v>
      </c>
      <c r="H197">
        <v>1.3022100000000001</v>
      </c>
      <c r="I197">
        <v>1.81253</v>
      </c>
      <c r="J197">
        <v>3.2211500000000002</v>
      </c>
      <c r="K197">
        <v>4.2420299999999997</v>
      </c>
      <c r="L197">
        <v>2</v>
      </c>
      <c r="M197">
        <v>100</v>
      </c>
    </row>
    <row r="198" spans="1:13" x14ac:dyDescent="0.25">
      <c r="A198">
        <v>196</v>
      </c>
      <c r="B198" t="s">
        <v>394</v>
      </c>
      <c r="C198">
        <v>48.9134999999999</v>
      </c>
      <c r="D198">
        <v>-104.8999</v>
      </c>
      <c r="E198">
        <v>696.2</v>
      </c>
      <c r="F198" t="s">
        <v>395</v>
      </c>
      <c r="G198" t="s">
        <v>2345</v>
      </c>
      <c r="H198">
        <v>1.30385</v>
      </c>
      <c r="I198">
        <v>1.81809</v>
      </c>
      <c r="J198">
        <v>3.2235299999999998</v>
      </c>
      <c r="K198">
        <v>4.2476000000000003</v>
      </c>
      <c r="L198">
        <v>2</v>
      </c>
      <c r="M198">
        <v>100</v>
      </c>
    </row>
    <row r="199" spans="1:13" x14ac:dyDescent="0.25">
      <c r="A199">
        <v>197</v>
      </c>
      <c r="B199" t="s">
        <v>396</v>
      </c>
      <c r="C199">
        <v>48.752099999999899</v>
      </c>
      <c r="D199">
        <v>-104.5239</v>
      </c>
      <c r="E199">
        <v>609.89999999999895</v>
      </c>
      <c r="F199" t="s">
        <v>397</v>
      </c>
      <c r="G199" t="s">
        <v>2345</v>
      </c>
      <c r="H199">
        <v>1.3035300000000001</v>
      </c>
      <c r="I199">
        <v>1.81423</v>
      </c>
      <c r="J199">
        <v>3.2257600000000002</v>
      </c>
      <c r="K199">
        <v>4.2443200000000001</v>
      </c>
      <c r="L199">
        <v>2</v>
      </c>
      <c r="M199">
        <v>100</v>
      </c>
    </row>
    <row r="200" spans="1:13" x14ac:dyDescent="0.25">
      <c r="A200">
        <v>198</v>
      </c>
      <c r="B200" t="s">
        <v>398</v>
      </c>
      <c r="C200">
        <v>48.7747999999999</v>
      </c>
      <c r="D200">
        <v>-104.566999999999</v>
      </c>
      <c r="E200">
        <v>623</v>
      </c>
      <c r="F200" t="s">
        <v>399</v>
      </c>
      <c r="G200" t="s">
        <v>2345</v>
      </c>
      <c r="H200">
        <v>1.30393</v>
      </c>
      <c r="I200">
        <v>1.8152600000000001</v>
      </c>
      <c r="J200">
        <v>3.2269800000000002</v>
      </c>
      <c r="K200">
        <v>4.2454999999999998</v>
      </c>
      <c r="L200">
        <v>2</v>
      </c>
      <c r="M200">
        <v>100</v>
      </c>
    </row>
    <row r="201" spans="1:13" x14ac:dyDescent="0.25">
      <c r="A201">
        <v>199</v>
      </c>
      <c r="B201" t="s">
        <v>400</v>
      </c>
      <c r="C201">
        <v>48.418900000000001</v>
      </c>
      <c r="D201">
        <v>-104.45480000000001</v>
      </c>
      <c r="E201">
        <v>637</v>
      </c>
      <c r="F201" t="s">
        <v>401</v>
      </c>
      <c r="G201" t="s">
        <v>2345</v>
      </c>
      <c r="H201">
        <v>1.1383099999999999</v>
      </c>
      <c r="I201">
        <v>1.6696</v>
      </c>
      <c r="J201">
        <v>2.9</v>
      </c>
      <c r="K201">
        <v>4.0841900000000004</v>
      </c>
      <c r="L201">
        <v>2</v>
      </c>
      <c r="M201">
        <v>100</v>
      </c>
    </row>
    <row r="202" spans="1:13" x14ac:dyDescent="0.25">
      <c r="A202">
        <v>200</v>
      </c>
      <c r="B202" t="s">
        <v>402</v>
      </c>
      <c r="C202">
        <v>48.6069999999999</v>
      </c>
      <c r="D202">
        <v>-104.5968</v>
      </c>
      <c r="E202">
        <v>661.7</v>
      </c>
      <c r="F202" t="s">
        <v>403</v>
      </c>
      <c r="G202" t="s">
        <v>2345</v>
      </c>
      <c r="H202">
        <v>1.2052700000000001</v>
      </c>
      <c r="I202">
        <v>1.7687200000000001</v>
      </c>
      <c r="J202">
        <v>3</v>
      </c>
      <c r="K202">
        <v>4.2041500000000003</v>
      </c>
      <c r="L202">
        <v>2</v>
      </c>
      <c r="M202">
        <v>100</v>
      </c>
    </row>
    <row r="203" spans="1:13" x14ac:dyDescent="0.25">
      <c r="A203">
        <v>201</v>
      </c>
      <c r="B203" t="s">
        <v>404</v>
      </c>
      <c r="C203">
        <v>48.824800000000003</v>
      </c>
      <c r="D203">
        <v>-104.49420000000001</v>
      </c>
      <c r="E203">
        <v>680.6</v>
      </c>
      <c r="F203" t="s">
        <v>405</v>
      </c>
      <c r="G203" t="s">
        <v>2345</v>
      </c>
      <c r="H203">
        <v>1.3106800000000001</v>
      </c>
      <c r="I203">
        <v>1.8260000000000001</v>
      </c>
      <c r="J203">
        <v>3.2416399999999999</v>
      </c>
      <c r="K203">
        <v>4.2621099999999998</v>
      </c>
      <c r="L203">
        <v>2</v>
      </c>
      <c r="M203">
        <v>100</v>
      </c>
    </row>
    <row r="204" spans="1:13" x14ac:dyDescent="0.25">
      <c r="A204">
        <v>202</v>
      </c>
      <c r="B204" t="s">
        <v>406</v>
      </c>
      <c r="C204">
        <v>47.295299999999898</v>
      </c>
      <c r="D204">
        <v>-114.3929</v>
      </c>
      <c r="E204">
        <v>896.1</v>
      </c>
      <c r="F204" t="s">
        <v>407</v>
      </c>
      <c r="G204" t="s">
        <v>2346</v>
      </c>
      <c r="H204">
        <v>0.79166999999999998</v>
      </c>
      <c r="I204">
        <v>1.38</v>
      </c>
      <c r="J204">
        <v>1.8</v>
      </c>
      <c r="K204">
        <v>3.05</v>
      </c>
      <c r="L204">
        <v>2</v>
      </c>
      <c r="M204">
        <v>100</v>
      </c>
    </row>
    <row r="205" spans="1:13" x14ac:dyDescent="0.25">
      <c r="A205">
        <v>203</v>
      </c>
      <c r="B205" t="s">
        <v>408</v>
      </c>
      <c r="C205">
        <v>48.033700000000003</v>
      </c>
      <c r="D205">
        <v>-115.8519</v>
      </c>
      <c r="E205">
        <v>716.89999999999895</v>
      </c>
      <c r="F205" t="s">
        <v>409</v>
      </c>
      <c r="G205" t="s">
        <v>2346</v>
      </c>
      <c r="H205">
        <v>0.95</v>
      </c>
      <c r="I205">
        <v>1.90333</v>
      </c>
      <c r="J205">
        <v>2.1369400000000001</v>
      </c>
      <c r="K205">
        <v>3.98977</v>
      </c>
      <c r="L205">
        <v>2</v>
      </c>
      <c r="M205">
        <v>100</v>
      </c>
    </row>
    <row r="206" spans="1:13" x14ac:dyDescent="0.25">
      <c r="A206">
        <v>204</v>
      </c>
      <c r="B206" t="s">
        <v>410</v>
      </c>
      <c r="C206">
        <v>48.113900000000001</v>
      </c>
      <c r="D206">
        <v>-115.8446</v>
      </c>
      <c r="E206">
        <v>702.89999999999895</v>
      </c>
      <c r="F206" t="s">
        <v>411</v>
      </c>
      <c r="G206" t="s">
        <v>2346</v>
      </c>
      <c r="H206">
        <v>1.05</v>
      </c>
      <c r="I206">
        <v>2.04406</v>
      </c>
      <c r="J206">
        <v>2.2215699999999998</v>
      </c>
      <c r="K206">
        <v>4.32308</v>
      </c>
      <c r="L206">
        <v>2</v>
      </c>
      <c r="M206">
        <v>100</v>
      </c>
    </row>
    <row r="207" spans="1:13" x14ac:dyDescent="0.25">
      <c r="A207">
        <v>205</v>
      </c>
      <c r="B207" t="s">
        <v>412</v>
      </c>
      <c r="C207">
        <v>47.6938999999999</v>
      </c>
      <c r="D207">
        <v>-115.476699999999</v>
      </c>
      <c r="E207">
        <v>791</v>
      </c>
      <c r="F207" t="s">
        <v>413</v>
      </c>
      <c r="G207" t="s">
        <v>2346</v>
      </c>
      <c r="H207">
        <v>0.89</v>
      </c>
      <c r="I207">
        <v>1.63815</v>
      </c>
      <c r="J207">
        <v>2.0405799999999998</v>
      </c>
      <c r="K207">
        <v>3.3327800000000001</v>
      </c>
      <c r="L207">
        <v>2</v>
      </c>
      <c r="M207">
        <v>100</v>
      </c>
    </row>
    <row r="208" spans="1:13" x14ac:dyDescent="0.25">
      <c r="A208">
        <v>206</v>
      </c>
      <c r="B208" t="s">
        <v>414</v>
      </c>
      <c r="C208">
        <v>45.669699999999899</v>
      </c>
      <c r="D208">
        <v>-109.472399999999</v>
      </c>
      <c r="E208" s="13">
        <v>1166.2</v>
      </c>
      <c r="F208" t="s">
        <v>415</v>
      </c>
      <c r="G208" t="s">
        <v>2345</v>
      </c>
      <c r="H208">
        <v>0.9</v>
      </c>
      <c r="I208">
        <v>1.41364</v>
      </c>
      <c r="J208">
        <v>2.2057000000000002</v>
      </c>
      <c r="K208">
        <v>3.4142899999999998</v>
      </c>
      <c r="L208">
        <v>2</v>
      </c>
      <c r="M208">
        <v>100</v>
      </c>
    </row>
    <row r="209" spans="1:13" x14ac:dyDescent="0.25">
      <c r="A209">
        <v>207</v>
      </c>
      <c r="B209" t="s">
        <v>416</v>
      </c>
      <c r="C209">
        <v>45.620800000000003</v>
      </c>
      <c r="D209">
        <v>-109.104</v>
      </c>
      <c r="E209" s="13">
        <v>1242.0999999999899</v>
      </c>
      <c r="F209" t="s">
        <v>417</v>
      </c>
      <c r="G209" t="s">
        <v>2345</v>
      </c>
      <c r="H209">
        <v>0.86597000000000002</v>
      </c>
      <c r="I209">
        <v>1.3662799999999999</v>
      </c>
      <c r="J209">
        <v>2.1605699999999999</v>
      </c>
      <c r="K209">
        <v>3.3562500000000002</v>
      </c>
      <c r="L209">
        <v>2</v>
      </c>
      <c r="M209">
        <v>100</v>
      </c>
    </row>
    <row r="210" spans="1:13" x14ac:dyDescent="0.25">
      <c r="A210">
        <v>208</v>
      </c>
      <c r="B210" t="s">
        <v>418</v>
      </c>
      <c r="C210">
        <v>45.515500000000003</v>
      </c>
      <c r="D210">
        <v>-109.444999999999</v>
      </c>
      <c r="E210" s="13">
        <v>1238.7</v>
      </c>
      <c r="F210" t="s">
        <v>419</v>
      </c>
      <c r="G210" t="s">
        <v>2345</v>
      </c>
      <c r="H210">
        <v>0.99829999999999997</v>
      </c>
      <c r="I210">
        <v>1.6</v>
      </c>
      <c r="J210">
        <v>2.3269799999999998</v>
      </c>
      <c r="K210">
        <v>3.68</v>
      </c>
      <c r="L210">
        <v>2</v>
      </c>
      <c r="M210">
        <v>100</v>
      </c>
    </row>
    <row r="211" spans="1:13" x14ac:dyDescent="0.25">
      <c r="A211">
        <v>209</v>
      </c>
      <c r="B211" t="s">
        <v>420</v>
      </c>
      <c r="C211">
        <v>45.627000000000002</v>
      </c>
      <c r="D211">
        <v>-108.91930000000001</v>
      </c>
      <c r="E211" s="13">
        <v>1036.9000000000001</v>
      </c>
      <c r="F211" t="s">
        <v>421</v>
      </c>
      <c r="G211" t="s">
        <v>2345</v>
      </c>
      <c r="H211">
        <v>0.85416999999999998</v>
      </c>
      <c r="I211">
        <v>1.3489100000000001</v>
      </c>
      <c r="J211">
        <v>2.1474099999999998</v>
      </c>
      <c r="K211">
        <v>3.34355</v>
      </c>
      <c r="L211">
        <v>2</v>
      </c>
      <c r="M211">
        <v>100</v>
      </c>
    </row>
    <row r="212" spans="1:13" x14ac:dyDescent="0.25">
      <c r="A212">
        <v>210</v>
      </c>
      <c r="B212" t="s">
        <v>422</v>
      </c>
      <c r="C212">
        <v>45.525599999999898</v>
      </c>
      <c r="D212">
        <v>-109.4422</v>
      </c>
      <c r="E212" s="13">
        <v>1224.7</v>
      </c>
      <c r="F212" t="s">
        <v>423</v>
      </c>
      <c r="G212" t="s">
        <v>2345</v>
      </c>
      <c r="H212">
        <v>0.99419999999999997</v>
      </c>
      <c r="I212">
        <v>1.58575</v>
      </c>
      <c r="J212">
        <v>2.3125</v>
      </c>
      <c r="K212">
        <v>3.66</v>
      </c>
      <c r="L212">
        <v>2</v>
      </c>
      <c r="M212">
        <v>100</v>
      </c>
    </row>
    <row r="213" spans="1:13" x14ac:dyDescent="0.25">
      <c r="A213">
        <v>211</v>
      </c>
      <c r="B213" t="s">
        <v>424</v>
      </c>
      <c r="C213">
        <v>45.620199999999897</v>
      </c>
      <c r="D213">
        <v>-109.31140000000001</v>
      </c>
      <c r="E213" s="13">
        <v>1157.5999999999899</v>
      </c>
      <c r="F213" t="s">
        <v>425</v>
      </c>
      <c r="G213" t="s">
        <v>2345</v>
      </c>
      <c r="H213">
        <v>0.90832999999999997</v>
      </c>
      <c r="I213">
        <v>1.40693</v>
      </c>
      <c r="J213">
        <v>2.20417</v>
      </c>
      <c r="K213">
        <v>3.4168099999999999</v>
      </c>
      <c r="L213">
        <v>2</v>
      </c>
      <c r="M213">
        <v>100</v>
      </c>
    </row>
    <row r="214" spans="1:13" x14ac:dyDescent="0.25">
      <c r="A214">
        <v>212</v>
      </c>
      <c r="B214" t="s">
        <v>426</v>
      </c>
      <c r="C214">
        <v>45.707000000000001</v>
      </c>
      <c r="D214">
        <v>-109.294</v>
      </c>
      <c r="E214" s="13">
        <v>1191.5</v>
      </c>
      <c r="F214" t="s">
        <v>427</v>
      </c>
      <c r="G214" t="s">
        <v>2345</v>
      </c>
      <c r="H214">
        <v>0.88268999999999997</v>
      </c>
      <c r="I214">
        <v>1.3716699999999999</v>
      </c>
      <c r="J214">
        <v>2.1486399999999999</v>
      </c>
      <c r="K214">
        <v>3.3769200000000001</v>
      </c>
      <c r="L214">
        <v>2</v>
      </c>
      <c r="M214">
        <v>100</v>
      </c>
    </row>
    <row r="215" spans="1:13" x14ac:dyDescent="0.25">
      <c r="A215">
        <v>213</v>
      </c>
      <c r="B215" t="s">
        <v>428</v>
      </c>
      <c r="C215">
        <v>45.600099999999898</v>
      </c>
      <c r="D215">
        <v>-109.0899</v>
      </c>
      <c r="E215" s="13">
        <v>1094.8</v>
      </c>
      <c r="F215" t="s">
        <v>429</v>
      </c>
      <c r="G215" t="s">
        <v>2345</v>
      </c>
      <c r="H215">
        <v>0.88712999999999997</v>
      </c>
      <c r="I215">
        <v>1.39375</v>
      </c>
      <c r="J215">
        <v>2.1833300000000002</v>
      </c>
      <c r="K215">
        <v>3.38571</v>
      </c>
      <c r="L215">
        <v>2</v>
      </c>
      <c r="M215">
        <v>100</v>
      </c>
    </row>
    <row r="216" spans="1:13" x14ac:dyDescent="0.25">
      <c r="A216">
        <v>214</v>
      </c>
      <c r="B216" t="s">
        <v>430</v>
      </c>
      <c r="C216">
        <v>45.6036</v>
      </c>
      <c r="D216">
        <v>-109.0339</v>
      </c>
      <c r="E216" s="13">
        <v>1052.5</v>
      </c>
      <c r="F216" t="s">
        <v>431</v>
      </c>
      <c r="G216" t="s">
        <v>2345</v>
      </c>
      <c r="H216">
        <v>0.88571</v>
      </c>
      <c r="I216">
        <v>1.3833299999999999</v>
      </c>
      <c r="J216">
        <v>2.17727</v>
      </c>
      <c r="K216">
        <v>3.37778</v>
      </c>
      <c r="L216">
        <v>2</v>
      </c>
      <c r="M216">
        <v>100</v>
      </c>
    </row>
    <row r="217" spans="1:13" x14ac:dyDescent="0.25">
      <c r="A217">
        <v>215</v>
      </c>
      <c r="B217" t="s">
        <v>432</v>
      </c>
      <c r="C217">
        <v>48.502200000000002</v>
      </c>
      <c r="D217">
        <v>-111.861099999999</v>
      </c>
      <c r="E217" s="13">
        <v>1043.9000000000001</v>
      </c>
      <c r="F217" t="s">
        <v>433</v>
      </c>
      <c r="G217" t="s">
        <v>2345</v>
      </c>
      <c r="H217">
        <v>0.83936999999999995</v>
      </c>
      <c r="I217">
        <v>1.32667</v>
      </c>
      <c r="J217">
        <v>2.16493</v>
      </c>
      <c r="K217">
        <v>3.3964300000000001</v>
      </c>
      <c r="L217">
        <v>2</v>
      </c>
      <c r="M217">
        <v>100</v>
      </c>
    </row>
    <row r="218" spans="1:13" x14ac:dyDescent="0.25">
      <c r="A218">
        <v>216</v>
      </c>
      <c r="B218" t="s">
        <v>434</v>
      </c>
      <c r="C218">
        <v>47.861600000000003</v>
      </c>
      <c r="D218">
        <v>-111.6455</v>
      </c>
      <c r="E218" s="13">
        <v>1078.0999999999899</v>
      </c>
      <c r="F218" t="s">
        <v>435</v>
      </c>
      <c r="G218" t="s">
        <v>2345</v>
      </c>
      <c r="H218">
        <v>0.91020000000000001</v>
      </c>
      <c r="I218">
        <v>1.4227300000000001</v>
      </c>
      <c r="J218">
        <v>2.2270799999999999</v>
      </c>
      <c r="K218">
        <v>3.64167</v>
      </c>
      <c r="L218">
        <v>2</v>
      </c>
      <c r="M218">
        <v>100</v>
      </c>
    </row>
    <row r="219" spans="1:13" x14ac:dyDescent="0.25">
      <c r="A219">
        <v>217</v>
      </c>
      <c r="B219" t="s">
        <v>436</v>
      </c>
      <c r="C219">
        <v>47.929600000000001</v>
      </c>
      <c r="D219">
        <v>-111.816199999999</v>
      </c>
      <c r="E219" s="13">
        <v>1071.0999999999899</v>
      </c>
      <c r="F219" t="s">
        <v>437</v>
      </c>
      <c r="G219" t="s">
        <v>2345</v>
      </c>
      <c r="H219">
        <v>0.88346999999999998</v>
      </c>
      <c r="I219">
        <v>1.39239</v>
      </c>
      <c r="J219">
        <v>2.1812999999999998</v>
      </c>
      <c r="K219">
        <v>3.48603</v>
      </c>
      <c r="L219">
        <v>2</v>
      </c>
      <c r="M219">
        <v>100</v>
      </c>
    </row>
    <row r="220" spans="1:13" x14ac:dyDescent="0.25">
      <c r="A220">
        <v>218</v>
      </c>
      <c r="B220" t="s">
        <v>438</v>
      </c>
      <c r="C220">
        <v>46.273000000000003</v>
      </c>
      <c r="D220">
        <v>-107.3943</v>
      </c>
      <c r="E220">
        <v>831.5</v>
      </c>
      <c r="F220" t="s">
        <v>439</v>
      </c>
      <c r="G220" t="s">
        <v>2345</v>
      </c>
      <c r="H220">
        <v>0.94410000000000005</v>
      </c>
      <c r="I220">
        <v>1.3137399999999999</v>
      </c>
      <c r="J220">
        <v>2.2678600000000002</v>
      </c>
      <c r="K220">
        <v>3.2124999999999999</v>
      </c>
      <c r="L220">
        <v>2</v>
      </c>
      <c r="M220">
        <v>100</v>
      </c>
    </row>
    <row r="221" spans="1:13" x14ac:dyDescent="0.25">
      <c r="A221">
        <v>219</v>
      </c>
      <c r="B221" t="s">
        <v>440</v>
      </c>
      <c r="C221">
        <v>46.2898</v>
      </c>
      <c r="D221">
        <v>-107.22790000000001</v>
      </c>
      <c r="E221">
        <v>813.2</v>
      </c>
      <c r="F221" t="s">
        <v>441</v>
      </c>
      <c r="G221" t="s">
        <v>2345</v>
      </c>
      <c r="H221">
        <v>0.92652000000000001</v>
      </c>
      <c r="I221">
        <v>1.3164800000000001</v>
      </c>
      <c r="J221">
        <v>2.2571400000000001</v>
      </c>
      <c r="K221">
        <v>3.2458300000000002</v>
      </c>
      <c r="L221">
        <v>2</v>
      </c>
      <c r="M221">
        <v>100</v>
      </c>
    </row>
    <row r="222" spans="1:13" x14ac:dyDescent="0.25">
      <c r="A222">
        <v>220</v>
      </c>
      <c r="B222" t="s">
        <v>442</v>
      </c>
      <c r="C222">
        <v>46.314700000000002</v>
      </c>
      <c r="D222">
        <v>-107.07940000000001</v>
      </c>
      <c r="E222">
        <v>792.5</v>
      </c>
      <c r="F222" t="s">
        <v>443</v>
      </c>
      <c r="G222" t="s">
        <v>2345</v>
      </c>
      <c r="H222">
        <v>0.91437999999999997</v>
      </c>
      <c r="I222">
        <v>1.3271999999999999</v>
      </c>
      <c r="J222">
        <v>2.24688</v>
      </c>
      <c r="K222">
        <v>3.2684199999999999</v>
      </c>
      <c r="L222">
        <v>2</v>
      </c>
      <c r="M222">
        <v>100</v>
      </c>
    </row>
    <row r="223" spans="1:13" x14ac:dyDescent="0.25">
      <c r="A223">
        <v>221</v>
      </c>
      <c r="B223" t="s">
        <v>444</v>
      </c>
      <c r="C223">
        <v>48.265300000000003</v>
      </c>
      <c r="D223">
        <v>-105.934</v>
      </c>
      <c r="E223">
        <v>827.79999999999905</v>
      </c>
      <c r="F223" t="s">
        <v>445</v>
      </c>
      <c r="G223" t="s">
        <v>2345</v>
      </c>
      <c r="H223">
        <v>1.1505000000000001</v>
      </c>
      <c r="I223">
        <v>1.698</v>
      </c>
      <c r="J223">
        <v>2.9089299999999998</v>
      </c>
      <c r="K223">
        <v>3.9193099999999998</v>
      </c>
      <c r="L223">
        <v>2</v>
      </c>
      <c r="M223">
        <v>100</v>
      </c>
    </row>
    <row r="224" spans="1:13" x14ac:dyDescent="0.25">
      <c r="A224">
        <v>222</v>
      </c>
      <c r="B224" t="s">
        <v>446</v>
      </c>
      <c r="C224">
        <v>48.203299999999899</v>
      </c>
      <c r="D224">
        <v>-106.6311</v>
      </c>
      <c r="E224">
        <v>666.89999999999895</v>
      </c>
      <c r="F224" t="s">
        <v>447</v>
      </c>
      <c r="G224" t="s">
        <v>2345</v>
      </c>
      <c r="H224">
        <v>1.22912</v>
      </c>
      <c r="I224">
        <v>1.8220400000000001</v>
      </c>
      <c r="J224">
        <v>3.0359500000000001</v>
      </c>
      <c r="K224">
        <v>4.4372199999999999</v>
      </c>
      <c r="L224">
        <v>2</v>
      </c>
      <c r="M224">
        <v>100</v>
      </c>
    </row>
    <row r="225" spans="1:13" x14ac:dyDescent="0.25">
      <c r="A225">
        <v>223</v>
      </c>
      <c r="B225" t="s">
        <v>448</v>
      </c>
      <c r="C225">
        <v>48.088900000000002</v>
      </c>
      <c r="D225">
        <v>-106.4853</v>
      </c>
      <c r="E225">
        <v>658.1</v>
      </c>
      <c r="F225" t="s">
        <v>449</v>
      </c>
      <c r="G225" t="s">
        <v>2345</v>
      </c>
      <c r="H225">
        <v>1.21526</v>
      </c>
      <c r="I225">
        <v>1.81958</v>
      </c>
      <c r="J225">
        <v>3.0230199999999998</v>
      </c>
      <c r="K225">
        <v>4.4239899999999999</v>
      </c>
      <c r="L225">
        <v>2</v>
      </c>
      <c r="M225">
        <v>100</v>
      </c>
    </row>
    <row r="226" spans="1:13" x14ac:dyDescent="0.25">
      <c r="A226">
        <v>224</v>
      </c>
      <c r="B226" t="s">
        <v>450</v>
      </c>
      <c r="C226">
        <v>48.032200000000003</v>
      </c>
      <c r="D226">
        <v>-106.449299999999</v>
      </c>
      <c r="E226">
        <v>618.1</v>
      </c>
      <c r="F226" t="s">
        <v>451</v>
      </c>
      <c r="G226" t="s">
        <v>2345</v>
      </c>
      <c r="H226">
        <v>1.21109</v>
      </c>
      <c r="I226">
        <v>1.81352</v>
      </c>
      <c r="J226">
        <v>3.0131000000000001</v>
      </c>
      <c r="K226">
        <v>4.4056899999999999</v>
      </c>
      <c r="L226">
        <v>2</v>
      </c>
      <c r="M226">
        <v>100</v>
      </c>
    </row>
    <row r="227" spans="1:13" x14ac:dyDescent="0.25">
      <c r="A227">
        <v>225</v>
      </c>
      <c r="B227" t="s">
        <v>452</v>
      </c>
      <c r="C227">
        <v>48.139200000000002</v>
      </c>
      <c r="D227">
        <v>-106.3553</v>
      </c>
      <c r="E227">
        <v>633.70000000000005</v>
      </c>
      <c r="F227" t="s">
        <v>453</v>
      </c>
      <c r="G227" t="s">
        <v>2345</v>
      </c>
      <c r="H227">
        <v>1.20526</v>
      </c>
      <c r="I227">
        <v>1.80403</v>
      </c>
      <c r="J227">
        <v>3.0031699999999999</v>
      </c>
      <c r="K227">
        <v>4.3764900000000004</v>
      </c>
      <c r="L227">
        <v>2</v>
      </c>
      <c r="M227">
        <v>100</v>
      </c>
    </row>
    <row r="228" spans="1:13" x14ac:dyDescent="0.25">
      <c r="A228">
        <v>226</v>
      </c>
      <c r="B228" t="s">
        <v>454</v>
      </c>
      <c r="C228">
        <v>48.222499999999897</v>
      </c>
      <c r="D228">
        <v>-106.65430000000001</v>
      </c>
      <c r="E228">
        <v>649.5</v>
      </c>
      <c r="F228" t="s">
        <v>455</v>
      </c>
      <c r="G228" t="s">
        <v>2345</v>
      </c>
      <c r="H228">
        <v>1.2267600000000001</v>
      </c>
      <c r="I228">
        <v>1.82182</v>
      </c>
      <c r="J228">
        <v>3.0343599999999999</v>
      </c>
      <c r="K228">
        <v>4.4349999999999996</v>
      </c>
      <c r="L228">
        <v>2</v>
      </c>
      <c r="M228">
        <v>100</v>
      </c>
    </row>
    <row r="229" spans="1:13" x14ac:dyDescent="0.25">
      <c r="A229">
        <v>227</v>
      </c>
      <c r="B229" t="s">
        <v>456</v>
      </c>
      <c r="C229">
        <v>48.174900000000001</v>
      </c>
      <c r="D229">
        <v>-106.27460000000001</v>
      </c>
      <c r="E229">
        <v>708.1</v>
      </c>
      <c r="F229" t="s">
        <v>457</v>
      </c>
      <c r="G229" t="s">
        <v>2345</v>
      </c>
      <c r="H229">
        <v>1.19662</v>
      </c>
      <c r="I229">
        <v>1.77935</v>
      </c>
      <c r="J229">
        <v>2.98441</v>
      </c>
      <c r="K229">
        <v>4.2953299999999999</v>
      </c>
      <c r="L229">
        <v>2</v>
      </c>
      <c r="M229">
        <v>100</v>
      </c>
    </row>
    <row r="230" spans="1:13" x14ac:dyDescent="0.25">
      <c r="A230">
        <v>228</v>
      </c>
      <c r="B230" t="s">
        <v>458</v>
      </c>
      <c r="C230">
        <v>48.110199999999899</v>
      </c>
      <c r="D230">
        <v>-105.8861</v>
      </c>
      <c r="E230">
        <v>676</v>
      </c>
      <c r="F230" t="s">
        <v>459</v>
      </c>
      <c r="G230" t="s">
        <v>2345</v>
      </c>
      <c r="H230">
        <v>1.16595</v>
      </c>
      <c r="I230">
        <v>1.7250000000000001</v>
      </c>
      <c r="J230">
        <v>2.9333300000000002</v>
      </c>
      <c r="K230">
        <v>4.0717999999999996</v>
      </c>
      <c r="L230">
        <v>2</v>
      </c>
      <c r="M230">
        <v>100</v>
      </c>
    </row>
    <row r="231" spans="1:13" x14ac:dyDescent="0.25">
      <c r="A231">
        <v>229</v>
      </c>
      <c r="B231" t="s">
        <v>460</v>
      </c>
      <c r="C231">
        <v>48.194699999999898</v>
      </c>
      <c r="D231">
        <v>-106.6125</v>
      </c>
      <c r="E231">
        <v>673</v>
      </c>
      <c r="F231" t="s">
        <v>461</v>
      </c>
      <c r="G231" t="s">
        <v>2345</v>
      </c>
      <c r="H231">
        <v>1.23</v>
      </c>
      <c r="I231">
        <v>1.82189</v>
      </c>
      <c r="J231">
        <v>3.0360800000000001</v>
      </c>
      <c r="K231">
        <v>4.4379499999999998</v>
      </c>
      <c r="L231">
        <v>2</v>
      </c>
      <c r="M231">
        <v>100</v>
      </c>
    </row>
    <row r="232" spans="1:13" x14ac:dyDescent="0.25">
      <c r="A232">
        <v>230</v>
      </c>
      <c r="B232" t="s">
        <v>462</v>
      </c>
      <c r="C232">
        <v>48.246200000000002</v>
      </c>
      <c r="D232">
        <v>-106.6932</v>
      </c>
      <c r="E232">
        <v>641.29999999999905</v>
      </c>
      <c r="F232" t="s">
        <v>463</v>
      </c>
      <c r="G232" t="s">
        <v>2345</v>
      </c>
      <c r="H232">
        <v>1.22333</v>
      </c>
      <c r="I232">
        <v>1.82057</v>
      </c>
      <c r="J232">
        <v>3.0313500000000002</v>
      </c>
      <c r="K232">
        <v>4.4325000000000001</v>
      </c>
      <c r="L232">
        <v>2</v>
      </c>
      <c r="M232">
        <v>100</v>
      </c>
    </row>
    <row r="233" spans="1:13" x14ac:dyDescent="0.25">
      <c r="A233">
        <v>231</v>
      </c>
      <c r="B233" t="s">
        <v>464</v>
      </c>
      <c r="C233">
        <v>46.4268</v>
      </c>
      <c r="D233">
        <v>-110.07980000000001</v>
      </c>
      <c r="E233" s="13">
        <v>1354.8</v>
      </c>
      <c r="F233" t="s">
        <v>465</v>
      </c>
      <c r="G233" t="s">
        <v>2345</v>
      </c>
      <c r="H233">
        <v>0.94167000000000001</v>
      </c>
      <c r="I233">
        <v>1.4857100000000001</v>
      </c>
      <c r="J233">
        <v>2.2714300000000001</v>
      </c>
      <c r="K233">
        <v>3.4714299999999998</v>
      </c>
      <c r="L233">
        <v>2</v>
      </c>
      <c r="M233">
        <v>100</v>
      </c>
    </row>
    <row r="234" spans="1:13" x14ac:dyDescent="0.25">
      <c r="A234">
        <v>232</v>
      </c>
      <c r="B234" t="s">
        <v>466</v>
      </c>
      <c r="C234">
        <v>45.800600000000003</v>
      </c>
      <c r="D234">
        <v>-108.5947</v>
      </c>
      <c r="E234" s="13">
        <v>1029.9000000000001</v>
      </c>
      <c r="F234" t="s">
        <v>467</v>
      </c>
      <c r="G234" t="s">
        <v>2345</v>
      </c>
      <c r="H234">
        <v>0.90454999999999997</v>
      </c>
      <c r="I234">
        <v>1.4346300000000001</v>
      </c>
      <c r="J234">
        <v>2.2124999999999999</v>
      </c>
      <c r="K234">
        <v>3.3588200000000001</v>
      </c>
      <c r="L234">
        <v>2</v>
      </c>
      <c r="M234">
        <v>100</v>
      </c>
    </row>
    <row r="235" spans="1:13" x14ac:dyDescent="0.25">
      <c r="A235">
        <v>233</v>
      </c>
      <c r="B235" t="s">
        <v>468</v>
      </c>
      <c r="C235">
        <v>45.797699999999899</v>
      </c>
      <c r="D235">
        <v>-108.6018</v>
      </c>
      <c r="E235" s="13">
        <v>1015</v>
      </c>
      <c r="F235" t="s">
        <v>469</v>
      </c>
      <c r="G235" t="s">
        <v>2345</v>
      </c>
      <c r="H235">
        <v>0.90647999999999995</v>
      </c>
      <c r="I235">
        <v>1.4390799999999999</v>
      </c>
      <c r="J235">
        <v>2.21875</v>
      </c>
      <c r="K235">
        <v>3.3617599999999999</v>
      </c>
      <c r="L235">
        <v>2</v>
      </c>
      <c r="M235">
        <v>100</v>
      </c>
    </row>
    <row r="236" spans="1:13" x14ac:dyDescent="0.25">
      <c r="A236">
        <v>234</v>
      </c>
      <c r="B236" t="s">
        <v>470</v>
      </c>
      <c r="C236">
        <v>45.781999999999897</v>
      </c>
      <c r="D236">
        <v>-108.72</v>
      </c>
      <c r="E236" s="13">
        <v>1051.9000000000001</v>
      </c>
      <c r="F236" t="s">
        <v>471</v>
      </c>
      <c r="G236" t="s">
        <v>2345</v>
      </c>
      <c r="H236">
        <v>0.87929000000000002</v>
      </c>
      <c r="I236">
        <v>1.3856299999999999</v>
      </c>
      <c r="J236">
        <v>2.1807799999999999</v>
      </c>
      <c r="K236">
        <v>3.3429700000000002</v>
      </c>
      <c r="L236">
        <v>2</v>
      </c>
      <c r="M236">
        <v>100</v>
      </c>
    </row>
    <row r="237" spans="1:13" x14ac:dyDescent="0.25">
      <c r="A237">
        <v>235</v>
      </c>
      <c r="B237" t="s">
        <v>472</v>
      </c>
      <c r="C237">
        <v>45.800199999999897</v>
      </c>
      <c r="D237">
        <v>-108.5553</v>
      </c>
      <c r="E237" s="13">
        <v>1028.0999999999899</v>
      </c>
      <c r="F237" t="s">
        <v>473</v>
      </c>
      <c r="G237" t="s">
        <v>2345</v>
      </c>
      <c r="H237">
        <v>0.90681999999999996</v>
      </c>
      <c r="I237">
        <v>1.43</v>
      </c>
      <c r="J237">
        <v>2.2254399999999999</v>
      </c>
      <c r="K237">
        <v>3.35</v>
      </c>
      <c r="L237">
        <v>2</v>
      </c>
      <c r="M237">
        <v>100</v>
      </c>
    </row>
    <row r="238" spans="1:13" x14ac:dyDescent="0.25">
      <c r="A238">
        <v>236</v>
      </c>
      <c r="B238" t="s">
        <v>474</v>
      </c>
      <c r="C238">
        <v>45.840899999999898</v>
      </c>
      <c r="D238">
        <v>-108.4546</v>
      </c>
      <c r="E238">
        <v>961.89999999999895</v>
      </c>
      <c r="F238" t="s">
        <v>475</v>
      </c>
      <c r="G238" t="s">
        <v>2345</v>
      </c>
      <c r="H238">
        <v>0.88749999999999996</v>
      </c>
      <c r="I238">
        <v>1.34605</v>
      </c>
      <c r="J238">
        <v>2.1892900000000002</v>
      </c>
      <c r="K238">
        <v>3.3174000000000001</v>
      </c>
      <c r="L238">
        <v>2</v>
      </c>
      <c r="M238">
        <v>100</v>
      </c>
    </row>
    <row r="239" spans="1:13" x14ac:dyDescent="0.25">
      <c r="A239">
        <v>237</v>
      </c>
      <c r="B239" t="s">
        <v>476</v>
      </c>
      <c r="C239">
        <v>45.782499999999899</v>
      </c>
      <c r="D239">
        <v>-108.564899999999</v>
      </c>
      <c r="E239">
        <v>983.89999999999895</v>
      </c>
      <c r="F239" t="s">
        <v>477</v>
      </c>
      <c r="G239" t="s">
        <v>2345</v>
      </c>
      <c r="H239">
        <v>0.91591</v>
      </c>
      <c r="I239">
        <v>1.4531099999999999</v>
      </c>
      <c r="J239">
        <v>2.24444</v>
      </c>
      <c r="K239">
        <v>3.3674599999999999</v>
      </c>
      <c r="L239">
        <v>2</v>
      </c>
      <c r="M239">
        <v>100</v>
      </c>
    </row>
    <row r="240" spans="1:13" x14ac:dyDescent="0.25">
      <c r="A240">
        <v>238</v>
      </c>
      <c r="B240" t="s">
        <v>478</v>
      </c>
      <c r="C240">
        <v>45.714799999999897</v>
      </c>
      <c r="D240">
        <v>-108.6473</v>
      </c>
      <c r="E240">
        <v>983</v>
      </c>
      <c r="F240" t="s">
        <v>479</v>
      </c>
      <c r="G240" t="s">
        <v>2345</v>
      </c>
      <c r="H240">
        <v>0.94750000000000001</v>
      </c>
      <c r="I240">
        <v>1.5241800000000001</v>
      </c>
      <c r="J240">
        <v>2.3055599999999998</v>
      </c>
      <c r="K240">
        <v>3.4239099999999998</v>
      </c>
      <c r="L240">
        <v>2</v>
      </c>
      <c r="M240">
        <v>100</v>
      </c>
    </row>
    <row r="241" spans="1:13" x14ac:dyDescent="0.25">
      <c r="A241">
        <v>239</v>
      </c>
      <c r="B241" t="s">
        <v>480</v>
      </c>
      <c r="C241">
        <v>45.799500000000002</v>
      </c>
      <c r="D241">
        <v>-108.68600000000001</v>
      </c>
      <c r="E241" s="13">
        <v>1040</v>
      </c>
      <c r="F241" t="s">
        <v>481</v>
      </c>
      <c r="G241" t="s">
        <v>2345</v>
      </c>
      <c r="H241">
        <v>0.88231999999999999</v>
      </c>
      <c r="I241">
        <v>1.3897699999999999</v>
      </c>
      <c r="J241">
        <v>2.1816</v>
      </c>
      <c r="K241">
        <v>3.3444699999999998</v>
      </c>
      <c r="L241">
        <v>2</v>
      </c>
      <c r="M241">
        <v>100</v>
      </c>
    </row>
    <row r="242" spans="1:13" x14ac:dyDescent="0.25">
      <c r="A242">
        <v>240</v>
      </c>
      <c r="B242" t="s">
        <v>482</v>
      </c>
      <c r="C242">
        <v>45.719200000000001</v>
      </c>
      <c r="D242">
        <v>-108.5218</v>
      </c>
      <c r="E242" s="13">
        <v>1008.9</v>
      </c>
      <c r="F242" t="s">
        <v>483</v>
      </c>
      <c r="G242" t="s">
        <v>2345</v>
      </c>
      <c r="H242">
        <v>0.95801000000000003</v>
      </c>
      <c r="I242">
        <v>1.5</v>
      </c>
      <c r="J242">
        <v>2.3149999999999999</v>
      </c>
      <c r="K242">
        <v>3.4</v>
      </c>
      <c r="L242">
        <v>2</v>
      </c>
      <c r="M242">
        <v>100</v>
      </c>
    </row>
    <row r="243" spans="1:13" x14ac:dyDescent="0.25">
      <c r="A243">
        <v>241</v>
      </c>
      <c r="B243" t="s">
        <v>484</v>
      </c>
      <c r="C243">
        <v>45.832299999999897</v>
      </c>
      <c r="D243">
        <v>-108.444</v>
      </c>
      <c r="E243">
        <v>963.79999999999905</v>
      </c>
      <c r="F243" t="s">
        <v>485</v>
      </c>
      <c r="G243" t="s">
        <v>2345</v>
      </c>
      <c r="H243">
        <v>0.9</v>
      </c>
      <c r="I243">
        <v>1.3487499999999999</v>
      </c>
      <c r="J243">
        <v>2.1966700000000001</v>
      </c>
      <c r="K243">
        <v>3.3171300000000001</v>
      </c>
      <c r="L243">
        <v>2</v>
      </c>
      <c r="M243">
        <v>100</v>
      </c>
    </row>
    <row r="244" spans="1:13" x14ac:dyDescent="0.25">
      <c r="A244">
        <v>242</v>
      </c>
      <c r="B244" t="s">
        <v>486</v>
      </c>
      <c r="C244">
        <v>45.819000000000003</v>
      </c>
      <c r="D244">
        <v>-108.3459</v>
      </c>
      <c r="E244" s="13">
        <v>1082.3</v>
      </c>
      <c r="F244" t="s">
        <v>487</v>
      </c>
      <c r="G244" t="s">
        <v>2345</v>
      </c>
      <c r="H244">
        <v>0.92928999999999995</v>
      </c>
      <c r="I244">
        <v>1.3578300000000001</v>
      </c>
      <c r="J244">
        <v>2.26159</v>
      </c>
      <c r="K244">
        <v>3.35249</v>
      </c>
      <c r="L244">
        <v>2</v>
      </c>
      <c r="M244">
        <v>100</v>
      </c>
    </row>
    <row r="245" spans="1:13" x14ac:dyDescent="0.25">
      <c r="A245">
        <v>243</v>
      </c>
      <c r="B245" t="s">
        <v>488</v>
      </c>
      <c r="C245">
        <v>45.773600000000002</v>
      </c>
      <c r="D245">
        <v>-108.4434</v>
      </c>
      <c r="E245" s="13">
        <v>1043.5999999999899</v>
      </c>
      <c r="F245" t="s">
        <v>489</v>
      </c>
      <c r="G245" t="s">
        <v>2345</v>
      </c>
      <c r="H245">
        <v>0.93269000000000002</v>
      </c>
      <c r="I245">
        <v>1.41875</v>
      </c>
      <c r="J245">
        <v>2.27881</v>
      </c>
      <c r="K245">
        <v>3.3428100000000001</v>
      </c>
      <c r="L245">
        <v>2</v>
      </c>
      <c r="M245">
        <v>100</v>
      </c>
    </row>
    <row r="246" spans="1:13" x14ac:dyDescent="0.25">
      <c r="A246">
        <v>244</v>
      </c>
      <c r="B246" t="s">
        <v>490</v>
      </c>
      <c r="C246">
        <v>45.977200000000003</v>
      </c>
      <c r="D246">
        <v>-108.4106</v>
      </c>
      <c r="E246">
        <v>958.6</v>
      </c>
      <c r="F246" t="s">
        <v>491</v>
      </c>
      <c r="G246" t="s">
        <v>2345</v>
      </c>
      <c r="H246">
        <v>0.86667000000000005</v>
      </c>
      <c r="I246">
        <v>1.33409</v>
      </c>
      <c r="J246">
        <v>2.1409699999999998</v>
      </c>
      <c r="K246">
        <v>3.3201999999999998</v>
      </c>
      <c r="L246">
        <v>2</v>
      </c>
      <c r="M246">
        <v>100</v>
      </c>
    </row>
    <row r="247" spans="1:13" x14ac:dyDescent="0.25">
      <c r="A247">
        <v>245</v>
      </c>
      <c r="B247" t="s">
        <v>492</v>
      </c>
      <c r="C247">
        <v>45.6739999999999</v>
      </c>
      <c r="D247">
        <v>-108.7794</v>
      </c>
      <c r="E247" s="13">
        <v>1003.4</v>
      </c>
      <c r="F247" t="s">
        <v>493</v>
      </c>
      <c r="G247" t="s">
        <v>2345</v>
      </c>
      <c r="H247">
        <v>0.90541000000000005</v>
      </c>
      <c r="I247">
        <v>1.39333</v>
      </c>
      <c r="J247">
        <v>2.2190699999999999</v>
      </c>
      <c r="K247">
        <v>3.35</v>
      </c>
      <c r="L247">
        <v>2</v>
      </c>
      <c r="M247">
        <v>100</v>
      </c>
    </row>
    <row r="248" spans="1:13" x14ac:dyDescent="0.25">
      <c r="A248">
        <v>246</v>
      </c>
      <c r="B248" t="s">
        <v>494</v>
      </c>
      <c r="C248">
        <v>45.741100000000003</v>
      </c>
      <c r="D248">
        <v>-108.5538</v>
      </c>
      <c r="E248">
        <v>966.2</v>
      </c>
      <c r="F248" t="s">
        <v>495</v>
      </c>
      <c r="G248" t="s">
        <v>2345</v>
      </c>
      <c r="H248">
        <v>0.93894</v>
      </c>
      <c r="I248">
        <v>1.5</v>
      </c>
      <c r="J248">
        <v>2.2949999999999999</v>
      </c>
      <c r="K248">
        <v>3.4</v>
      </c>
      <c r="L248">
        <v>2</v>
      </c>
      <c r="M248">
        <v>100</v>
      </c>
    </row>
    <row r="249" spans="1:13" x14ac:dyDescent="0.25">
      <c r="A249">
        <v>247</v>
      </c>
      <c r="B249" t="s">
        <v>496</v>
      </c>
      <c r="C249">
        <v>45.696800000000003</v>
      </c>
      <c r="D249">
        <v>-108.7337</v>
      </c>
      <c r="E249" s="13">
        <v>1020.5</v>
      </c>
      <c r="F249" t="s">
        <v>497</v>
      </c>
      <c r="G249" t="s">
        <v>2345</v>
      </c>
      <c r="H249">
        <v>0.93301999999999996</v>
      </c>
      <c r="I249">
        <v>1.4395199999999999</v>
      </c>
      <c r="J249">
        <v>2.2783199999999999</v>
      </c>
      <c r="K249">
        <v>3.3799000000000001</v>
      </c>
      <c r="L249">
        <v>2</v>
      </c>
      <c r="M249">
        <v>100</v>
      </c>
    </row>
    <row r="250" spans="1:13" x14ac:dyDescent="0.25">
      <c r="A250">
        <v>248</v>
      </c>
      <c r="B250" t="s">
        <v>498</v>
      </c>
      <c r="C250">
        <v>45.835900000000002</v>
      </c>
      <c r="D250">
        <v>-108.522099999999</v>
      </c>
      <c r="E250" s="13">
        <v>1037.2</v>
      </c>
      <c r="F250" t="s">
        <v>499</v>
      </c>
      <c r="G250" t="s">
        <v>2345</v>
      </c>
      <c r="H250">
        <v>0.87726999999999999</v>
      </c>
      <c r="I250">
        <v>1.3680600000000001</v>
      </c>
      <c r="J250">
        <v>2.1846199999999998</v>
      </c>
      <c r="K250">
        <v>3.3343799999999999</v>
      </c>
      <c r="L250">
        <v>2</v>
      </c>
      <c r="M250">
        <v>100</v>
      </c>
    </row>
    <row r="251" spans="1:13" x14ac:dyDescent="0.25">
      <c r="A251">
        <v>249</v>
      </c>
      <c r="B251" t="s">
        <v>500</v>
      </c>
      <c r="C251">
        <v>45.5167</v>
      </c>
      <c r="D251">
        <v>-109.45</v>
      </c>
      <c r="E251" s="13">
        <v>1219.2</v>
      </c>
      <c r="F251" t="s">
        <v>501</v>
      </c>
      <c r="G251" t="s">
        <v>2345</v>
      </c>
      <c r="H251">
        <v>0.99833000000000005</v>
      </c>
      <c r="I251">
        <v>1.6</v>
      </c>
      <c r="J251">
        <v>2.3297699999999999</v>
      </c>
      <c r="K251">
        <v>3.68</v>
      </c>
      <c r="L251">
        <v>2</v>
      </c>
      <c r="M251">
        <v>100</v>
      </c>
    </row>
    <row r="252" spans="1:13" x14ac:dyDescent="0.25">
      <c r="A252">
        <v>250</v>
      </c>
      <c r="B252" t="s">
        <v>502</v>
      </c>
      <c r="C252">
        <v>47.0092</v>
      </c>
      <c r="D252">
        <v>-111.6739</v>
      </c>
      <c r="E252" s="13">
        <v>1529.2</v>
      </c>
      <c r="F252" t="s">
        <v>503</v>
      </c>
      <c r="G252" t="s">
        <v>2345</v>
      </c>
      <c r="H252">
        <v>1.2765599999999999</v>
      </c>
      <c r="I252">
        <v>2.0442999999999998</v>
      </c>
      <c r="J252">
        <v>2.66614</v>
      </c>
      <c r="K252">
        <v>4.3183800000000003</v>
      </c>
      <c r="L252">
        <v>2</v>
      </c>
      <c r="M252">
        <v>100</v>
      </c>
    </row>
    <row r="253" spans="1:13" x14ac:dyDescent="0.25">
      <c r="A253">
        <v>251</v>
      </c>
      <c r="B253" t="s">
        <v>504</v>
      </c>
      <c r="C253">
        <v>47.003599999999899</v>
      </c>
      <c r="D253">
        <v>-114.4781</v>
      </c>
      <c r="E253">
        <v>932.7</v>
      </c>
      <c r="F253" t="s">
        <v>505</v>
      </c>
      <c r="G253" t="s">
        <v>2346</v>
      </c>
      <c r="H253">
        <v>0.85</v>
      </c>
      <c r="I253">
        <v>1.76</v>
      </c>
      <c r="J253">
        <v>1.97</v>
      </c>
      <c r="K253">
        <v>3.9207100000000001</v>
      </c>
      <c r="L253">
        <v>2</v>
      </c>
      <c r="M253">
        <v>100</v>
      </c>
    </row>
    <row r="254" spans="1:13" x14ac:dyDescent="0.25">
      <c r="A254">
        <v>252</v>
      </c>
      <c r="B254" t="s">
        <v>506</v>
      </c>
      <c r="C254">
        <v>45.2089</v>
      </c>
      <c r="D254">
        <v>-104.2647</v>
      </c>
      <c r="E254" s="13">
        <v>1009.5</v>
      </c>
      <c r="F254" t="s">
        <v>507</v>
      </c>
      <c r="G254" t="s">
        <v>2345</v>
      </c>
      <c r="H254">
        <v>1.18083</v>
      </c>
      <c r="I254">
        <v>1.5976900000000001</v>
      </c>
      <c r="J254">
        <v>2.94489</v>
      </c>
      <c r="K254">
        <v>3.7866900000000001</v>
      </c>
      <c r="L254">
        <v>2</v>
      </c>
      <c r="M254">
        <v>100</v>
      </c>
    </row>
    <row r="255" spans="1:13" x14ac:dyDescent="0.25">
      <c r="A255">
        <v>253</v>
      </c>
      <c r="B255" t="s">
        <v>508</v>
      </c>
      <c r="C255">
        <v>45.316699999999898</v>
      </c>
      <c r="D255">
        <v>-112.116699999999</v>
      </c>
      <c r="E255" s="13">
        <v>1562.0999999999899</v>
      </c>
      <c r="F255" t="s">
        <v>509</v>
      </c>
      <c r="G255" t="s">
        <v>2345</v>
      </c>
      <c r="H255">
        <v>0.66768000000000005</v>
      </c>
      <c r="I255">
        <v>1.1684699999999999</v>
      </c>
      <c r="J255">
        <v>1.57308</v>
      </c>
      <c r="K255">
        <v>2.5705900000000002</v>
      </c>
      <c r="L255">
        <v>2</v>
      </c>
      <c r="M255">
        <v>100</v>
      </c>
    </row>
    <row r="256" spans="1:13" x14ac:dyDescent="0.25">
      <c r="A256">
        <v>254</v>
      </c>
      <c r="B256" t="s">
        <v>510</v>
      </c>
      <c r="C256">
        <v>45.070799999999899</v>
      </c>
      <c r="D256">
        <v>-112.0575</v>
      </c>
      <c r="E256" s="13">
        <v>1783.0999999999899</v>
      </c>
      <c r="F256" t="s">
        <v>511</v>
      </c>
      <c r="G256" t="s">
        <v>2345</v>
      </c>
      <c r="H256">
        <v>0.74543999999999999</v>
      </c>
      <c r="I256">
        <v>1.23516</v>
      </c>
      <c r="J256">
        <v>1.5984</v>
      </c>
      <c r="K256">
        <v>2.6833800000000001</v>
      </c>
      <c r="L256">
        <v>2</v>
      </c>
      <c r="M256">
        <v>100</v>
      </c>
    </row>
    <row r="257" spans="1:13" x14ac:dyDescent="0.25">
      <c r="A257">
        <v>255</v>
      </c>
      <c r="B257" t="s">
        <v>512</v>
      </c>
      <c r="C257">
        <v>45.0961</v>
      </c>
      <c r="D257">
        <v>-112.0856</v>
      </c>
      <c r="E257" s="13">
        <v>1752.3</v>
      </c>
      <c r="F257" t="s">
        <v>513</v>
      </c>
      <c r="G257" t="s">
        <v>2345</v>
      </c>
      <c r="H257">
        <v>0.69718000000000002</v>
      </c>
      <c r="I257">
        <v>1.2</v>
      </c>
      <c r="J257">
        <v>1.59426</v>
      </c>
      <c r="K257">
        <v>2.6730900000000002</v>
      </c>
      <c r="L257">
        <v>2</v>
      </c>
      <c r="M257">
        <v>100</v>
      </c>
    </row>
    <row r="258" spans="1:13" x14ac:dyDescent="0.25">
      <c r="A258">
        <v>256</v>
      </c>
      <c r="B258" t="s">
        <v>514</v>
      </c>
      <c r="C258">
        <v>45.25</v>
      </c>
      <c r="D258">
        <v>-112.116699999999</v>
      </c>
      <c r="E258" s="13">
        <v>1612.4</v>
      </c>
      <c r="F258" t="s">
        <v>515</v>
      </c>
      <c r="G258" t="s">
        <v>2345</v>
      </c>
      <c r="H258">
        <v>0.67500000000000004</v>
      </c>
      <c r="I258">
        <v>1.1707099999999999</v>
      </c>
      <c r="J258">
        <v>1.5636699999999999</v>
      </c>
      <c r="K258">
        <v>2.5</v>
      </c>
      <c r="L258">
        <v>2</v>
      </c>
      <c r="M258">
        <v>100</v>
      </c>
    </row>
    <row r="259" spans="1:13" x14ac:dyDescent="0.25">
      <c r="A259">
        <v>257</v>
      </c>
      <c r="B259" t="s">
        <v>516</v>
      </c>
      <c r="C259">
        <v>45.0155999999999</v>
      </c>
      <c r="D259">
        <v>-104.410799999999</v>
      </c>
      <c r="E259" s="13">
        <v>1051.5999999999899</v>
      </c>
      <c r="F259" t="s">
        <v>517</v>
      </c>
      <c r="G259" t="s">
        <v>2345</v>
      </c>
      <c r="H259">
        <v>1.1919500000000001</v>
      </c>
      <c r="I259">
        <v>1.59904</v>
      </c>
      <c r="J259">
        <v>2.9778899999999999</v>
      </c>
      <c r="K259">
        <v>3.79129</v>
      </c>
      <c r="L259">
        <v>2</v>
      </c>
      <c r="M259">
        <v>100</v>
      </c>
    </row>
    <row r="260" spans="1:13" x14ac:dyDescent="0.25">
      <c r="A260">
        <v>258</v>
      </c>
      <c r="B260" t="s">
        <v>518</v>
      </c>
      <c r="C260">
        <v>45.066699999999898</v>
      </c>
      <c r="D260">
        <v>-104.5167</v>
      </c>
      <c r="E260" s="13">
        <v>1018.9</v>
      </c>
      <c r="F260" t="s">
        <v>519</v>
      </c>
      <c r="G260" t="s">
        <v>2345</v>
      </c>
      <c r="H260">
        <v>1.2571699999999999</v>
      </c>
      <c r="I260">
        <v>1.69434</v>
      </c>
      <c r="J260">
        <v>3.1591800000000001</v>
      </c>
      <c r="K260">
        <v>4.0071399999999997</v>
      </c>
      <c r="L260">
        <v>2</v>
      </c>
      <c r="M260">
        <v>100</v>
      </c>
    </row>
    <row r="261" spans="1:13" x14ac:dyDescent="0.25">
      <c r="A261">
        <v>259</v>
      </c>
      <c r="B261" t="s">
        <v>520</v>
      </c>
      <c r="C261">
        <v>45.083300000000001</v>
      </c>
      <c r="D261">
        <v>-104.5333</v>
      </c>
      <c r="E261" s="13">
        <v>1043</v>
      </c>
      <c r="F261" t="s">
        <v>521</v>
      </c>
      <c r="G261" t="s">
        <v>2345</v>
      </c>
      <c r="H261">
        <v>1.2725</v>
      </c>
      <c r="I261">
        <v>1.70882</v>
      </c>
      <c r="J261">
        <v>3.2</v>
      </c>
      <c r="K261">
        <v>4.05</v>
      </c>
      <c r="L261">
        <v>2</v>
      </c>
      <c r="M261">
        <v>100</v>
      </c>
    </row>
    <row r="262" spans="1:13" x14ac:dyDescent="0.25">
      <c r="A262">
        <v>260</v>
      </c>
      <c r="B262" t="s">
        <v>522</v>
      </c>
      <c r="C262">
        <v>46.1313999999999</v>
      </c>
      <c r="D262">
        <v>-112.9569</v>
      </c>
      <c r="E262" s="13">
        <v>1609.3</v>
      </c>
      <c r="F262" t="s">
        <v>523</v>
      </c>
      <c r="G262" t="s">
        <v>2346</v>
      </c>
      <c r="H262">
        <v>0.7</v>
      </c>
      <c r="I262">
        <v>1.19</v>
      </c>
      <c r="J262">
        <v>1.6</v>
      </c>
      <c r="K262">
        <v>2.8</v>
      </c>
      <c r="L262">
        <v>2</v>
      </c>
      <c r="M262">
        <v>100</v>
      </c>
    </row>
    <row r="263" spans="1:13" x14ac:dyDescent="0.25">
      <c r="A263">
        <v>261</v>
      </c>
      <c r="B263" t="s">
        <v>524</v>
      </c>
      <c r="C263">
        <v>45.649999999999899</v>
      </c>
      <c r="D263">
        <v>-111.366699999999</v>
      </c>
      <c r="E263" s="13">
        <v>1452.0999999999899</v>
      </c>
      <c r="F263" t="s">
        <v>525</v>
      </c>
      <c r="G263" t="s">
        <v>2345</v>
      </c>
      <c r="H263">
        <v>0.81306</v>
      </c>
      <c r="I263">
        <v>1.30667</v>
      </c>
      <c r="J263">
        <v>1.83</v>
      </c>
      <c r="K263">
        <v>2.8930600000000002</v>
      </c>
      <c r="L263">
        <v>2</v>
      </c>
      <c r="M263">
        <v>100</v>
      </c>
    </row>
    <row r="264" spans="1:13" x14ac:dyDescent="0.25">
      <c r="A264">
        <v>262</v>
      </c>
      <c r="B264" t="s">
        <v>526</v>
      </c>
      <c r="C264">
        <v>45.399999999999899</v>
      </c>
      <c r="D264">
        <v>-112.7167</v>
      </c>
      <c r="E264" s="13">
        <v>1647.0999999999899</v>
      </c>
      <c r="F264" t="s">
        <v>527</v>
      </c>
      <c r="G264" t="s">
        <v>2345</v>
      </c>
      <c r="H264">
        <v>0.64810999999999996</v>
      </c>
      <c r="I264">
        <v>1.1499999999999999</v>
      </c>
      <c r="J264">
        <v>1.5656300000000001</v>
      </c>
      <c r="K264">
        <v>2.68771</v>
      </c>
      <c r="L264">
        <v>2</v>
      </c>
      <c r="M264">
        <v>100</v>
      </c>
    </row>
    <row r="265" spans="1:13" x14ac:dyDescent="0.25">
      <c r="A265">
        <v>263</v>
      </c>
      <c r="B265" t="s">
        <v>528</v>
      </c>
      <c r="C265">
        <v>45.283299999999898</v>
      </c>
      <c r="D265">
        <v>-112.866699999999</v>
      </c>
      <c r="E265" s="13">
        <v>1830</v>
      </c>
      <c r="F265" t="s">
        <v>529</v>
      </c>
      <c r="G265" t="s">
        <v>2345</v>
      </c>
      <c r="H265">
        <v>0.74594000000000005</v>
      </c>
      <c r="I265">
        <v>1.30667</v>
      </c>
      <c r="J265">
        <v>1.65751</v>
      </c>
      <c r="K265">
        <v>2.9</v>
      </c>
      <c r="L265">
        <v>2</v>
      </c>
      <c r="M265">
        <v>100</v>
      </c>
    </row>
    <row r="266" spans="1:13" x14ac:dyDescent="0.25">
      <c r="A266">
        <v>264</v>
      </c>
      <c r="B266" t="s">
        <v>530</v>
      </c>
      <c r="C266">
        <v>44.966700000000003</v>
      </c>
      <c r="D266">
        <v>-112.866699999999</v>
      </c>
      <c r="E266" s="13">
        <v>1675.2</v>
      </c>
      <c r="F266" t="s">
        <v>531</v>
      </c>
      <c r="G266" t="s">
        <v>2345</v>
      </c>
      <c r="H266">
        <v>0.65793000000000001</v>
      </c>
      <c r="I266">
        <v>1.1681299999999999</v>
      </c>
      <c r="J266">
        <v>1.55</v>
      </c>
      <c r="K266">
        <v>2.78681</v>
      </c>
      <c r="L266">
        <v>2</v>
      </c>
      <c r="M266">
        <v>100</v>
      </c>
    </row>
    <row r="267" spans="1:13" x14ac:dyDescent="0.25">
      <c r="A267">
        <v>265</v>
      </c>
      <c r="B267" t="s">
        <v>532</v>
      </c>
      <c r="C267">
        <v>45.35</v>
      </c>
      <c r="D267">
        <v>-106.2667</v>
      </c>
      <c r="E267" s="13">
        <v>1189.9000000000001</v>
      </c>
      <c r="F267" t="s">
        <v>533</v>
      </c>
      <c r="G267" t="s">
        <v>2345</v>
      </c>
      <c r="H267">
        <v>0.94138999999999995</v>
      </c>
      <c r="I267">
        <v>1.2929900000000001</v>
      </c>
      <c r="J267">
        <v>2.3387500000000001</v>
      </c>
      <c r="K267">
        <v>3.28939</v>
      </c>
      <c r="L267">
        <v>2</v>
      </c>
      <c r="M267">
        <v>100</v>
      </c>
    </row>
    <row r="268" spans="1:13" x14ac:dyDescent="0.25">
      <c r="A268">
        <v>266</v>
      </c>
      <c r="B268" t="s">
        <v>534</v>
      </c>
      <c r="C268">
        <v>45.593899999999898</v>
      </c>
      <c r="D268">
        <v>-106.2722</v>
      </c>
      <c r="E268">
        <v>896.1</v>
      </c>
      <c r="F268" t="s">
        <v>535</v>
      </c>
      <c r="G268" t="s">
        <v>2345</v>
      </c>
      <c r="H268">
        <v>0.89</v>
      </c>
      <c r="I268">
        <v>1.19</v>
      </c>
      <c r="J268">
        <v>2.2652999999999999</v>
      </c>
      <c r="K268">
        <v>3.1052599999999999</v>
      </c>
      <c r="L268">
        <v>2</v>
      </c>
      <c r="M268">
        <v>100</v>
      </c>
    </row>
    <row r="269" spans="1:13" x14ac:dyDescent="0.25">
      <c r="A269">
        <v>267</v>
      </c>
      <c r="B269" t="s">
        <v>536</v>
      </c>
      <c r="C269">
        <v>47.493099999999899</v>
      </c>
      <c r="D269">
        <v>-112.3964</v>
      </c>
      <c r="E269" s="13">
        <v>1240.5</v>
      </c>
      <c r="F269" t="s">
        <v>537</v>
      </c>
      <c r="G269" t="s">
        <v>2345</v>
      </c>
      <c r="H269">
        <v>1.0041899999999999</v>
      </c>
      <c r="I269">
        <v>1.63707</v>
      </c>
      <c r="J269">
        <v>2.3342000000000001</v>
      </c>
      <c r="K269">
        <v>3.9408300000000001</v>
      </c>
      <c r="L269">
        <v>2</v>
      </c>
      <c r="M269">
        <v>100</v>
      </c>
    </row>
    <row r="270" spans="1:13" x14ac:dyDescent="0.25">
      <c r="A270">
        <v>268</v>
      </c>
      <c r="B270" t="s">
        <v>538</v>
      </c>
      <c r="C270">
        <v>47.549999999999898</v>
      </c>
      <c r="D270">
        <v>-112.616699999999</v>
      </c>
      <c r="E270" s="13">
        <v>1478.9</v>
      </c>
      <c r="F270" t="s">
        <v>539</v>
      </c>
      <c r="G270" t="s">
        <v>2345</v>
      </c>
      <c r="H270">
        <v>1.0828800000000001</v>
      </c>
      <c r="I270">
        <v>1.7576099999999999</v>
      </c>
      <c r="J270">
        <v>2.45566</v>
      </c>
      <c r="K270">
        <v>4.0886100000000001</v>
      </c>
      <c r="L270">
        <v>2</v>
      </c>
      <c r="M270">
        <v>100</v>
      </c>
    </row>
    <row r="271" spans="1:13" x14ac:dyDescent="0.25">
      <c r="A271">
        <v>269</v>
      </c>
      <c r="B271" t="s">
        <v>540</v>
      </c>
      <c r="C271">
        <v>46.645600000000002</v>
      </c>
      <c r="D271">
        <v>-112.26560000000001</v>
      </c>
      <c r="E271" s="13">
        <v>1478.5999999999899</v>
      </c>
      <c r="F271" t="s">
        <v>541</v>
      </c>
      <c r="G271" t="s">
        <v>2345</v>
      </c>
      <c r="H271">
        <v>0.78064</v>
      </c>
      <c r="I271">
        <v>1.2822199999999999</v>
      </c>
      <c r="J271">
        <v>1.75</v>
      </c>
      <c r="K271">
        <v>2.9338600000000001</v>
      </c>
      <c r="L271">
        <v>2</v>
      </c>
      <c r="M271">
        <v>100</v>
      </c>
    </row>
    <row r="272" spans="1:13" x14ac:dyDescent="0.25">
      <c r="A272">
        <v>270</v>
      </c>
      <c r="B272" t="s">
        <v>542</v>
      </c>
      <c r="C272">
        <v>48.9941999999999</v>
      </c>
      <c r="D272">
        <v>-113.3831</v>
      </c>
      <c r="E272" s="13">
        <v>1361.8</v>
      </c>
      <c r="F272" t="s">
        <v>543</v>
      </c>
      <c r="G272" t="s">
        <v>2345</v>
      </c>
      <c r="H272">
        <v>-9.9989999999999996E-2</v>
      </c>
      <c r="I272">
        <v>-9.9989999999999996E-2</v>
      </c>
      <c r="J272">
        <v>-9.9989999999999996E-2</v>
      </c>
      <c r="K272">
        <v>-9.9989999999999996E-2</v>
      </c>
      <c r="L272">
        <v>2</v>
      </c>
      <c r="M272">
        <v>100</v>
      </c>
    </row>
    <row r="273" spans="1:13" x14ac:dyDescent="0.25">
      <c r="A273">
        <v>271</v>
      </c>
      <c r="B273" t="s">
        <v>544</v>
      </c>
      <c r="C273">
        <v>48.938899999999897</v>
      </c>
      <c r="D273">
        <v>-113.3719</v>
      </c>
      <c r="E273" s="13">
        <v>1310.5999999999899</v>
      </c>
      <c r="F273" t="s">
        <v>545</v>
      </c>
      <c r="G273" t="s">
        <v>2345</v>
      </c>
      <c r="H273">
        <v>1.08077</v>
      </c>
      <c r="I273">
        <v>1.95</v>
      </c>
      <c r="J273">
        <v>2.3888500000000001</v>
      </c>
      <c r="K273">
        <v>4.2317299999999998</v>
      </c>
      <c r="L273">
        <v>2</v>
      </c>
      <c r="M273">
        <v>100</v>
      </c>
    </row>
    <row r="274" spans="1:13" x14ac:dyDescent="0.25">
      <c r="A274">
        <v>272</v>
      </c>
      <c r="B274" t="s">
        <v>546</v>
      </c>
      <c r="C274">
        <v>48.140300000000003</v>
      </c>
      <c r="D274">
        <v>-104.1319</v>
      </c>
      <c r="E274">
        <v>615.1</v>
      </c>
      <c r="F274" t="s">
        <v>547</v>
      </c>
      <c r="G274" t="s">
        <v>2345</v>
      </c>
      <c r="H274">
        <v>1.2301200000000001</v>
      </c>
      <c r="I274">
        <v>1.7875000000000001</v>
      </c>
      <c r="J274">
        <v>3.0747200000000001</v>
      </c>
      <c r="K274">
        <v>4.2040699999999998</v>
      </c>
      <c r="L274">
        <v>2</v>
      </c>
      <c r="M274">
        <v>100</v>
      </c>
    </row>
    <row r="275" spans="1:13" x14ac:dyDescent="0.25">
      <c r="A275">
        <v>273</v>
      </c>
      <c r="B275" t="s">
        <v>548</v>
      </c>
      <c r="C275">
        <v>46.366100000000003</v>
      </c>
      <c r="D275">
        <v>-104.2822</v>
      </c>
      <c r="E275">
        <v>894</v>
      </c>
      <c r="F275" t="s">
        <v>549</v>
      </c>
      <c r="G275" t="s">
        <v>2345</v>
      </c>
      <c r="H275">
        <v>1.3793</v>
      </c>
      <c r="I275">
        <v>1.7749999999999999</v>
      </c>
      <c r="J275">
        <v>3.4817399999999998</v>
      </c>
      <c r="K275">
        <v>4.5462199999999999</v>
      </c>
      <c r="L275">
        <v>2</v>
      </c>
      <c r="M275">
        <v>100</v>
      </c>
    </row>
    <row r="276" spans="1:13" x14ac:dyDescent="0.25">
      <c r="A276">
        <v>274</v>
      </c>
      <c r="B276" t="s">
        <v>550</v>
      </c>
      <c r="C276">
        <v>45.9497</v>
      </c>
      <c r="D276">
        <v>-108.1439</v>
      </c>
      <c r="E276">
        <v>914.39999999999895</v>
      </c>
      <c r="F276" t="s">
        <v>551</v>
      </c>
      <c r="G276" t="s">
        <v>2345</v>
      </c>
      <c r="H276">
        <v>0.89444000000000001</v>
      </c>
      <c r="I276">
        <v>1.33457</v>
      </c>
      <c r="J276">
        <v>2.1888899999999998</v>
      </c>
      <c r="K276">
        <v>3.3102299999999998</v>
      </c>
      <c r="L276">
        <v>2</v>
      </c>
      <c r="M276">
        <v>100</v>
      </c>
    </row>
    <row r="277" spans="1:13" x14ac:dyDescent="0.25">
      <c r="A277">
        <v>275</v>
      </c>
      <c r="B277" t="s">
        <v>552</v>
      </c>
      <c r="C277">
        <v>45.799999999999898</v>
      </c>
      <c r="D277">
        <v>-110.8</v>
      </c>
      <c r="E277" s="13">
        <v>2425</v>
      </c>
      <c r="F277" t="s">
        <v>553</v>
      </c>
      <c r="G277" t="s">
        <v>2345</v>
      </c>
      <c r="H277">
        <v>1.2194700000000001</v>
      </c>
      <c r="I277">
        <v>2.0363799999999999</v>
      </c>
      <c r="J277">
        <v>2.6378699999999999</v>
      </c>
      <c r="K277">
        <v>4.2506700000000004</v>
      </c>
      <c r="L277">
        <v>2</v>
      </c>
      <c r="M277">
        <v>100</v>
      </c>
    </row>
    <row r="278" spans="1:13" x14ac:dyDescent="0.25">
      <c r="A278">
        <v>276</v>
      </c>
      <c r="B278" t="s">
        <v>554</v>
      </c>
      <c r="C278">
        <v>46.3108</v>
      </c>
      <c r="D278">
        <v>-109.3719</v>
      </c>
      <c r="E278" s="13">
        <v>1136.9000000000001</v>
      </c>
      <c r="F278" t="s">
        <v>555</v>
      </c>
      <c r="G278" t="s">
        <v>2345</v>
      </c>
      <c r="H278">
        <v>0.80496000000000001</v>
      </c>
      <c r="I278">
        <v>1.20753</v>
      </c>
      <c r="J278">
        <v>1.9722900000000001</v>
      </c>
      <c r="K278">
        <v>3.3475000000000001</v>
      </c>
      <c r="L278">
        <v>2</v>
      </c>
      <c r="M278">
        <v>100</v>
      </c>
    </row>
    <row r="279" spans="1:13" x14ac:dyDescent="0.25">
      <c r="A279">
        <v>277</v>
      </c>
      <c r="B279" t="s">
        <v>556</v>
      </c>
      <c r="C279">
        <v>45.799999999999898</v>
      </c>
      <c r="D279">
        <v>-105.4</v>
      </c>
      <c r="E279">
        <v>-999.89999999999895</v>
      </c>
      <c r="F279" t="s">
        <v>557</v>
      </c>
      <c r="G279" t="s">
        <v>2345</v>
      </c>
      <c r="H279">
        <v>1.1315200000000001</v>
      </c>
      <c r="I279">
        <v>1.5432600000000001</v>
      </c>
      <c r="J279">
        <v>2.79114</v>
      </c>
      <c r="K279">
        <v>3.8183199999999999</v>
      </c>
      <c r="L279">
        <v>2</v>
      </c>
      <c r="M279">
        <v>100</v>
      </c>
    </row>
    <row r="280" spans="1:13" x14ac:dyDescent="0.25">
      <c r="A280">
        <v>278</v>
      </c>
      <c r="B280" t="s">
        <v>558</v>
      </c>
      <c r="C280">
        <v>46.2667</v>
      </c>
      <c r="D280">
        <v>-112.2667</v>
      </c>
      <c r="E280" s="13">
        <v>1634.9</v>
      </c>
      <c r="F280" t="s">
        <v>559</v>
      </c>
      <c r="G280" t="s">
        <v>2345</v>
      </c>
      <c r="H280">
        <v>0.66666999999999998</v>
      </c>
      <c r="I280">
        <v>1.19167</v>
      </c>
      <c r="J280">
        <v>1.6666700000000001</v>
      </c>
      <c r="K280">
        <v>2.7931599999999999</v>
      </c>
      <c r="L280">
        <v>2</v>
      </c>
      <c r="M280">
        <v>100</v>
      </c>
    </row>
    <row r="281" spans="1:13" x14ac:dyDescent="0.25">
      <c r="A281">
        <v>279</v>
      </c>
      <c r="B281" t="s">
        <v>560</v>
      </c>
      <c r="C281">
        <v>46.283299999999898</v>
      </c>
      <c r="D281">
        <v>-112.3</v>
      </c>
      <c r="E281" s="13">
        <v>1687.0999999999899</v>
      </c>
      <c r="F281" t="s">
        <v>561</v>
      </c>
      <c r="G281" t="s">
        <v>2345</v>
      </c>
      <c r="H281">
        <v>0.6875</v>
      </c>
      <c r="I281">
        <v>1.1599999999999999</v>
      </c>
      <c r="J281">
        <v>1.5625</v>
      </c>
      <c r="K281">
        <v>2.7853300000000001</v>
      </c>
      <c r="L281">
        <v>2</v>
      </c>
      <c r="M281">
        <v>100</v>
      </c>
    </row>
    <row r="282" spans="1:13" x14ac:dyDescent="0.25">
      <c r="A282">
        <v>280</v>
      </c>
      <c r="B282" t="s">
        <v>562</v>
      </c>
      <c r="C282">
        <v>48.671900000000001</v>
      </c>
      <c r="D282">
        <v>-106.4811</v>
      </c>
      <c r="E282">
        <v>901.6</v>
      </c>
      <c r="F282" t="s">
        <v>563</v>
      </c>
      <c r="G282" t="s">
        <v>2345</v>
      </c>
      <c r="H282">
        <v>1.0930500000000001</v>
      </c>
      <c r="I282">
        <v>1.5860000000000001</v>
      </c>
      <c r="J282">
        <v>2.7645499999999998</v>
      </c>
      <c r="K282">
        <v>3.7914599999999998</v>
      </c>
      <c r="L282">
        <v>2</v>
      </c>
      <c r="M282">
        <v>100</v>
      </c>
    </row>
    <row r="283" spans="1:13" x14ac:dyDescent="0.25">
      <c r="A283">
        <v>281</v>
      </c>
      <c r="B283" t="s">
        <v>564</v>
      </c>
      <c r="C283">
        <v>48.2333</v>
      </c>
      <c r="D283">
        <v>-113.5</v>
      </c>
      <c r="E283" s="13">
        <v>1417.3</v>
      </c>
      <c r="F283" t="s">
        <v>565</v>
      </c>
      <c r="G283" t="s">
        <v>2346</v>
      </c>
      <c r="H283">
        <v>1.02</v>
      </c>
      <c r="I283">
        <v>1.87527</v>
      </c>
      <c r="J283">
        <v>2.1918000000000002</v>
      </c>
      <c r="K283">
        <v>3.9333300000000002</v>
      </c>
      <c r="L283">
        <v>2</v>
      </c>
      <c r="M283">
        <v>100</v>
      </c>
    </row>
    <row r="284" spans="1:13" x14ac:dyDescent="0.25">
      <c r="A284">
        <v>282</v>
      </c>
      <c r="B284" t="s">
        <v>566</v>
      </c>
      <c r="C284">
        <v>45.083300000000001</v>
      </c>
      <c r="D284">
        <v>-109.0333</v>
      </c>
      <c r="E284" s="13">
        <v>1189.9000000000001</v>
      </c>
      <c r="F284" t="s">
        <v>567</v>
      </c>
      <c r="G284" t="s">
        <v>2345</v>
      </c>
      <c r="H284">
        <v>0.79388000000000003</v>
      </c>
      <c r="I284">
        <v>1.19201</v>
      </c>
      <c r="J284">
        <v>1.9624999999999999</v>
      </c>
      <c r="K284">
        <v>2.8286899999999999</v>
      </c>
      <c r="L284">
        <v>2</v>
      </c>
      <c r="M284">
        <v>100</v>
      </c>
    </row>
    <row r="285" spans="1:13" x14ac:dyDescent="0.25">
      <c r="A285">
        <v>283</v>
      </c>
      <c r="B285" t="s">
        <v>568</v>
      </c>
      <c r="C285">
        <v>45.800800000000002</v>
      </c>
      <c r="D285">
        <v>-111.2092</v>
      </c>
      <c r="E285" s="13">
        <v>1248.5</v>
      </c>
      <c r="F285" t="s">
        <v>569</v>
      </c>
      <c r="G285" t="s">
        <v>2345</v>
      </c>
      <c r="H285">
        <v>0.65622000000000003</v>
      </c>
      <c r="I285">
        <v>1.1268899999999999</v>
      </c>
      <c r="J285">
        <v>1.5589299999999999</v>
      </c>
      <c r="K285">
        <v>2.7545500000000001</v>
      </c>
      <c r="L285">
        <v>2</v>
      </c>
      <c r="M285">
        <v>100</v>
      </c>
    </row>
    <row r="286" spans="1:13" x14ac:dyDescent="0.25">
      <c r="A286">
        <v>284</v>
      </c>
      <c r="B286" t="s">
        <v>570</v>
      </c>
      <c r="C286">
        <v>45.694699999999898</v>
      </c>
      <c r="D286">
        <v>-104.3856</v>
      </c>
      <c r="E286">
        <v>985.7</v>
      </c>
      <c r="F286" t="s">
        <v>571</v>
      </c>
      <c r="G286" t="s">
        <v>2345</v>
      </c>
      <c r="H286">
        <v>1.19923</v>
      </c>
      <c r="I286">
        <v>1.5976300000000001</v>
      </c>
      <c r="J286">
        <v>2.9884599999999999</v>
      </c>
      <c r="K286">
        <v>3.7872699999999999</v>
      </c>
      <c r="L286">
        <v>2</v>
      </c>
      <c r="M286">
        <v>100</v>
      </c>
    </row>
    <row r="287" spans="1:13" x14ac:dyDescent="0.25">
      <c r="A287">
        <v>285</v>
      </c>
      <c r="B287" t="s">
        <v>572</v>
      </c>
      <c r="C287">
        <v>48.5</v>
      </c>
      <c r="D287">
        <v>-113.9833</v>
      </c>
      <c r="E287">
        <v>961</v>
      </c>
      <c r="F287" t="s">
        <v>573</v>
      </c>
      <c r="G287" t="s">
        <v>2346</v>
      </c>
      <c r="H287">
        <v>0.87070999999999998</v>
      </c>
      <c r="I287">
        <v>1.6255500000000001</v>
      </c>
      <c r="J287">
        <v>1.9312499999999999</v>
      </c>
      <c r="K287">
        <v>3.4845999999999999</v>
      </c>
      <c r="L287">
        <v>2</v>
      </c>
      <c r="M287">
        <v>100</v>
      </c>
    </row>
    <row r="288" spans="1:13" x14ac:dyDescent="0.25">
      <c r="A288">
        <v>286</v>
      </c>
      <c r="B288" t="s">
        <v>574</v>
      </c>
      <c r="C288">
        <v>46.2667</v>
      </c>
      <c r="D288">
        <v>-112.333299999999</v>
      </c>
      <c r="E288" s="13">
        <v>1693.2</v>
      </c>
      <c r="F288" t="s">
        <v>575</v>
      </c>
      <c r="G288" t="s">
        <v>2345</v>
      </c>
      <c r="H288">
        <v>0.66601999999999995</v>
      </c>
      <c r="I288">
        <v>1.17</v>
      </c>
      <c r="J288">
        <v>1.6285700000000001</v>
      </c>
      <c r="K288">
        <v>2.7955800000000002</v>
      </c>
      <c r="L288">
        <v>2</v>
      </c>
      <c r="M288">
        <v>100</v>
      </c>
    </row>
    <row r="289" spans="1:13" x14ac:dyDescent="0.25">
      <c r="A289">
        <v>287</v>
      </c>
      <c r="B289" t="s">
        <v>576</v>
      </c>
      <c r="C289">
        <v>45.098300000000002</v>
      </c>
      <c r="D289">
        <v>-105.3381</v>
      </c>
      <c r="E289" s="13">
        <v>1014.7</v>
      </c>
      <c r="F289" t="s">
        <v>577</v>
      </c>
      <c r="G289" t="s">
        <v>2345</v>
      </c>
      <c r="H289">
        <v>1.20333</v>
      </c>
      <c r="I289">
        <v>1.60914</v>
      </c>
      <c r="J289">
        <v>2.99</v>
      </c>
      <c r="K289">
        <v>4.0872400000000004</v>
      </c>
      <c r="L289">
        <v>2</v>
      </c>
      <c r="M289">
        <v>100</v>
      </c>
    </row>
    <row r="290" spans="1:13" x14ac:dyDescent="0.25">
      <c r="A290">
        <v>288</v>
      </c>
      <c r="B290" t="s">
        <v>578</v>
      </c>
      <c r="C290">
        <v>45.040300000000002</v>
      </c>
      <c r="D290">
        <v>-105.4855</v>
      </c>
      <c r="E290" s="13">
        <v>1096.4000000000001</v>
      </c>
      <c r="F290" t="s">
        <v>579</v>
      </c>
      <c r="G290" t="s">
        <v>2345</v>
      </c>
      <c r="H290">
        <v>1.21885</v>
      </c>
      <c r="I290">
        <v>1.6107100000000001</v>
      </c>
      <c r="J290">
        <v>3.0249999999999999</v>
      </c>
      <c r="K290">
        <v>4.0330700000000004</v>
      </c>
      <c r="L290">
        <v>2</v>
      </c>
      <c r="M290">
        <v>100</v>
      </c>
    </row>
    <row r="291" spans="1:13" x14ac:dyDescent="0.25">
      <c r="A291">
        <v>289</v>
      </c>
      <c r="B291" t="s">
        <v>580</v>
      </c>
      <c r="C291">
        <v>47.799999999999898</v>
      </c>
      <c r="D291">
        <v>-114.3</v>
      </c>
      <c r="E291">
        <v>887.89999999999895</v>
      </c>
      <c r="F291" t="s">
        <v>581</v>
      </c>
      <c r="G291" t="s">
        <v>2346</v>
      </c>
      <c r="H291">
        <v>0.86070999999999998</v>
      </c>
      <c r="I291">
        <v>1.45</v>
      </c>
      <c r="J291">
        <v>1.8853500000000001</v>
      </c>
      <c r="K291">
        <v>3</v>
      </c>
      <c r="L291">
        <v>2</v>
      </c>
      <c r="M291">
        <v>100</v>
      </c>
    </row>
    <row r="292" spans="1:13" x14ac:dyDescent="0.25">
      <c r="A292">
        <v>290</v>
      </c>
      <c r="B292" t="s">
        <v>582</v>
      </c>
      <c r="C292">
        <v>45.316699999999898</v>
      </c>
      <c r="D292">
        <v>-110.849999999999</v>
      </c>
      <c r="E292" s="13">
        <v>1766</v>
      </c>
      <c r="F292" t="s">
        <v>583</v>
      </c>
      <c r="G292" t="s">
        <v>2345</v>
      </c>
      <c r="H292">
        <v>0.875</v>
      </c>
      <c r="I292">
        <v>1.3559099999999999</v>
      </c>
      <c r="J292">
        <v>2.0414300000000001</v>
      </c>
      <c r="K292">
        <v>3.2697600000000002</v>
      </c>
      <c r="L292">
        <v>2</v>
      </c>
      <c r="M292">
        <v>100</v>
      </c>
    </row>
    <row r="293" spans="1:13" x14ac:dyDescent="0.25">
      <c r="A293">
        <v>291</v>
      </c>
      <c r="B293" t="s">
        <v>584</v>
      </c>
      <c r="C293">
        <v>47.875</v>
      </c>
      <c r="D293">
        <v>-114.0331</v>
      </c>
      <c r="E293">
        <v>887</v>
      </c>
      <c r="F293" t="s">
        <v>585</v>
      </c>
      <c r="G293" t="s">
        <v>2346</v>
      </c>
      <c r="H293">
        <v>0.86250000000000004</v>
      </c>
      <c r="I293">
        <v>1.5272699999999999</v>
      </c>
      <c r="J293">
        <v>1.8656900000000001</v>
      </c>
      <c r="K293">
        <v>3.3555600000000001</v>
      </c>
      <c r="L293">
        <v>2</v>
      </c>
      <c r="M293">
        <v>100</v>
      </c>
    </row>
    <row r="294" spans="1:13" x14ac:dyDescent="0.25">
      <c r="A294">
        <v>292</v>
      </c>
      <c r="B294" t="s">
        <v>586</v>
      </c>
      <c r="C294">
        <v>47.5</v>
      </c>
      <c r="D294">
        <v>-113.2333</v>
      </c>
      <c r="E294" s="13">
        <v>1414.9</v>
      </c>
      <c r="F294" t="s">
        <v>587</v>
      </c>
      <c r="G294" t="s">
        <v>2346</v>
      </c>
      <c r="H294">
        <v>0.85</v>
      </c>
      <c r="I294">
        <v>1.5171600000000001</v>
      </c>
      <c r="J294">
        <v>1.97018</v>
      </c>
      <c r="K294">
        <v>3.3869899999999999</v>
      </c>
      <c r="L294">
        <v>2</v>
      </c>
      <c r="M294">
        <v>100</v>
      </c>
    </row>
    <row r="295" spans="1:13" x14ac:dyDescent="0.25">
      <c r="A295">
        <v>293</v>
      </c>
      <c r="B295" t="s">
        <v>588</v>
      </c>
      <c r="C295">
        <v>46.783299999999898</v>
      </c>
      <c r="D295">
        <v>-112.366699999999</v>
      </c>
      <c r="E295" s="13">
        <v>1463</v>
      </c>
      <c r="F295" t="s">
        <v>589</v>
      </c>
      <c r="G295" t="s">
        <v>2345</v>
      </c>
      <c r="H295">
        <v>0.75624999999999998</v>
      </c>
      <c r="I295">
        <v>1.26667</v>
      </c>
      <c r="J295">
        <v>1.6920999999999999</v>
      </c>
      <c r="K295">
        <v>2.8512900000000001</v>
      </c>
      <c r="L295">
        <v>2</v>
      </c>
      <c r="M295">
        <v>100</v>
      </c>
    </row>
    <row r="296" spans="1:13" x14ac:dyDescent="0.25">
      <c r="A296">
        <v>294</v>
      </c>
      <c r="B296" t="s">
        <v>590</v>
      </c>
      <c r="C296">
        <v>48.134999999999899</v>
      </c>
      <c r="D296">
        <v>-110.0608</v>
      </c>
      <c r="E296">
        <v>844.29999999999905</v>
      </c>
      <c r="F296" t="s">
        <v>591</v>
      </c>
      <c r="G296" t="s">
        <v>2345</v>
      </c>
      <c r="H296">
        <v>1.0615600000000001</v>
      </c>
      <c r="I296">
        <v>1.6895899999999999</v>
      </c>
      <c r="J296">
        <v>2.5</v>
      </c>
      <c r="K296">
        <v>3.9705900000000001</v>
      </c>
      <c r="L296">
        <v>2</v>
      </c>
      <c r="M296">
        <v>100</v>
      </c>
    </row>
    <row r="297" spans="1:13" x14ac:dyDescent="0.25">
      <c r="A297">
        <v>295</v>
      </c>
      <c r="B297" t="s">
        <v>592</v>
      </c>
      <c r="C297">
        <v>45.276899999999898</v>
      </c>
      <c r="D297">
        <v>-111.3242</v>
      </c>
      <c r="E297" s="13">
        <v>2008.5999999999899</v>
      </c>
      <c r="F297" t="s">
        <v>593</v>
      </c>
      <c r="G297" t="s">
        <v>2345</v>
      </c>
      <c r="H297">
        <v>0.77168000000000003</v>
      </c>
      <c r="I297">
        <v>1.17977</v>
      </c>
      <c r="J297">
        <v>1.7749999999999999</v>
      </c>
      <c r="K297">
        <v>2.7362700000000002</v>
      </c>
      <c r="L297">
        <v>2</v>
      </c>
      <c r="M297">
        <v>100</v>
      </c>
    </row>
    <row r="298" spans="1:13" x14ac:dyDescent="0.25">
      <c r="A298">
        <v>296</v>
      </c>
      <c r="B298" t="s">
        <v>594</v>
      </c>
      <c r="C298">
        <v>45.832799999999899</v>
      </c>
      <c r="D298">
        <v>-109.9503</v>
      </c>
      <c r="E298" s="13">
        <v>1249.7</v>
      </c>
      <c r="F298" t="s">
        <v>595</v>
      </c>
      <c r="G298" t="s">
        <v>2345</v>
      </c>
      <c r="H298">
        <v>0.91949000000000003</v>
      </c>
      <c r="I298">
        <v>1.48115</v>
      </c>
      <c r="J298">
        <v>2.1560700000000002</v>
      </c>
      <c r="K298">
        <v>3.4389099999999999</v>
      </c>
      <c r="L298">
        <v>2</v>
      </c>
      <c r="M298">
        <v>100</v>
      </c>
    </row>
    <row r="299" spans="1:13" x14ac:dyDescent="0.25">
      <c r="A299">
        <v>297</v>
      </c>
      <c r="B299" t="s">
        <v>596</v>
      </c>
      <c r="C299">
        <v>46.033299999999898</v>
      </c>
      <c r="D299">
        <v>-110.2167</v>
      </c>
      <c r="E299" s="13">
        <v>1981.2</v>
      </c>
      <c r="F299" t="s">
        <v>597</v>
      </c>
      <c r="G299" t="s">
        <v>2345</v>
      </c>
      <c r="H299">
        <v>1.5</v>
      </c>
      <c r="I299">
        <v>2.5</v>
      </c>
      <c r="J299">
        <v>2.9626399999999999</v>
      </c>
      <c r="K299">
        <v>5.2688199999999998</v>
      </c>
      <c r="L299">
        <v>2</v>
      </c>
      <c r="M299">
        <v>100</v>
      </c>
    </row>
    <row r="300" spans="1:13" x14ac:dyDescent="0.25">
      <c r="A300">
        <v>298</v>
      </c>
      <c r="B300" t="s">
        <v>598</v>
      </c>
      <c r="C300">
        <v>45.750799999999899</v>
      </c>
      <c r="D300">
        <v>-108.5706</v>
      </c>
      <c r="E300">
        <v>970.79999999999905</v>
      </c>
      <c r="F300" t="s">
        <v>599</v>
      </c>
      <c r="G300" t="s">
        <v>2345</v>
      </c>
      <c r="H300">
        <v>0.93408999999999998</v>
      </c>
      <c r="I300">
        <v>1.5</v>
      </c>
      <c r="J300">
        <v>2.2850000000000001</v>
      </c>
      <c r="K300">
        <v>3.3965299999999998</v>
      </c>
      <c r="L300">
        <v>2</v>
      </c>
      <c r="M300">
        <v>100</v>
      </c>
    </row>
    <row r="301" spans="1:13" x14ac:dyDescent="0.25">
      <c r="A301">
        <v>299</v>
      </c>
      <c r="B301" t="s">
        <v>600</v>
      </c>
      <c r="C301">
        <v>45.771700000000003</v>
      </c>
      <c r="D301">
        <v>-108.4811</v>
      </c>
      <c r="E301">
        <v>944</v>
      </c>
      <c r="F301" t="s">
        <v>601</v>
      </c>
      <c r="G301" t="s">
        <v>2345</v>
      </c>
      <c r="H301">
        <v>0.93095000000000006</v>
      </c>
      <c r="I301">
        <v>1.4344399999999999</v>
      </c>
      <c r="J301">
        <v>2.2692299999999999</v>
      </c>
      <c r="K301">
        <v>3.3468100000000001</v>
      </c>
      <c r="L301">
        <v>2</v>
      </c>
      <c r="M301">
        <v>100</v>
      </c>
    </row>
    <row r="302" spans="1:13" x14ac:dyDescent="0.25">
      <c r="A302">
        <v>300</v>
      </c>
      <c r="B302" t="s">
        <v>602</v>
      </c>
      <c r="C302">
        <v>45.416699999999899</v>
      </c>
      <c r="D302">
        <v>-112.849999999999</v>
      </c>
      <c r="E302" s="13">
        <v>2012.9</v>
      </c>
      <c r="F302" t="s">
        <v>603</v>
      </c>
      <c r="G302" t="s">
        <v>2345</v>
      </c>
      <c r="H302">
        <v>0.80937999999999999</v>
      </c>
      <c r="I302">
        <v>1.4750000000000001</v>
      </c>
      <c r="J302">
        <v>1.77217</v>
      </c>
      <c r="K302">
        <v>3.18824</v>
      </c>
      <c r="L302">
        <v>2</v>
      </c>
      <c r="M302">
        <v>100</v>
      </c>
    </row>
    <row r="303" spans="1:13" x14ac:dyDescent="0.25">
      <c r="A303">
        <v>301</v>
      </c>
      <c r="B303" t="s">
        <v>604</v>
      </c>
      <c r="C303">
        <v>45.3247</v>
      </c>
      <c r="D303">
        <v>-106.5125</v>
      </c>
      <c r="E303">
        <v>963.2</v>
      </c>
      <c r="F303" t="s">
        <v>605</v>
      </c>
      <c r="G303" t="s">
        <v>2345</v>
      </c>
      <c r="H303">
        <v>0.9</v>
      </c>
      <c r="I303">
        <v>1.20357</v>
      </c>
      <c r="J303">
        <v>2.25</v>
      </c>
      <c r="K303">
        <v>3.2</v>
      </c>
      <c r="L303">
        <v>2</v>
      </c>
      <c r="M303">
        <v>100</v>
      </c>
    </row>
    <row r="304" spans="1:13" x14ac:dyDescent="0.25">
      <c r="A304">
        <v>302</v>
      </c>
      <c r="B304" t="s">
        <v>606</v>
      </c>
      <c r="C304">
        <v>45.283299999999898</v>
      </c>
      <c r="D304">
        <v>-106.349999999999</v>
      </c>
      <c r="E304">
        <v>915</v>
      </c>
      <c r="F304" t="s">
        <v>607</v>
      </c>
      <c r="G304" t="s">
        <v>2345</v>
      </c>
      <c r="H304">
        <v>0.93845999999999996</v>
      </c>
      <c r="I304">
        <v>1.2919099999999999</v>
      </c>
      <c r="J304">
        <v>2.3280799999999999</v>
      </c>
      <c r="K304">
        <v>3.28146</v>
      </c>
      <c r="L304">
        <v>2</v>
      </c>
      <c r="M304">
        <v>100</v>
      </c>
    </row>
    <row r="305" spans="1:13" x14ac:dyDescent="0.25">
      <c r="A305">
        <v>303</v>
      </c>
      <c r="B305" t="s">
        <v>608</v>
      </c>
      <c r="C305">
        <v>45.333300000000001</v>
      </c>
      <c r="D305">
        <v>-106.25</v>
      </c>
      <c r="E305" s="13">
        <v>1189.9000000000001</v>
      </c>
      <c r="F305" t="s">
        <v>609</v>
      </c>
      <c r="G305" t="s">
        <v>2345</v>
      </c>
      <c r="H305">
        <v>0.94777</v>
      </c>
      <c r="I305">
        <v>1.3022</v>
      </c>
      <c r="J305">
        <v>2.3449</v>
      </c>
      <c r="K305">
        <v>3.2978800000000001</v>
      </c>
      <c r="L305">
        <v>2</v>
      </c>
      <c r="M305">
        <v>100</v>
      </c>
    </row>
    <row r="306" spans="1:13" x14ac:dyDescent="0.25">
      <c r="A306">
        <v>304</v>
      </c>
      <c r="B306" t="s">
        <v>610</v>
      </c>
      <c r="C306">
        <v>45.533299999999898</v>
      </c>
      <c r="D306">
        <v>-106.5167</v>
      </c>
      <c r="E306" s="13">
        <v>1257</v>
      </c>
      <c r="F306" t="s">
        <v>611</v>
      </c>
      <c r="G306" t="s">
        <v>2345</v>
      </c>
      <c r="H306">
        <v>1</v>
      </c>
      <c r="I306">
        <v>1.4015599999999999</v>
      </c>
      <c r="J306">
        <v>2.41425</v>
      </c>
      <c r="K306">
        <v>3.4047100000000001</v>
      </c>
      <c r="L306">
        <v>2</v>
      </c>
      <c r="M306">
        <v>100</v>
      </c>
    </row>
    <row r="307" spans="1:13" x14ac:dyDescent="0.25">
      <c r="A307">
        <v>305</v>
      </c>
      <c r="B307" t="s">
        <v>612</v>
      </c>
      <c r="C307">
        <v>46.399999999999899</v>
      </c>
      <c r="D307">
        <v>-112.41670000000001</v>
      </c>
      <c r="E307" s="13">
        <v>2207.6999999999898</v>
      </c>
      <c r="F307" t="s">
        <v>613</v>
      </c>
      <c r="G307" t="s">
        <v>2346</v>
      </c>
      <c r="H307">
        <v>0.82330999999999999</v>
      </c>
      <c r="I307">
        <v>1.43191</v>
      </c>
      <c r="J307">
        <v>1.8319399999999999</v>
      </c>
      <c r="K307">
        <v>3.05193</v>
      </c>
      <c r="L307">
        <v>2</v>
      </c>
      <c r="M307">
        <v>100</v>
      </c>
    </row>
    <row r="308" spans="1:13" x14ac:dyDescent="0.25">
      <c r="A308">
        <v>306</v>
      </c>
      <c r="B308" t="s">
        <v>614</v>
      </c>
      <c r="C308">
        <v>48.012799999999899</v>
      </c>
      <c r="D308">
        <v>-112.436899999999</v>
      </c>
      <c r="E308" s="13">
        <v>1290.8</v>
      </c>
      <c r="F308" t="s">
        <v>615</v>
      </c>
      <c r="G308" t="s">
        <v>2345</v>
      </c>
      <c r="H308">
        <v>0.97499999999999998</v>
      </c>
      <c r="I308">
        <v>1.54884</v>
      </c>
      <c r="J308">
        <v>2.2917700000000001</v>
      </c>
      <c r="K308">
        <v>3.90625</v>
      </c>
      <c r="L308">
        <v>2</v>
      </c>
      <c r="M308">
        <v>100</v>
      </c>
    </row>
    <row r="309" spans="1:13" x14ac:dyDescent="0.25">
      <c r="A309">
        <v>307</v>
      </c>
      <c r="B309" t="s">
        <v>616</v>
      </c>
      <c r="C309">
        <v>47.2</v>
      </c>
      <c r="D309">
        <v>-108.66670000000001</v>
      </c>
      <c r="E309" s="13">
        <v>1068</v>
      </c>
      <c r="F309" t="s">
        <v>617</v>
      </c>
      <c r="G309" t="s">
        <v>2345</v>
      </c>
      <c r="H309">
        <v>0.96387999999999996</v>
      </c>
      <c r="I309">
        <v>1.43815</v>
      </c>
      <c r="J309">
        <v>2.2519999999999998</v>
      </c>
      <c r="K309">
        <v>3.4930699999999999</v>
      </c>
      <c r="L309">
        <v>2</v>
      </c>
      <c r="M309">
        <v>100</v>
      </c>
    </row>
    <row r="310" spans="1:13" x14ac:dyDescent="0.25">
      <c r="A310">
        <v>308</v>
      </c>
      <c r="B310" t="s">
        <v>618</v>
      </c>
      <c r="C310">
        <v>47.4694</v>
      </c>
      <c r="D310">
        <v>-104.895</v>
      </c>
      <c r="E310">
        <v>814.7</v>
      </c>
      <c r="F310" t="s">
        <v>619</v>
      </c>
      <c r="G310" t="s">
        <v>2345</v>
      </c>
      <c r="H310">
        <v>1.12059</v>
      </c>
      <c r="I310">
        <v>1.59118</v>
      </c>
      <c r="J310">
        <v>2.78409</v>
      </c>
      <c r="K310">
        <v>3.7675000000000001</v>
      </c>
      <c r="L310">
        <v>2</v>
      </c>
      <c r="M310">
        <v>100</v>
      </c>
    </row>
    <row r="311" spans="1:13" x14ac:dyDescent="0.25">
      <c r="A311">
        <v>309</v>
      </c>
      <c r="B311" t="s">
        <v>620</v>
      </c>
      <c r="C311">
        <v>47.416699999999899</v>
      </c>
      <c r="D311">
        <v>-104.8</v>
      </c>
      <c r="E311">
        <v>777.79999999999905</v>
      </c>
      <c r="F311" t="s">
        <v>621</v>
      </c>
      <c r="G311" t="s">
        <v>2345</v>
      </c>
      <c r="H311">
        <v>1.15882</v>
      </c>
      <c r="I311">
        <v>1.6057699999999999</v>
      </c>
      <c r="J311">
        <v>2.86429</v>
      </c>
      <c r="K311">
        <v>3.8087</v>
      </c>
      <c r="L311">
        <v>2</v>
      </c>
      <c r="M311">
        <v>100</v>
      </c>
    </row>
    <row r="312" spans="1:13" x14ac:dyDescent="0.25">
      <c r="A312">
        <v>310</v>
      </c>
      <c r="B312" t="s">
        <v>622</v>
      </c>
      <c r="C312">
        <v>47.528599999999898</v>
      </c>
      <c r="D312">
        <v>-104.8733</v>
      </c>
      <c r="E312">
        <v>865.89999999999895</v>
      </c>
      <c r="F312" t="s">
        <v>623</v>
      </c>
      <c r="G312" t="s">
        <v>2345</v>
      </c>
      <c r="H312">
        <v>1.0894600000000001</v>
      </c>
      <c r="I312">
        <v>1.5827100000000001</v>
      </c>
      <c r="J312">
        <v>2.7612899999999998</v>
      </c>
      <c r="K312">
        <v>3.7250000000000001</v>
      </c>
      <c r="L312">
        <v>2</v>
      </c>
      <c r="M312">
        <v>100</v>
      </c>
    </row>
    <row r="313" spans="1:13" x14ac:dyDescent="0.25">
      <c r="A313">
        <v>311</v>
      </c>
      <c r="B313" t="s">
        <v>624</v>
      </c>
      <c r="C313">
        <v>46.231400000000001</v>
      </c>
      <c r="D313">
        <v>-112.11360000000001</v>
      </c>
      <c r="E313" s="13">
        <v>1494.7</v>
      </c>
      <c r="F313" t="s">
        <v>625</v>
      </c>
      <c r="G313" t="s">
        <v>2345</v>
      </c>
      <c r="H313">
        <v>0.65</v>
      </c>
      <c r="I313">
        <v>1.0428599999999999</v>
      </c>
      <c r="J313">
        <v>1.41947</v>
      </c>
      <c r="K313">
        <v>2.4</v>
      </c>
      <c r="L313">
        <v>2</v>
      </c>
      <c r="M313">
        <v>100</v>
      </c>
    </row>
    <row r="314" spans="1:13" x14ac:dyDescent="0.25">
      <c r="A314">
        <v>312</v>
      </c>
      <c r="B314" t="s">
        <v>626</v>
      </c>
      <c r="C314">
        <v>48.4833</v>
      </c>
      <c r="D314">
        <v>-107.5333</v>
      </c>
      <c r="E314">
        <v>680</v>
      </c>
      <c r="F314" t="s">
        <v>627</v>
      </c>
      <c r="G314" t="s">
        <v>2345</v>
      </c>
      <c r="H314">
        <v>1.09738</v>
      </c>
      <c r="I314">
        <v>1.59663</v>
      </c>
      <c r="J314">
        <v>2.6883900000000001</v>
      </c>
      <c r="K314">
        <v>3.9559099999999998</v>
      </c>
      <c r="L314">
        <v>2</v>
      </c>
      <c r="M314">
        <v>100</v>
      </c>
    </row>
    <row r="315" spans="1:13" x14ac:dyDescent="0.25">
      <c r="A315">
        <v>313</v>
      </c>
      <c r="B315" t="s">
        <v>628</v>
      </c>
      <c r="C315">
        <v>45.75</v>
      </c>
      <c r="D315">
        <v>-113.45</v>
      </c>
      <c r="E315" s="13">
        <v>1853.2</v>
      </c>
      <c r="F315" t="s">
        <v>629</v>
      </c>
      <c r="G315" t="s">
        <v>2345</v>
      </c>
      <c r="H315">
        <v>0.62204999999999999</v>
      </c>
      <c r="I315">
        <v>1.1584000000000001</v>
      </c>
      <c r="J315">
        <v>1.43333</v>
      </c>
      <c r="K315">
        <v>2.6444399999999999</v>
      </c>
      <c r="L315">
        <v>2</v>
      </c>
      <c r="M315">
        <v>100</v>
      </c>
    </row>
    <row r="316" spans="1:13" x14ac:dyDescent="0.25">
      <c r="A316">
        <v>314</v>
      </c>
      <c r="B316" t="s">
        <v>630</v>
      </c>
      <c r="C316">
        <v>48.299999999999898</v>
      </c>
      <c r="D316">
        <v>-109.9833</v>
      </c>
      <c r="E316">
        <v>815.89999999999895</v>
      </c>
      <c r="F316" t="s">
        <v>631</v>
      </c>
      <c r="G316" t="s">
        <v>2345</v>
      </c>
      <c r="H316">
        <v>1.06409</v>
      </c>
      <c r="I316">
        <v>1.7334499999999999</v>
      </c>
      <c r="J316">
        <v>2.4839799999999999</v>
      </c>
      <c r="K316">
        <v>3.97878</v>
      </c>
      <c r="L316">
        <v>2</v>
      </c>
      <c r="M316">
        <v>100</v>
      </c>
    </row>
    <row r="317" spans="1:13" x14ac:dyDescent="0.25">
      <c r="A317">
        <v>315</v>
      </c>
      <c r="B317" t="s">
        <v>632</v>
      </c>
      <c r="C317">
        <v>45.2667</v>
      </c>
      <c r="D317">
        <v>-105.0167</v>
      </c>
      <c r="E317" s="13">
        <v>1015.9</v>
      </c>
      <c r="F317" t="s">
        <v>633</v>
      </c>
      <c r="G317" t="s">
        <v>2345</v>
      </c>
      <c r="H317">
        <v>1.3</v>
      </c>
      <c r="I317">
        <v>1.7220500000000001</v>
      </c>
      <c r="J317">
        <v>3.1352699999999998</v>
      </c>
      <c r="K317">
        <v>4.2</v>
      </c>
      <c r="L317">
        <v>2</v>
      </c>
      <c r="M317">
        <v>100</v>
      </c>
    </row>
    <row r="318" spans="1:13" x14ac:dyDescent="0.25">
      <c r="A318">
        <v>316</v>
      </c>
      <c r="B318" t="s">
        <v>634</v>
      </c>
      <c r="C318">
        <v>45.662199999999899</v>
      </c>
      <c r="D318">
        <v>-111.0453</v>
      </c>
      <c r="E318" s="13">
        <v>1497.5</v>
      </c>
      <c r="F318" t="s">
        <v>635</v>
      </c>
      <c r="G318" t="s">
        <v>2345</v>
      </c>
      <c r="H318">
        <v>0.69772000000000001</v>
      </c>
      <c r="I318">
        <v>1.1585700000000001</v>
      </c>
      <c r="J318">
        <v>1.59527</v>
      </c>
      <c r="K318">
        <v>2.7897500000000002</v>
      </c>
      <c r="L318">
        <v>2</v>
      </c>
      <c r="M318">
        <v>100</v>
      </c>
    </row>
    <row r="319" spans="1:13" x14ac:dyDescent="0.25">
      <c r="A319">
        <v>317</v>
      </c>
      <c r="B319" t="s">
        <v>636</v>
      </c>
      <c r="C319">
        <v>45.649999999999899</v>
      </c>
      <c r="D319">
        <v>-111.05</v>
      </c>
      <c r="E319" s="13">
        <v>1493.5</v>
      </c>
      <c r="F319" t="s">
        <v>637</v>
      </c>
      <c r="G319" t="s">
        <v>2345</v>
      </c>
      <c r="H319">
        <v>0.69567999999999997</v>
      </c>
      <c r="I319">
        <v>1.17354</v>
      </c>
      <c r="J319">
        <v>1.6</v>
      </c>
      <c r="K319">
        <v>2.7930600000000001</v>
      </c>
      <c r="L319">
        <v>2</v>
      </c>
      <c r="M319">
        <v>100</v>
      </c>
    </row>
    <row r="320" spans="1:13" x14ac:dyDescent="0.25">
      <c r="A320">
        <v>318</v>
      </c>
      <c r="B320" t="s">
        <v>638</v>
      </c>
      <c r="C320">
        <v>45.674999999999898</v>
      </c>
      <c r="D320">
        <v>-111.155</v>
      </c>
      <c r="E320" s="13">
        <v>1455.4</v>
      </c>
      <c r="F320" t="s">
        <v>639</v>
      </c>
      <c r="G320" t="s">
        <v>2345</v>
      </c>
      <c r="H320">
        <v>0.66500000000000004</v>
      </c>
      <c r="I320">
        <v>1.12215</v>
      </c>
      <c r="J320">
        <v>1.57372</v>
      </c>
      <c r="K320">
        <v>2.76579</v>
      </c>
      <c r="L320">
        <v>2</v>
      </c>
      <c r="M320">
        <v>100</v>
      </c>
    </row>
    <row r="321" spans="1:13" x14ac:dyDescent="0.25">
      <c r="A321">
        <v>319</v>
      </c>
      <c r="B321" t="s">
        <v>640</v>
      </c>
      <c r="C321">
        <v>45.816699999999898</v>
      </c>
      <c r="D321">
        <v>-110.88330000000001</v>
      </c>
      <c r="E321" s="13">
        <v>1813.5999999999899</v>
      </c>
      <c r="F321" t="s">
        <v>641</v>
      </c>
      <c r="G321" t="s">
        <v>2345</v>
      </c>
      <c r="H321">
        <v>1.21435</v>
      </c>
      <c r="I321">
        <v>2.0573800000000002</v>
      </c>
      <c r="J321">
        <v>2.6159300000000001</v>
      </c>
      <c r="K321">
        <v>4.3196399999999997</v>
      </c>
      <c r="L321">
        <v>2</v>
      </c>
      <c r="M321">
        <v>100</v>
      </c>
    </row>
    <row r="322" spans="1:13" x14ac:dyDescent="0.25">
      <c r="A322">
        <v>320</v>
      </c>
      <c r="B322" t="s">
        <v>642</v>
      </c>
      <c r="C322">
        <v>47.95</v>
      </c>
      <c r="D322">
        <v>-111.333299999999</v>
      </c>
      <c r="E322" s="13">
        <v>1015.9</v>
      </c>
      <c r="F322" t="s">
        <v>643</v>
      </c>
      <c r="G322" t="s">
        <v>2345</v>
      </c>
      <c r="H322">
        <v>0.89500000000000002</v>
      </c>
      <c r="I322">
        <v>1.3897699999999999</v>
      </c>
      <c r="J322">
        <v>2.1972399999999999</v>
      </c>
      <c r="K322">
        <v>3.55769</v>
      </c>
      <c r="L322">
        <v>2</v>
      </c>
      <c r="M322">
        <v>100</v>
      </c>
    </row>
    <row r="323" spans="1:13" x14ac:dyDescent="0.25">
      <c r="A323">
        <v>321</v>
      </c>
      <c r="B323" t="s">
        <v>644</v>
      </c>
      <c r="C323">
        <v>48.075000000000003</v>
      </c>
      <c r="D323">
        <v>-111.2597</v>
      </c>
      <c r="E323" s="13">
        <v>1013.5</v>
      </c>
      <c r="F323" t="s">
        <v>645</v>
      </c>
      <c r="G323" t="s">
        <v>2345</v>
      </c>
      <c r="H323">
        <v>0.8629</v>
      </c>
      <c r="I323">
        <v>1.35938</v>
      </c>
      <c r="J323">
        <v>2.1745700000000001</v>
      </c>
      <c r="K323">
        <v>3.4478200000000001</v>
      </c>
      <c r="L323">
        <v>2</v>
      </c>
      <c r="M323">
        <v>100</v>
      </c>
    </row>
    <row r="324" spans="1:13" x14ac:dyDescent="0.25">
      <c r="A324">
        <v>322</v>
      </c>
      <c r="B324" t="s">
        <v>646</v>
      </c>
      <c r="C324">
        <v>45.816099999999899</v>
      </c>
      <c r="D324">
        <v>-106.231399999999</v>
      </c>
      <c r="E324">
        <v>844.29999999999905</v>
      </c>
      <c r="F324" t="s">
        <v>647</v>
      </c>
      <c r="G324" t="s">
        <v>2345</v>
      </c>
      <c r="H324">
        <v>0.90698999999999996</v>
      </c>
      <c r="I324">
        <v>1.21828</v>
      </c>
      <c r="J324">
        <v>2.3428200000000001</v>
      </c>
      <c r="K324">
        <v>3.2111100000000001</v>
      </c>
      <c r="L324">
        <v>2</v>
      </c>
      <c r="M324">
        <v>100</v>
      </c>
    </row>
    <row r="325" spans="1:13" x14ac:dyDescent="0.25">
      <c r="A325">
        <v>323</v>
      </c>
      <c r="B325" t="s">
        <v>648</v>
      </c>
      <c r="C325">
        <v>48.5155999999999</v>
      </c>
      <c r="D325">
        <v>-105.2992</v>
      </c>
      <c r="E325">
        <v>705</v>
      </c>
      <c r="F325" t="s">
        <v>649</v>
      </c>
      <c r="G325" t="s">
        <v>2345</v>
      </c>
      <c r="H325">
        <v>1.06</v>
      </c>
      <c r="I325">
        <v>1.55288</v>
      </c>
      <c r="J325">
        <v>2.7374999999999998</v>
      </c>
      <c r="K325">
        <v>3.7061899999999999</v>
      </c>
      <c r="L325">
        <v>2</v>
      </c>
      <c r="M325">
        <v>100</v>
      </c>
    </row>
    <row r="326" spans="1:13" x14ac:dyDescent="0.25">
      <c r="A326">
        <v>324</v>
      </c>
      <c r="B326" t="s">
        <v>650</v>
      </c>
      <c r="C326">
        <v>45.326099999999897</v>
      </c>
      <c r="D326">
        <v>-108.9092</v>
      </c>
      <c r="E326" s="13">
        <v>1092.0999999999899</v>
      </c>
      <c r="F326" t="s">
        <v>651</v>
      </c>
      <c r="G326" t="s">
        <v>2345</v>
      </c>
      <c r="H326">
        <v>0.79830999999999996</v>
      </c>
      <c r="I326">
        <v>1.19686</v>
      </c>
      <c r="J326">
        <v>1.9583299999999999</v>
      </c>
      <c r="K326">
        <v>2.9750000000000001</v>
      </c>
      <c r="L326">
        <v>2</v>
      </c>
      <c r="M326">
        <v>100</v>
      </c>
    </row>
    <row r="327" spans="1:13" x14ac:dyDescent="0.25">
      <c r="A327">
        <v>325</v>
      </c>
      <c r="B327" t="s">
        <v>652</v>
      </c>
      <c r="C327">
        <v>45.444200000000002</v>
      </c>
      <c r="D327">
        <v>-105.4072</v>
      </c>
      <c r="E327">
        <v>924.2</v>
      </c>
      <c r="F327" t="s">
        <v>653</v>
      </c>
      <c r="G327" t="s">
        <v>2345</v>
      </c>
      <c r="H327">
        <v>1.125</v>
      </c>
      <c r="I327">
        <v>1.5061199999999999</v>
      </c>
      <c r="J327">
        <v>2.7519999999999998</v>
      </c>
      <c r="K327">
        <v>3.8206199999999999</v>
      </c>
      <c r="L327">
        <v>2</v>
      </c>
      <c r="M327">
        <v>100</v>
      </c>
    </row>
    <row r="328" spans="1:13" x14ac:dyDescent="0.25">
      <c r="A328">
        <v>326</v>
      </c>
      <c r="B328" t="s">
        <v>654</v>
      </c>
      <c r="C328">
        <v>46.1</v>
      </c>
      <c r="D328">
        <v>-108.88330000000001</v>
      </c>
      <c r="E328" s="13">
        <v>1182.9000000000001</v>
      </c>
      <c r="F328" t="s">
        <v>655</v>
      </c>
      <c r="G328" t="s">
        <v>2345</v>
      </c>
      <c r="H328">
        <v>0.91091</v>
      </c>
      <c r="I328">
        <v>1.41771</v>
      </c>
      <c r="J328">
        <v>2.2086800000000002</v>
      </c>
      <c r="K328">
        <v>3.4084300000000001</v>
      </c>
      <c r="L328">
        <v>2</v>
      </c>
      <c r="M328">
        <v>100</v>
      </c>
    </row>
    <row r="329" spans="1:13" x14ac:dyDescent="0.25">
      <c r="A329">
        <v>327</v>
      </c>
      <c r="B329" t="s">
        <v>656</v>
      </c>
      <c r="C329">
        <v>48.389699999999898</v>
      </c>
      <c r="D329">
        <v>-104.9328</v>
      </c>
      <c r="E329">
        <v>701</v>
      </c>
      <c r="F329" t="s">
        <v>657</v>
      </c>
      <c r="G329" t="s">
        <v>2345</v>
      </c>
      <c r="H329">
        <v>1.0649999999999999</v>
      </c>
      <c r="I329">
        <v>1.55366</v>
      </c>
      <c r="J329">
        <v>2.73062</v>
      </c>
      <c r="K329">
        <v>3.73902</v>
      </c>
      <c r="L329">
        <v>2</v>
      </c>
      <c r="M329">
        <v>100</v>
      </c>
    </row>
    <row r="330" spans="1:13" x14ac:dyDescent="0.25">
      <c r="A330">
        <v>328</v>
      </c>
      <c r="B330" t="s">
        <v>658</v>
      </c>
      <c r="C330">
        <v>47.871099999999899</v>
      </c>
      <c r="D330">
        <v>-104.9006</v>
      </c>
      <c r="E330">
        <v>722.39999999999895</v>
      </c>
      <c r="F330" t="s">
        <v>659</v>
      </c>
      <c r="G330" t="s">
        <v>2345</v>
      </c>
      <c r="H330">
        <v>1.0670599999999999</v>
      </c>
      <c r="I330">
        <v>1.57568</v>
      </c>
      <c r="J330">
        <v>2.75</v>
      </c>
      <c r="K330">
        <v>3.61625</v>
      </c>
      <c r="L330">
        <v>2</v>
      </c>
      <c r="M330">
        <v>100</v>
      </c>
    </row>
    <row r="331" spans="1:13" x14ac:dyDescent="0.25">
      <c r="A331">
        <v>329</v>
      </c>
      <c r="B331" t="s">
        <v>660</v>
      </c>
      <c r="C331">
        <v>47.287500000000001</v>
      </c>
      <c r="D331">
        <v>-105.83</v>
      </c>
      <c r="E331">
        <v>801.6</v>
      </c>
      <c r="F331" t="s">
        <v>661</v>
      </c>
      <c r="G331" t="s">
        <v>2345</v>
      </c>
      <c r="H331">
        <v>1.0465899999999999</v>
      </c>
      <c r="I331">
        <v>1.42333</v>
      </c>
      <c r="J331">
        <v>2.5150000000000001</v>
      </c>
      <c r="K331">
        <v>3.4624199999999998</v>
      </c>
      <c r="L331">
        <v>2</v>
      </c>
      <c r="M331">
        <v>100</v>
      </c>
    </row>
    <row r="332" spans="1:13" x14ac:dyDescent="0.25">
      <c r="A332">
        <v>330</v>
      </c>
      <c r="B332" t="s">
        <v>662</v>
      </c>
      <c r="C332">
        <v>48.559399999999897</v>
      </c>
      <c r="D332">
        <v>-113.0108</v>
      </c>
      <c r="E332" s="13">
        <v>1327.4</v>
      </c>
      <c r="F332" t="s">
        <v>663</v>
      </c>
      <c r="G332" t="s">
        <v>2345</v>
      </c>
      <c r="H332">
        <v>0.98646999999999996</v>
      </c>
      <c r="I332">
        <v>1.6372199999999999</v>
      </c>
      <c r="J332">
        <v>2.2374999999999998</v>
      </c>
      <c r="K332">
        <v>3.8729200000000001</v>
      </c>
      <c r="L332">
        <v>2</v>
      </c>
      <c r="M332">
        <v>100</v>
      </c>
    </row>
    <row r="333" spans="1:13" x14ac:dyDescent="0.25">
      <c r="A333">
        <v>331</v>
      </c>
      <c r="B333" t="s">
        <v>664</v>
      </c>
      <c r="C333">
        <v>48.549999999999898</v>
      </c>
      <c r="D333">
        <v>-113.0167</v>
      </c>
      <c r="E333" s="13">
        <v>1334.7</v>
      </c>
      <c r="F333" t="s">
        <v>665</v>
      </c>
      <c r="G333" t="s">
        <v>2345</v>
      </c>
      <c r="H333">
        <v>0.99190999999999996</v>
      </c>
      <c r="I333">
        <v>1.64218</v>
      </c>
      <c r="J333">
        <v>2.24254</v>
      </c>
      <c r="K333">
        <v>3.88889</v>
      </c>
      <c r="L333">
        <v>2</v>
      </c>
      <c r="M333">
        <v>100</v>
      </c>
    </row>
    <row r="334" spans="1:13" x14ac:dyDescent="0.25">
      <c r="A334">
        <v>332</v>
      </c>
      <c r="B334" t="s">
        <v>666</v>
      </c>
      <c r="C334">
        <v>46.916699999999899</v>
      </c>
      <c r="D334">
        <v>-107.2667</v>
      </c>
      <c r="E334" s="13">
        <v>1005.8</v>
      </c>
      <c r="F334" t="s">
        <v>667</v>
      </c>
      <c r="G334" t="s">
        <v>2345</v>
      </c>
      <c r="H334">
        <v>0.90312999999999999</v>
      </c>
      <c r="I334">
        <v>1.3033300000000001</v>
      </c>
      <c r="J334">
        <v>2.2013199999999999</v>
      </c>
      <c r="K334">
        <v>3.2134299999999998</v>
      </c>
      <c r="L334">
        <v>2</v>
      </c>
      <c r="M334">
        <v>100</v>
      </c>
    </row>
    <row r="335" spans="1:13" x14ac:dyDescent="0.25">
      <c r="A335">
        <v>333</v>
      </c>
      <c r="B335" t="s">
        <v>668</v>
      </c>
      <c r="C335">
        <v>47.464700000000001</v>
      </c>
      <c r="D335">
        <v>-107.31140000000001</v>
      </c>
      <c r="E335">
        <v>906.5</v>
      </c>
      <c r="F335" t="s">
        <v>669</v>
      </c>
      <c r="G335" t="s">
        <v>2345</v>
      </c>
      <c r="H335">
        <v>0.89539000000000002</v>
      </c>
      <c r="I335">
        <v>1.2967</v>
      </c>
      <c r="J335">
        <v>2.1949999999999998</v>
      </c>
      <c r="K335">
        <v>3.22</v>
      </c>
      <c r="L335">
        <v>2</v>
      </c>
      <c r="M335">
        <v>100</v>
      </c>
    </row>
    <row r="336" spans="1:13" x14ac:dyDescent="0.25">
      <c r="A336">
        <v>334</v>
      </c>
      <c r="B336" t="s">
        <v>670</v>
      </c>
      <c r="C336">
        <v>46.816699999999898</v>
      </c>
      <c r="D336">
        <v>-109.833299999999</v>
      </c>
      <c r="E336" s="13">
        <v>1314.9</v>
      </c>
      <c r="F336" t="s">
        <v>671</v>
      </c>
      <c r="G336" t="s">
        <v>2345</v>
      </c>
      <c r="H336">
        <v>0.90908999999999995</v>
      </c>
      <c r="I336">
        <v>1.48644</v>
      </c>
      <c r="J336">
        <v>2.2539500000000001</v>
      </c>
      <c r="K336">
        <v>3.4616799999999999</v>
      </c>
      <c r="L336">
        <v>2</v>
      </c>
      <c r="M336">
        <v>100</v>
      </c>
    </row>
    <row r="337" spans="1:13" x14ac:dyDescent="0.25">
      <c r="A337">
        <v>335</v>
      </c>
      <c r="B337" t="s">
        <v>672</v>
      </c>
      <c r="C337">
        <v>48.256100000000004</v>
      </c>
      <c r="D337">
        <v>-115.8494</v>
      </c>
      <c r="E337">
        <v>708.7</v>
      </c>
      <c r="F337" t="s">
        <v>673</v>
      </c>
      <c r="G337" t="s">
        <v>2346</v>
      </c>
      <c r="H337">
        <v>0.93</v>
      </c>
      <c r="I337">
        <v>1.78</v>
      </c>
      <c r="J337">
        <v>2.0381499999999999</v>
      </c>
      <c r="K337">
        <v>3.6161400000000001</v>
      </c>
      <c r="L337">
        <v>2</v>
      </c>
      <c r="M337">
        <v>100</v>
      </c>
    </row>
    <row r="338" spans="1:13" x14ac:dyDescent="0.25">
      <c r="A338">
        <v>336</v>
      </c>
      <c r="B338" t="s">
        <v>674</v>
      </c>
      <c r="C338">
        <v>45.539700000000003</v>
      </c>
      <c r="D338">
        <v>-106.9597</v>
      </c>
      <c r="E338" s="13">
        <v>1045.5</v>
      </c>
      <c r="F338" t="s">
        <v>675</v>
      </c>
      <c r="G338" t="s">
        <v>2345</v>
      </c>
      <c r="H338">
        <v>1.05674</v>
      </c>
      <c r="I338">
        <v>1.5485199999999999</v>
      </c>
      <c r="J338">
        <v>2.4850300000000001</v>
      </c>
      <c r="K338">
        <v>3.7917900000000002</v>
      </c>
      <c r="L338">
        <v>2</v>
      </c>
      <c r="M338">
        <v>100</v>
      </c>
    </row>
    <row r="339" spans="1:13" x14ac:dyDescent="0.25">
      <c r="A339">
        <v>337</v>
      </c>
      <c r="B339" t="s">
        <v>676</v>
      </c>
      <c r="C339">
        <v>46.0167</v>
      </c>
      <c r="D339">
        <v>-112.55</v>
      </c>
      <c r="E339" s="13">
        <v>1759.9</v>
      </c>
      <c r="F339" t="s">
        <v>677</v>
      </c>
      <c r="G339" t="s">
        <v>2346</v>
      </c>
      <c r="H339">
        <v>0.72611999999999999</v>
      </c>
      <c r="I339">
        <v>1.1499999999999999</v>
      </c>
      <c r="J339">
        <v>1.6</v>
      </c>
      <c r="K339">
        <v>2.69</v>
      </c>
      <c r="L339">
        <v>2</v>
      </c>
      <c r="M339">
        <v>100</v>
      </c>
    </row>
    <row r="340" spans="1:13" x14ac:dyDescent="0.25">
      <c r="A340">
        <v>338</v>
      </c>
      <c r="B340" t="s">
        <v>678</v>
      </c>
      <c r="C340">
        <v>45.954700000000003</v>
      </c>
      <c r="D340">
        <v>-112.502799999999</v>
      </c>
      <c r="E340" s="13">
        <v>1688.5999999999899</v>
      </c>
      <c r="F340" t="s">
        <v>679</v>
      </c>
      <c r="G340" t="s">
        <v>2346</v>
      </c>
      <c r="H340">
        <v>0.72369000000000006</v>
      </c>
      <c r="I340">
        <v>1.1461300000000001</v>
      </c>
      <c r="J340">
        <v>1.5950299999999999</v>
      </c>
      <c r="K340">
        <v>2.7</v>
      </c>
      <c r="L340">
        <v>2</v>
      </c>
      <c r="M340">
        <v>100</v>
      </c>
    </row>
    <row r="341" spans="1:13" x14ac:dyDescent="0.25">
      <c r="A341">
        <v>339</v>
      </c>
      <c r="B341" t="s">
        <v>680</v>
      </c>
      <c r="C341">
        <v>47.9833</v>
      </c>
      <c r="D341">
        <v>-112.3167</v>
      </c>
      <c r="E341" s="13">
        <v>1211</v>
      </c>
      <c r="F341" t="s">
        <v>681</v>
      </c>
      <c r="G341" t="s">
        <v>2345</v>
      </c>
      <c r="H341">
        <v>0.95743</v>
      </c>
      <c r="I341">
        <v>1.51963</v>
      </c>
      <c r="J341">
        <v>2.24722</v>
      </c>
      <c r="K341">
        <v>3.85</v>
      </c>
      <c r="L341">
        <v>2</v>
      </c>
      <c r="M341">
        <v>100</v>
      </c>
    </row>
    <row r="342" spans="1:13" x14ac:dyDescent="0.25">
      <c r="A342">
        <v>340</v>
      </c>
      <c r="B342" t="s">
        <v>682</v>
      </c>
      <c r="C342">
        <v>47.926099999999899</v>
      </c>
      <c r="D342">
        <v>-112.2919</v>
      </c>
      <c r="E342" s="13">
        <v>1231.0999999999899</v>
      </c>
      <c r="F342" t="s">
        <v>683</v>
      </c>
      <c r="G342" t="s">
        <v>2345</v>
      </c>
      <c r="H342">
        <v>0.95686000000000004</v>
      </c>
      <c r="I342">
        <v>1.5206</v>
      </c>
      <c r="J342">
        <v>2.2475000000000001</v>
      </c>
      <c r="K342">
        <v>3.8374999999999999</v>
      </c>
      <c r="L342">
        <v>2</v>
      </c>
      <c r="M342">
        <v>100</v>
      </c>
    </row>
    <row r="343" spans="1:13" x14ac:dyDescent="0.25">
      <c r="A343">
        <v>341</v>
      </c>
      <c r="B343" t="s">
        <v>684</v>
      </c>
      <c r="C343">
        <v>44.666699999999899</v>
      </c>
      <c r="D343">
        <v>-112.91670000000001</v>
      </c>
      <c r="E343" s="13">
        <v>2286</v>
      </c>
      <c r="F343" t="s">
        <v>685</v>
      </c>
      <c r="G343" t="s">
        <v>2345</v>
      </c>
      <c r="H343">
        <v>1</v>
      </c>
      <c r="I343">
        <v>1.7912399999999999</v>
      </c>
      <c r="J343">
        <v>2.0283199999999999</v>
      </c>
      <c r="K343">
        <v>3.8</v>
      </c>
      <c r="L343">
        <v>2</v>
      </c>
      <c r="M343">
        <v>100</v>
      </c>
    </row>
    <row r="344" spans="1:13" x14ac:dyDescent="0.25">
      <c r="A344">
        <v>342</v>
      </c>
      <c r="B344" t="s">
        <v>686</v>
      </c>
      <c r="C344">
        <v>45.2</v>
      </c>
      <c r="D344">
        <v>-111.6833</v>
      </c>
      <c r="E344" s="13">
        <v>1676.4</v>
      </c>
      <c r="F344" t="s">
        <v>687</v>
      </c>
      <c r="G344" t="s">
        <v>2345</v>
      </c>
      <c r="H344">
        <v>0.65412999999999999</v>
      </c>
      <c r="I344">
        <v>1.05938</v>
      </c>
      <c r="J344">
        <v>1.55606</v>
      </c>
      <c r="K344">
        <v>2.3069199999999999</v>
      </c>
      <c r="L344">
        <v>2</v>
      </c>
      <c r="M344">
        <v>100</v>
      </c>
    </row>
    <row r="345" spans="1:13" x14ac:dyDescent="0.25">
      <c r="A345">
        <v>343</v>
      </c>
      <c r="B345" t="s">
        <v>688</v>
      </c>
      <c r="C345">
        <v>45.416699999999899</v>
      </c>
      <c r="D345">
        <v>-107.9</v>
      </c>
      <c r="E345" s="13">
        <v>1113.0999999999899</v>
      </c>
      <c r="F345" t="s">
        <v>689</v>
      </c>
      <c r="G345" t="s">
        <v>2345</v>
      </c>
      <c r="H345">
        <v>1.0919399999999999</v>
      </c>
      <c r="I345">
        <v>1.73593</v>
      </c>
      <c r="J345">
        <v>2.53613</v>
      </c>
      <c r="K345">
        <v>3.8162400000000001</v>
      </c>
      <c r="L345">
        <v>2</v>
      </c>
      <c r="M345">
        <v>100</v>
      </c>
    </row>
    <row r="346" spans="1:13" x14ac:dyDescent="0.25">
      <c r="A346">
        <v>344</v>
      </c>
      <c r="B346" t="s">
        <v>690</v>
      </c>
      <c r="C346">
        <v>46.816699999999898</v>
      </c>
      <c r="D346">
        <v>-112.25</v>
      </c>
      <c r="E346" s="13">
        <v>1314.9</v>
      </c>
      <c r="F346" t="s">
        <v>691</v>
      </c>
      <c r="G346" t="s">
        <v>2345</v>
      </c>
      <c r="H346">
        <v>0.66102000000000005</v>
      </c>
      <c r="I346">
        <v>1.11111</v>
      </c>
      <c r="J346">
        <v>1.5563899999999999</v>
      </c>
      <c r="K346">
        <v>2.7190699999999999</v>
      </c>
      <c r="L346">
        <v>2</v>
      </c>
      <c r="M346">
        <v>100</v>
      </c>
    </row>
    <row r="347" spans="1:13" x14ac:dyDescent="0.25">
      <c r="A347">
        <v>345</v>
      </c>
      <c r="B347" t="s">
        <v>692</v>
      </c>
      <c r="C347">
        <v>46.633299999999899</v>
      </c>
      <c r="D347">
        <v>-111.7</v>
      </c>
      <c r="E347" s="13">
        <v>1058</v>
      </c>
      <c r="F347" t="s">
        <v>693</v>
      </c>
      <c r="G347" t="s">
        <v>2345</v>
      </c>
      <c r="H347">
        <v>0.66281999999999996</v>
      </c>
      <c r="I347">
        <v>1.1666700000000001</v>
      </c>
      <c r="J347">
        <v>1.59538</v>
      </c>
      <c r="K347">
        <v>2.7535699999999999</v>
      </c>
      <c r="L347">
        <v>2</v>
      </c>
      <c r="M347">
        <v>100</v>
      </c>
    </row>
    <row r="348" spans="1:13" x14ac:dyDescent="0.25">
      <c r="A348">
        <v>346</v>
      </c>
      <c r="B348" t="s">
        <v>694</v>
      </c>
      <c r="C348">
        <v>46.649999999999899</v>
      </c>
      <c r="D348">
        <v>-111.7167</v>
      </c>
      <c r="E348" s="13">
        <v>1174.0999999999899</v>
      </c>
      <c r="F348" t="s">
        <v>695</v>
      </c>
      <c r="G348" t="s">
        <v>2345</v>
      </c>
      <c r="H348">
        <v>0.65839999999999999</v>
      </c>
      <c r="I348">
        <v>1.1599999999999999</v>
      </c>
      <c r="J348">
        <v>1.5904</v>
      </c>
      <c r="K348">
        <v>2.75745</v>
      </c>
      <c r="L348">
        <v>2</v>
      </c>
      <c r="M348">
        <v>100</v>
      </c>
    </row>
    <row r="349" spans="1:13" x14ac:dyDescent="0.25">
      <c r="A349">
        <v>347</v>
      </c>
      <c r="B349" t="s">
        <v>696</v>
      </c>
      <c r="C349">
        <v>46.649999999999899</v>
      </c>
      <c r="D349">
        <v>-111.7333</v>
      </c>
      <c r="E349" s="13">
        <v>1119.2</v>
      </c>
      <c r="F349" t="s">
        <v>695</v>
      </c>
      <c r="G349" t="s">
        <v>2345</v>
      </c>
      <c r="H349">
        <v>0.67698000000000003</v>
      </c>
      <c r="I349">
        <v>1.2</v>
      </c>
      <c r="J349">
        <v>1.6</v>
      </c>
      <c r="K349">
        <v>2.7682000000000002</v>
      </c>
      <c r="L349">
        <v>2</v>
      </c>
      <c r="M349">
        <v>100</v>
      </c>
    </row>
    <row r="350" spans="1:13" x14ac:dyDescent="0.25">
      <c r="A350">
        <v>348</v>
      </c>
      <c r="B350" t="s">
        <v>697</v>
      </c>
      <c r="C350">
        <v>45.860799999999898</v>
      </c>
      <c r="D350">
        <v>-111.951899999999</v>
      </c>
      <c r="E350" s="13">
        <v>1301.5</v>
      </c>
      <c r="F350" t="s">
        <v>698</v>
      </c>
      <c r="G350" t="s">
        <v>2345</v>
      </c>
      <c r="H350">
        <v>0.68791000000000002</v>
      </c>
      <c r="I350">
        <v>1.1909099999999999</v>
      </c>
      <c r="J350">
        <v>1.59412</v>
      </c>
      <c r="K350">
        <v>2.7906200000000001</v>
      </c>
      <c r="L350">
        <v>2</v>
      </c>
      <c r="M350">
        <v>100</v>
      </c>
    </row>
    <row r="351" spans="1:13" x14ac:dyDescent="0.25">
      <c r="A351">
        <v>349</v>
      </c>
      <c r="B351" t="s">
        <v>699</v>
      </c>
      <c r="C351">
        <v>46.744700000000002</v>
      </c>
      <c r="D351">
        <v>-104.308899999999</v>
      </c>
      <c r="E351">
        <v>957.1</v>
      </c>
      <c r="F351" t="s">
        <v>700</v>
      </c>
      <c r="G351" t="s">
        <v>2345</v>
      </c>
      <c r="H351">
        <v>1.2856099999999999</v>
      </c>
      <c r="I351">
        <v>1.6912700000000001</v>
      </c>
      <c r="J351">
        <v>3.2832499999999998</v>
      </c>
      <c r="K351">
        <v>4.1764900000000003</v>
      </c>
      <c r="L351">
        <v>2</v>
      </c>
      <c r="M351">
        <v>100</v>
      </c>
    </row>
    <row r="352" spans="1:13" x14ac:dyDescent="0.25">
      <c r="A352">
        <v>350</v>
      </c>
      <c r="B352" t="s">
        <v>701</v>
      </c>
      <c r="C352">
        <v>47.791899999999899</v>
      </c>
      <c r="D352">
        <v>-111.2192</v>
      </c>
      <c r="E352" s="13">
        <v>1051.5999999999899</v>
      </c>
      <c r="F352" t="s">
        <v>702</v>
      </c>
      <c r="G352" t="s">
        <v>2345</v>
      </c>
      <c r="H352">
        <v>1.0249999999999999</v>
      </c>
      <c r="I352">
        <v>1.625</v>
      </c>
      <c r="J352">
        <v>2.4468800000000002</v>
      </c>
      <c r="K352">
        <v>3.8276300000000001</v>
      </c>
      <c r="L352">
        <v>2</v>
      </c>
      <c r="M352">
        <v>100</v>
      </c>
    </row>
    <row r="353" spans="1:13" x14ac:dyDescent="0.25">
      <c r="A353">
        <v>351</v>
      </c>
      <c r="B353" t="s">
        <v>703</v>
      </c>
      <c r="C353">
        <v>47.916699999999899</v>
      </c>
      <c r="D353">
        <v>-110.95</v>
      </c>
      <c r="E353" s="13">
        <v>1091.2</v>
      </c>
      <c r="F353" t="s">
        <v>704</v>
      </c>
      <c r="G353" t="s">
        <v>2345</v>
      </c>
      <c r="H353">
        <v>0.96328000000000003</v>
      </c>
      <c r="I353">
        <v>1.52308</v>
      </c>
      <c r="J353">
        <v>2.3231799999999998</v>
      </c>
      <c r="K353">
        <v>3.7</v>
      </c>
      <c r="L353">
        <v>2</v>
      </c>
      <c r="M353">
        <v>100</v>
      </c>
    </row>
    <row r="354" spans="1:13" x14ac:dyDescent="0.25">
      <c r="A354">
        <v>352</v>
      </c>
      <c r="B354" t="s">
        <v>705</v>
      </c>
      <c r="C354">
        <v>47.2194</v>
      </c>
      <c r="D354">
        <v>-111.709999999999</v>
      </c>
      <c r="E354" s="13">
        <v>1024.0999999999899</v>
      </c>
      <c r="F354" t="s">
        <v>706</v>
      </c>
      <c r="G354" t="s">
        <v>2345</v>
      </c>
      <c r="H354">
        <v>0.99280999999999997</v>
      </c>
      <c r="I354">
        <v>1.68906</v>
      </c>
      <c r="J354">
        <v>2.3311799999999998</v>
      </c>
      <c r="K354">
        <v>3.8866900000000002</v>
      </c>
      <c r="L354">
        <v>2</v>
      </c>
      <c r="M354">
        <v>100</v>
      </c>
    </row>
    <row r="355" spans="1:13" x14ac:dyDescent="0.25">
      <c r="A355">
        <v>353</v>
      </c>
      <c r="B355" t="s">
        <v>707</v>
      </c>
      <c r="C355">
        <v>47.0167</v>
      </c>
      <c r="D355">
        <v>-111.6833</v>
      </c>
      <c r="E355" s="13">
        <v>1623.0999999999899</v>
      </c>
      <c r="F355" t="s">
        <v>708</v>
      </c>
      <c r="G355" t="s">
        <v>2345</v>
      </c>
      <c r="H355">
        <v>1.27023</v>
      </c>
      <c r="I355">
        <v>2.0534699999999999</v>
      </c>
      <c r="J355">
        <v>2.6578300000000001</v>
      </c>
      <c r="K355">
        <v>4.3259400000000001</v>
      </c>
      <c r="L355">
        <v>2</v>
      </c>
      <c r="M355">
        <v>100</v>
      </c>
    </row>
    <row r="356" spans="1:13" x14ac:dyDescent="0.25">
      <c r="A356">
        <v>354</v>
      </c>
      <c r="B356" t="s">
        <v>709</v>
      </c>
      <c r="C356">
        <v>46.995600000000003</v>
      </c>
      <c r="D356">
        <v>-111.5772</v>
      </c>
      <c r="E356" s="13">
        <v>1402.0999999999899</v>
      </c>
      <c r="F356" t="s">
        <v>710</v>
      </c>
      <c r="G356" t="s">
        <v>2345</v>
      </c>
      <c r="H356">
        <v>1.175</v>
      </c>
      <c r="I356">
        <v>1.90981</v>
      </c>
      <c r="J356">
        <v>2.6</v>
      </c>
      <c r="K356">
        <v>4.0971099999999998</v>
      </c>
      <c r="L356">
        <v>2</v>
      </c>
      <c r="M356">
        <v>100</v>
      </c>
    </row>
    <row r="357" spans="1:13" x14ac:dyDescent="0.25">
      <c r="A357">
        <v>355</v>
      </c>
      <c r="B357" t="s">
        <v>711</v>
      </c>
      <c r="C357">
        <v>46.416699999999899</v>
      </c>
      <c r="D357">
        <v>-110.55</v>
      </c>
      <c r="E357">
        <v>-999.89999999999895</v>
      </c>
      <c r="F357" t="s">
        <v>712</v>
      </c>
      <c r="G357" t="s">
        <v>2345</v>
      </c>
      <c r="H357">
        <v>0.9</v>
      </c>
      <c r="I357">
        <v>1.4837199999999999</v>
      </c>
      <c r="J357">
        <v>2.19231</v>
      </c>
      <c r="K357">
        <v>3.5457100000000001</v>
      </c>
      <c r="L357">
        <v>2</v>
      </c>
      <c r="M357">
        <v>100</v>
      </c>
    </row>
    <row r="358" spans="1:13" x14ac:dyDescent="0.25">
      <c r="A358">
        <v>356</v>
      </c>
      <c r="B358" t="s">
        <v>713</v>
      </c>
      <c r="C358">
        <v>46.25</v>
      </c>
      <c r="D358">
        <v>-112.25</v>
      </c>
      <c r="E358" s="13">
        <v>2133.5999999999899</v>
      </c>
      <c r="F358" t="s">
        <v>714</v>
      </c>
      <c r="G358" t="s">
        <v>2345</v>
      </c>
      <c r="H358">
        <v>0.75</v>
      </c>
      <c r="I358">
        <v>1.3359300000000001</v>
      </c>
      <c r="J358">
        <v>1.8</v>
      </c>
      <c r="K358">
        <v>2.9333300000000002</v>
      </c>
      <c r="L358">
        <v>2</v>
      </c>
      <c r="M358">
        <v>100</v>
      </c>
    </row>
    <row r="359" spans="1:13" x14ac:dyDescent="0.25">
      <c r="A359">
        <v>357</v>
      </c>
      <c r="B359" t="s">
        <v>715</v>
      </c>
      <c r="C359">
        <v>46.466700000000003</v>
      </c>
      <c r="D359">
        <v>-112.1833</v>
      </c>
      <c r="E359" s="13">
        <v>1915.0999999999899</v>
      </c>
      <c r="F359" t="s">
        <v>716</v>
      </c>
      <c r="G359" t="s">
        <v>2345</v>
      </c>
      <c r="H359">
        <v>0.78666999999999998</v>
      </c>
      <c r="I359">
        <v>1.3837200000000001</v>
      </c>
      <c r="J359">
        <v>1.7833300000000001</v>
      </c>
      <c r="K359">
        <v>3.2088299999999998</v>
      </c>
      <c r="L359">
        <v>2</v>
      </c>
      <c r="M359">
        <v>100</v>
      </c>
    </row>
    <row r="360" spans="1:13" x14ac:dyDescent="0.25">
      <c r="A360">
        <v>358</v>
      </c>
      <c r="B360" t="s">
        <v>717</v>
      </c>
      <c r="C360">
        <v>48.515300000000003</v>
      </c>
      <c r="D360">
        <v>-110.97110000000001</v>
      </c>
      <c r="E360">
        <v>954.6</v>
      </c>
      <c r="F360" t="s">
        <v>718</v>
      </c>
      <c r="G360" t="s">
        <v>2345</v>
      </c>
      <c r="H360">
        <v>0.88427</v>
      </c>
      <c r="I360">
        <v>1.26755</v>
      </c>
      <c r="J360">
        <v>2.1850900000000002</v>
      </c>
      <c r="K360">
        <v>3.3882099999999999</v>
      </c>
      <c r="L360">
        <v>2</v>
      </c>
      <c r="M360">
        <v>100</v>
      </c>
    </row>
    <row r="361" spans="1:13" x14ac:dyDescent="0.25">
      <c r="A361">
        <v>359</v>
      </c>
      <c r="B361" t="s">
        <v>719</v>
      </c>
      <c r="C361">
        <v>48.966700000000003</v>
      </c>
      <c r="D361">
        <v>-110.9333</v>
      </c>
      <c r="E361" s="13">
        <v>1000</v>
      </c>
      <c r="F361" t="s">
        <v>720</v>
      </c>
      <c r="G361" t="s">
        <v>2345</v>
      </c>
      <c r="H361">
        <v>1.0212600000000001</v>
      </c>
      <c r="I361">
        <v>1.59874</v>
      </c>
      <c r="J361">
        <v>2.39967</v>
      </c>
      <c r="K361">
        <v>3.7855599999999998</v>
      </c>
      <c r="L361">
        <v>2</v>
      </c>
      <c r="M361">
        <v>100</v>
      </c>
    </row>
    <row r="362" spans="1:13" x14ac:dyDescent="0.25">
      <c r="A362">
        <v>360</v>
      </c>
      <c r="B362" t="s">
        <v>721</v>
      </c>
      <c r="C362">
        <v>48.899999999999899</v>
      </c>
      <c r="D362">
        <v>-111.0333</v>
      </c>
      <c r="E362" s="13">
        <v>1220.0999999999899</v>
      </c>
      <c r="F362" t="s">
        <v>722</v>
      </c>
      <c r="G362" t="s">
        <v>2345</v>
      </c>
      <c r="H362">
        <v>1.11649</v>
      </c>
      <c r="I362">
        <v>2.0045500000000001</v>
      </c>
      <c r="J362">
        <v>2.6232199999999999</v>
      </c>
      <c r="K362">
        <v>4.3099999999999996</v>
      </c>
      <c r="L362">
        <v>2</v>
      </c>
      <c r="M362">
        <v>100</v>
      </c>
    </row>
    <row r="363" spans="1:13" x14ac:dyDescent="0.25">
      <c r="A363">
        <v>361</v>
      </c>
      <c r="B363" t="s">
        <v>723</v>
      </c>
      <c r="C363">
        <v>48.588299999999897</v>
      </c>
      <c r="D363">
        <v>-109.2256</v>
      </c>
      <c r="E363">
        <v>737.6</v>
      </c>
      <c r="F363" t="s">
        <v>724</v>
      </c>
      <c r="G363" t="s">
        <v>2345</v>
      </c>
      <c r="H363">
        <v>0.96150999999999998</v>
      </c>
      <c r="I363">
        <v>1.575</v>
      </c>
      <c r="J363">
        <v>2.3704999999999998</v>
      </c>
      <c r="K363">
        <v>3.7315900000000002</v>
      </c>
      <c r="L363">
        <v>2</v>
      </c>
      <c r="M363">
        <v>100</v>
      </c>
    </row>
    <row r="364" spans="1:13" x14ac:dyDescent="0.25">
      <c r="A364">
        <v>362</v>
      </c>
      <c r="B364" t="s">
        <v>725</v>
      </c>
      <c r="C364">
        <v>48.799999999999898</v>
      </c>
      <c r="D364">
        <v>-109.2667</v>
      </c>
      <c r="E364">
        <v>798.89999999999895</v>
      </c>
      <c r="F364" t="s">
        <v>726</v>
      </c>
      <c r="G364" t="s">
        <v>2345</v>
      </c>
      <c r="H364">
        <v>0.98524</v>
      </c>
      <c r="I364">
        <v>1.5707199999999999</v>
      </c>
      <c r="J364">
        <v>2.39255</v>
      </c>
      <c r="K364">
        <v>3.6957900000000001</v>
      </c>
      <c r="L364">
        <v>2</v>
      </c>
      <c r="M364">
        <v>100</v>
      </c>
    </row>
    <row r="365" spans="1:13" x14ac:dyDescent="0.25">
      <c r="A365">
        <v>363</v>
      </c>
      <c r="B365" t="s">
        <v>727</v>
      </c>
      <c r="C365">
        <v>48.173099999999899</v>
      </c>
      <c r="D365">
        <v>-109.0044</v>
      </c>
      <c r="E365" s="13">
        <v>1024.0999999999899</v>
      </c>
      <c r="F365" t="s">
        <v>728</v>
      </c>
      <c r="G365" t="s">
        <v>2345</v>
      </c>
      <c r="H365">
        <v>1.1937500000000001</v>
      </c>
      <c r="I365">
        <v>1.9810399999999999</v>
      </c>
      <c r="J365">
        <v>2.5898300000000001</v>
      </c>
      <c r="K365">
        <v>4.30769</v>
      </c>
      <c r="L365">
        <v>2</v>
      </c>
      <c r="M365">
        <v>100</v>
      </c>
    </row>
    <row r="366" spans="1:13" x14ac:dyDescent="0.25">
      <c r="A366">
        <v>364</v>
      </c>
      <c r="B366" t="s">
        <v>729</v>
      </c>
      <c r="C366">
        <v>47.820599999999899</v>
      </c>
      <c r="D366">
        <v>-112.1919</v>
      </c>
      <c r="E366" s="13">
        <v>1172</v>
      </c>
      <c r="F366" t="s">
        <v>730</v>
      </c>
      <c r="G366" t="s">
        <v>2345</v>
      </c>
      <c r="H366">
        <v>0.94535999999999998</v>
      </c>
      <c r="I366">
        <v>1.4969699999999999</v>
      </c>
      <c r="J366">
        <v>2.2291300000000001</v>
      </c>
      <c r="K366">
        <v>3.8040500000000002</v>
      </c>
      <c r="L366">
        <v>2</v>
      </c>
      <c r="M366">
        <v>100</v>
      </c>
    </row>
    <row r="367" spans="1:13" x14ac:dyDescent="0.25">
      <c r="A367">
        <v>365</v>
      </c>
      <c r="B367" t="s">
        <v>731</v>
      </c>
      <c r="C367">
        <v>47.864199999999897</v>
      </c>
      <c r="D367">
        <v>-112.0222</v>
      </c>
      <c r="E367" s="13">
        <v>1140.3</v>
      </c>
      <c r="F367" t="s">
        <v>732</v>
      </c>
      <c r="G367" t="s">
        <v>2345</v>
      </c>
      <c r="H367">
        <v>0.91286999999999996</v>
      </c>
      <c r="I367">
        <v>1.4359900000000001</v>
      </c>
      <c r="J367">
        <v>2.1911800000000001</v>
      </c>
      <c r="K367">
        <v>3.6870500000000002</v>
      </c>
      <c r="L367">
        <v>2</v>
      </c>
      <c r="M367">
        <v>100</v>
      </c>
    </row>
    <row r="368" spans="1:13" x14ac:dyDescent="0.25">
      <c r="A368">
        <v>366</v>
      </c>
      <c r="B368" t="s">
        <v>733</v>
      </c>
      <c r="C368">
        <v>47.412199999999899</v>
      </c>
      <c r="D368">
        <v>-105.595</v>
      </c>
      <c r="E368">
        <v>754.39999999999895</v>
      </c>
      <c r="F368" t="s">
        <v>734</v>
      </c>
      <c r="G368" t="s">
        <v>2345</v>
      </c>
      <c r="H368">
        <v>1.0633900000000001</v>
      </c>
      <c r="I368">
        <v>1.5</v>
      </c>
      <c r="J368">
        <v>2.65326</v>
      </c>
      <c r="K368">
        <v>3.55</v>
      </c>
      <c r="L368">
        <v>2</v>
      </c>
      <c r="M368">
        <v>100</v>
      </c>
    </row>
    <row r="369" spans="1:13" x14ac:dyDescent="0.25">
      <c r="A369">
        <v>367</v>
      </c>
      <c r="B369" t="s">
        <v>735</v>
      </c>
      <c r="C369">
        <v>47.5167</v>
      </c>
      <c r="D369">
        <v>-105.5667</v>
      </c>
      <c r="E369">
        <v>741</v>
      </c>
      <c r="F369" t="s">
        <v>736</v>
      </c>
      <c r="G369" t="s">
        <v>2345</v>
      </c>
      <c r="H369">
        <v>1.08901</v>
      </c>
      <c r="I369">
        <v>1.5708299999999999</v>
      </c>
      <c r="J369">
        <v>2.7168000000000001</v>
      </c>
      <c r="K369">
        <v>3.6208300000000002</v>
      </c>
      <c r="L369">
        <v>2</v>
      </c>
      <c r="M369">
        <v>100</v>
      </c>
    </row>
    <row r="370" spans="1:13" x14ac:dyDescent="0.25">
      <c r="A370">
        <v>368</v>
      </c>
      <c r="B370" t="s">
        <v>737</v>
      </c>
      <c r="C370">
        <v>47.713900000000002</v>
      </c>
      <c r="D370">
        <v>-105.59220000000001</v>
      </c>
      <c r="E370">
        <v>736.1</v>
      </c>
      <c r="F370" t="s">
        <v>738</v>
      </c>
      <c r="G370" t="s">
        <v>2345</v>
      </c>
      <c r="H370">
        <v>1.1259600000000001</v>
      </c>
      <c r="I370">
        <v>1.6422000000000001</v>
      </c>
      <c r="J370">
        <v>2.8250000000000002</v>
      </c>
      <c r="K370">
        <v>3.8161800000000001</v>
      </c>
      <c r="L370">
        <v>2</v>
      </c>
      <c r="M370">
        <v>100</v>
      </c>
    </row>
    <row r="371" spans="1:13" x14ac:dyDescent="0.25">
      <c r="A371">
        <v>369</v>
      </c>
      <c r="B371" t="s">
        <v>739</v>
      </c>
      <c r="C371">
        <v>48.299999999999898</v>
      </c>
      <c r="D371">
        <v>-109.5</v>
      </c>
      <c r="E371" s="13">
        <v>1018</v>
      </c>
      <c r="F371" t="s">
        <v>740</v>
      </c>
      <c r="G371" t="s">
        <v>2345</v>
      </c>
      <c r="H371">
        <v>1.25</v>
      </c>
      <c r="I371">
        <v>2.1171600000000002</v>
      </c>
      <c r="J371">
        <v>2.7535500000000002</v>
      </c>
      <c r="K371">
        <v>4.5572900000000001</v>
      </c>
      <c r="L371">
        <v>2</v>
      </c>
      <c r="M371">
        <v>100</v>
      </c>
    </row>
    <row r="372" spans="1:13" x14ac:dyDescent="0.25">
      <c r="A372">
        <v>370</v>
      </c>
      <c r="B372" t="s">
        <v>741</v>
      </c>
      <c r="C372">
        <v>47.45</v>
      </c>
      <c r="D372">
        <v>-112.38330000000001</v>
      </c>
      <c r="E372" s="13">
        <v>1424</v>
      </c>
      <c r="F372" t="s">
        <v>742</v>
      </c>
      <c r="G372" t="s">
        <v>2345</v>
      </c>
      <c r="H372">
        <v>1.0125</v>
      </c>
      <c r="I372">
        <v>1.6786099999999999</v>
      </c>
      <c r="J372">
        <v>2.35</v>
      </c>
      <c r="K372">
        <v>3.9557000000000002</v>
      </c>
      <c r="L372">
        <v>2</v>
      </c>
      <c r="M372">
        <v>100</v>
      </c>
    </row>
    <row r="373" spans="1:13" x14ac:dyDescent="0.25">
      <c r="A373">
        <v>371</v>
      </c>
      <c r="B373" t="s">
        <v>743</v>
      </c>
      <c r="C373">
        <v>48.2667</v>
      </c>
      <c r="D373">
        <v>-109.15</v>
      </c>
      <c r="E373" s="13">
        <v>1068</v>
      </c>
      <c r="F373" t="s">
        <v>744</v>
      </c>
      <c r="G373" t="s">
        <v>2345</v>
      </c>
      <c r="H373">
        <v>1.2386699999999999</v>
      </c>
      <c r="I373">
        <v>2.0923099999999999</v>
      </c>
      <c r="J373">
        <v>2.7359300000000002</v>
      </c>
      <c r="K373">
        <v>4.4833299999999996</v>
      </c>
      <c r="L373">
        <v>2</v>
      </c>
      <c r="M373">
        <v>100</v>
      </c>
    </row>
    <row r="374" spans="1:13" x14ac:dyDescent="0.25">
      <c r="A374">
        <v>372</v>
      </c>
      <c r="B374" t="s">
        <v>745</v>
      </c>
      <c r="C374">
        <v>48.316699999999898</v>
      </c>
      <c r="D374">
        <v>-109.0667</v>
      </c>
      <c r="E374" s="13">
        <v>1015.9</v>
      </c>
      <c r="F374" t="s">
        <v>746</v>
      </c>
      <c r="G374" t="s">
        <v>2345</v>
      </c>
      <c r="H374">
        <v>1.17222</v>
      </c>
      <c r="I374">
        <v>1.92747</v>
      </c>
      <c r="J374">
        <v>2.5750000000000002</v>
      </c>
      <c r="K374">
        <v>4.24</v>
      </c>
      <c r="L374">
        <v>2</v>
      </c>
      <c r="M374">
        <v>100</v>
      </c>
    </row>
    <row r="375" spans="1:13" x14ac:dyDescent="0.25">
      <c r="A375">
        <v>373</v>
      </c>
      <c r="B375" t="s">
        <v>747</v>
      </c>
      <c r="C375">
        <v>46.716900000000003</v>
      </c>
      <c r="D375">
        <v>-113.667199999999</v>
      </c>
      <c r="E375" s="13">
        <v>1088.0999999999899</v>
      </c>
      <c r="F375" t="s">
        <v>748</v>
      </c>
      <c r="G375" t="s">
        <v>2346</v>
      </c>
      <c r="H375">
        <v>0.69962000000000002</v>
      </c>
      <c r="I375">
        <v>1.1499999999999999</v>
      </c>
      <c r="J375">
        <v>1.599</v>
      </c>
      <c r="K375">
        <v>2.7963100000000001</v>
      </c>
      <c r="L375">
        <v>2</v>
      </c>
      <c r="M375">
        <v>100</v>
      </c>
    </row>
    <row r="376" spans="1:13" x14ac:dyDescent="0.25">
      <c r="A376">
        <v>374</v>
      </c>
      <c r="B376" t="s">
        <v>749</v>
      </c>
      <c r="C376">
        <v>45.89</v>
      </c>
      <c r="D376">
        <v>-110.5989</v>
      </c>
      <c r="E376" s="13">
        <v>1490.5</v>
      </c>
      <c r="F376" t="s">
        <v>750</v>
      </c>
      <c r="G376" t="s">
        <v>2345</v>
      </c>
      <c r="H376">
        <v>0.78</v>
      </c>
      <c r="I376">
        <v>1.11907</v>
      </c>
      <c r="J376">
        <v>1.7661100000000001</v>
      </c>
      <c r="K376">
        <v>2.9564900000000001</v>
      </c>
      <c r="L376">
        <v>2</v>
      </c>
      <c r="M376">
        <v>100</v>
      </c>
    </row>
    <row r="377" spans="1:13" x14ac:dyDescent="0.25">
      <c r="A377">
        <v>375</v>
      </c>
      <c r="B377" t="s">
        <v>751</v>
      </c>
      <c r="C377">
        <v>45.85</v>
      </c>
      <c r="D377">
        <v>-110.583299999999</v>
      </c>
      <c r="E377" s="13">
        <v>1442.9</v>
      </c>
      <c r="F377" t="s">
        <v>752</v>
      </c>
      <c r="G377" t="s">
        <v>2345</v>
      </c>
      <c r="H377">
        <v>0.77636000000000005</v>
      </c>
      <c r="I377">
        <v>1.1185499999999999</v>
      </c>
      <c r="J377">
        <v>1.7646999999999999</v>
      </c>
      <c r="K377">
        <v>2.96102</v>
      </c>
      <c r="L377">
        <v>2</v>
      </c>
      <c r="M377">
        <v>100</v>
      </c>
    </row>
    <row r="378" spans="1:13" x14ac:dyDescent="0.25">
      <c r="A378">
        <v>376</v>
      </c>
      <c r="B378" t="s">
        <v>753</v>
      </c>
      <c r="C378">
        <v>47.0566999999999</v>
      </c>
      <c r="D378">
        <v>-106.616699999999</v>
      </c>
      <c r="E378">
        <v>831.2</v>
      </c>
      <c r="F378" t="s">
        <v>754</v>
      </c>
      <c r="G378" t="s">
        <v>2345</v>
      </c>
      <c r="H378">
        <v>0.88727999999999996</v>
      </c>
      <c r="I378">
        <v>1.3</v>
      </c>
      <c r="J378">
        <v>2.19875</v>
      </c>
      <c r="K378">
        <v>3.2615400000000001</v>
      </c>
      <c r="L378">
        <v>2</v>
      </c>
      <c r="M378">
        <v>100</v>
      </c>
    </row>
    <row r="379" spans="1:13" x14ac:dyDescent="0.25">
      <c r="A379">
        <v>377</v>
      </c>
      <c r="B379" t="s">
        <v>755</v>
      </c>
      <c r="C379">
        <v>46.9833</v>
      </c>
      <c r="D379">
        <v>-106.7667</v>
      </c>
      <c r="E379">
        <v>880.89999999999895</v>
      </c>
      <c r="F379" t="s">
        <v>756</v>
      </c>
      <c r="G379" t="s">
        <v>2345</v>
      </c>
      <c r="H379">
        <v>0.84833000000000003</v>
      </c>
      <c r="I379">
        <v>1.2665500000000001</v>
      </c>
      <c r="J379">
        <v>2.1808299999999998</v>
      </c>
      <c r="K379">
        <v>3.1607099999999999</v>
      </c>
      <c r="L379">
        <v>2</v>
      </c>
      <c r="M379">
        <v>100</v>
      </c>
    </row>
    <row r="380" spans="1:13" x14ac:dyDescent="0.25">
      <c r="A380">
        <v>378</v>
      </c>
      <c r="B380" t="s">
        <v>757</v>
      </c>
      <c r="C380">
        <v>46.866900000000001</v>
      </c>
      <c r="D380">
        <v>-106.23390000000001</v>
      </c>
      <c r="E380">
        <v>866.2</v>
      </c>
      <c r="F380" t="s">
        <v>758</v>
      </c>
      <c r="G380" t="s">
        <v>2345</v>
      </c>
      <c r="H380">
        <v>0.85785999999999996</v>
      </c>
      <c r="I380">
        <v>1.25712</v>
      </c>
      <c r="J380">
        <v>2.1634000000000002</v>
      </c>
      <c r="K380">
        <v>3.11313</v>
      </c>
      <c r="L380">
        <v>2</v>
      </c>
      <c r="M380">
        <v>100</v>
      </c>
    </row>
    <row r="381" spans="1:13" x14ac:dyDescent="0.25">
      <c r="A381">
        <v>379</v>
      </c>
      <c r="B381" t="s">
        <v>759</v>
      </c>
      <c r="C381">
        <v>45.633299999999899</v>
      </c>
      <c r="D381">
        <v>-110.7167</v>
      </c>
      <c r="E381" s="13">
        <v>1585</v>
      </c>
      <c r="F381" t="s">
        <v>760</v>
      </c>
      <c r="G381" t="s">
        <v>2345</v>
      </c>
      <c r="H381">
        <v>0.9</v>
      </c>
      <c r="I381">
        <v>1.4</v>
      </c>
      <c r="J381">
        <v>2</v>
      </c>
      <c r="K381">
        <v>3.32795</v>
      </c>
      <c r="L381">
        <v>2</v>
      </c>
      <c r="M381">
        <v>100</v>
      </c>
    </row>
    <row r="382" spans="1:13" x14ac:dyDescent="0.25">
      <c r="A382">
        <v>380</v>
      </c>
      <c r="B382" t="s">
        <v>761</v>
      </c>
      <c r="C382">
        <v>45.894399999999898</v>
      </c>
      <c r="D382">
        <v>-106.6336</v>
      </c>
      <c r="E382">
        <v>980.79999999999905</v>
      </c>
      <c r="F382" t="s">
        <v>762</v>
      </c>
      <c r="G382" t="s">
        <v>2345</v>
      </c>
      <c r="H382">
        <v>1.0343500000000001</v>
      </c>
      <c r="I382">
        <v>1.48648</v>
      </c>
      <c r="J382">
        <v>2.4782999999999999</v>
      </c>
      <c r="K382">
        <v>3.8146800000000001</v>
      </c>
      <c r="L382">
        <v>2</v>
      </c>
      <c r="M382">
        <v>100</v>
      </c>
    </row>
    <row r="383" spans="1:13" x14ac:dyDescent="0.25">
      <c r="A383">
        <v>381</v>
      </c>
      <c r="B383" t="s">
        <v>763</v>
      </c>
      <c r="C383">
        <v>48.316699999999898</v>
      </c>
      <c r="D383">
        <v>-114.2</v>
      </c>
      <c r="E383">
        <v>939.1</v>
      </c>
      <c r="F383" t="s">
        <v>764</v>
      </c>
      <c r="G383" t="s">
        <v>2346</v>
      </c>
      <c r="H383">
        <v>0.82298000000000004</v>
      </c>
      <c r="I383">
        <v>1.38557</v>
      </c>
      <c r="J383">
        <v>1.83422</v>
      </c>
      <c r="K383">
        <v>3.0598200000000002</v>
      </c>
      <c r="L383">
        <v>2</v>
      </c>
      <c r="M383">
        <v>100</v>
      </c>
    </row>
    <row r="384" spans="1:13" x14ac:dyDescent="0.25">
      <c r="A384">
        <v>382</v>
      </c>
      <c r="B384" t="s">
        <v>765</v>
      </c>
      <c r="C384">
        <v>45.644399999999898</v>
      </c>
      <c r="D384">
        <v>-109.2675</v>
      </c>
      <c r="E384" s="13">
        <v>1097.9000000000001</v>
      </c>
      <c r="F384" t="s">
        <v>766</v>
      </c>
      <c r="G384" t="s">
        <v>2345</v>
      </c>
      <c r="H384">
        <v>0.88124999999999998</v>
      </c>
      <c r="I384">
        <v>1.35714</v>
      </c>
      <c r="J384">
        <v>2.1642899999999998</v>
      </c>
      <c r="K384">
        <v>3.375</v>
      </c>
      <c r="L384">
        <v>2</v>
      </c>
      <c r="M384">
        <v>100</v>
      </c>
    </row>
    <row r="385" spans="1:13" x14ac:dyDescent="0.25">
      <c r="A385">
        <v>383</v>
      </c>
      <c r="B385" t="s">
        <v>767</v>
      </c>
      <c r="C385">
        <v>46.116700000000002</v>
      </c>
      <c r="D385">
        <v>-114.16670000000001</v>
      </c>
      <c r="E385">
        <v>-999.89999999999895</v>
      </c>
      <c r="F385" t="s">
        <v>768</v>
      </c>
      <c r="G385" t="s">
        <v>2346</v>
      </c>
      <c r="H385">
        <v>0.75058000000000002</v>
      </c>
      <c r="I385">
        <v>1.1861600000000001</v>
      </c>
      <c r="J385">
        <v>1.6925300000000001</v>
      </c>
      <c r="K385">
        <v>2.5637300000000001</v>
      </c>
      <c r="L385">
        <v>2</v>
      </c>
      <c r="M385">
        <v>100</v>
      </c>
    </row>
    <row r="386" spans="1:13" x14ac:dyDescent="0.25">
      <c r="A386">
        <v>384</v>
      </c>
      <c r="B386" t="s">
        <v>769</v>
      </c>
      <c r="C386">
        <v>45.933300000000003</v>
      </c>
      <c r="D386">
        <v>-114.13330000000001</v>
      </c>
      <c r="E386" s="13">
        <v>1229</v>
      </c>
      <c r="F386" t="s">
        <v>770</v>
      </c>
      <c r="G386" t="s">
        <v>2346</v>
      </c>
      <c r="H386">
        <v>0.75385000000000002</v>
      </c>
      <c r="I386">
        <v>1.2537799999999999</v>
      </c>
      <c r="J386">
        <v>1.7325600000000001</v>
      </c>
      <c r="K386">
        <v>2.7250000000000001</v>
      </c>
      <c r="L386">
        <v>2</v>
      </c>
      <c r="M386">
        <v>100</v>
      </c>
    </row>
    <row r="387" spans="1:13" x14ac:dyDescent="0.25">
      <c r="A387">
        <v>385</v>
      </c>
      <c r="B387" t="s">
        <v>771</v>
      </c>
      <c r="C387">
        <v>45.866700000000002</v>
      </c>
      <c r="D387">
        <v>-114.05</v>
      </c>
      <c r="E387" s="13">
        <v>1304.8</v>
      </c>
      <c r="F387" t="s">
        <v>772</v>
      </c>
      <c r="G387" t="s">
        <v>2346</v>
      </c>
      <c r="H387">
        <v>0.75</v>
      </c>
      <c r="I387">
        <v>1.3788499999999999</v>
      </c>
      <c r="J387">
        <v>1.7951600000000001</v>
      </c>
      <c r="K387">
        <v>2.9762</v>
      </c>
      <c r="L387">
        <v>2</v>
      </c>
      <c r="M387">
        <v>100</v>
      </c>
    </row>
    <row r="388" spans="1:13" x14ac:dyDescent="0.25">
      <c r="A388">
        <v>386</v>
      </c>
      <c r="B388" t="s">
        <v>773</v>
      </c>
      <c r="C388">
        <v>48.179400000000001</v>
      </c>
      <c r="D388">
        <v>-111.9614</v>
      </c>
      <c r="E388" s="13">
        <v>1082</v>
      </c>
      <c r="F388" t="s">
        <v>774</v>
      </c>
      <c r="G388" t="s">
        <v>2345</v>
      </c>
      <c r="H388">
        <v>0.87988</v>
      </c>
      <c r="I388">
        <v>1.3886499999999999</v>
      </c>
      <c r="J388">
        <v>2.1628699999999998</v>
      </c>
      <c r="K388">
        <v>3.5392899999999998</v>
      </c>
      <c r="L388">
        <v>2</v>
      </c>
      <c r="M388">
        <v>100</v>
      </c>
    </row>
    <row r="389" spans="1:13" x14ac:dyDescent="0.25">
      <c r="A389">
        <v>387</v>
      </c>
      <c r="B389" t="s">
        <v>775</v>
      </c>
      <c r="C389">
        <v>48.133299999999899</v>
      </c>
      <c r="D389">
        <v>-111.75</v>
      </c>
      <c r="E389" s="13">
        <v>1068</v>
      </c>
      <c r="F389" t="s">
        <v>776</v>
      </c>
      <c r="G389" t="s">
        <v>2345</v>
      </c>
      <c r="H389">
        <v>0.84777999999999998</v>
      </c>
      <c r="I389">
        <v>1.3605499999999999</v>
      </c>
      <c r="J389">
        <v>2.1552899999999999</v>
      </c>
      <c r="K389">
        <v>3.39222</v>
      </c>
      <c r="L389">
        <v>2</v>
      </c>
      <c r="M389">
        <v>100</v>
      </c>
    </row>
    <row r="390" spans="1:13" x14ac:dyDescent="0.25">
      <c r="A390">
        <v>388</v>
      </c>
      <c r="B390" t="s">
        <v>777</v>
      </c>
      <c r="C390">
        <v>48.283299999999898</v>
      </c>
      <c r="D390">
        <v>-111.333299999999</v>
      </c>
      <c r="E390" s="13">
        <v>1196</v>
      </c>
      <c r="F390" t="s">
        <v>778</v>
      </c>
      <c r="G390" t="s">
        <v>2345</v>
      </c>
      <c r="H390">
        <v>0.81723999999999997</v>
      </c>
      <c r="I390">
        <v>1.31389</v>
      </c>
      <c r="J390">
        <v>2.1476799999999998</v>
      </c>
      <c r="K390">
        <v>3.3803999999999998</v>
      </c>
      <c r="L390">
        <v>2</v>
      </c>
      <c r="M390">
        <v>100</v>
      </c>
    </row>
    <row r="391" spans="1:13" x14ac:dyDescent="0.25">
      <c r="A391">
        <v>389</v>
      </c>
      <c r="B391" t="s">
        <v>779</v>
      </c>
      <c r="C391">
        <v>48.080300000000001</v>
      </c>
      <c r="D391">
        <v>-107.52500000000001</v>
      </c>
      <c r="E391">
        <v>708.7</v>
      </c>
      <c r="F391" t="s">
        <v>780</v>
      </c>
      <c r="G391" t="s">
        <v>2345</v>
      </c>
      <c r="H391">
        <v>1.1392899999999999</v>
      </c>
      <c r="I391">
        <v>1.65859</v>
      </c>
      <c r="J391">
        <v>2.84002</v>
      </c>
      <c r="K391">
        <v>4.0475399999999997</v>
      </c>
      <c r="L391">
        <v>2</v>
      </c>
      <c r="M391">
        <v>100</v>
      </c>
    </row>
    <row r="392" spans="1:13" x14ac:dyDescent="0.25">
      <c r="A392">
        <v>390</v>
      </c>
      <c r="B392" t="s">
        <v>781</v>
      </c>
      <c r="C392">
        <v>44.899999999999899</v>
      </c>
      <c r="D392">
        <v>-112</v>
      </c>
      <c r="E392" s="13">
        <v>2226.9</v>
      </c>
      <c r="F392" t="s">
        <v>782</v>
      </c>
      <c r="G392" t="s">
        <v>2345</v>
      </c>
      <c r="H392">
        <v>0.77266000000000001</v>
      </c>
      <c r="I392">
        <v>1.2944899999999999</v>
      </c>
      <c r="J392">
        <v>1.7453099999999999</v>
      </c>
      <c r="K392">
        <v>2.72071</v>
      </c>
      <c r="L392">
        <v>2</v>
      </c>
      <c r="M392">
        <v>100</v>
      </c>
    </row>
    <row r="393" spans="1:13" x14ac:dyDescent="0.25">
      <c r="A393">
        <v>391</v>
      </c>
      <c r="B393" t="s">
        <v>783</v>
      </c>
      <c r="C393">
        <v>45.0167</v>
      </c>
      <c r="D393">
        <v>-109.95</v>
      </c>
      <c r="E393" s="13">
        <v>2316.5</v>
      </c>
      <c r="F393" t="s">
        <v>784</v>
      </c>
      <c r="G393" t="s">
        <v>2345</v>
      </c>
      <c r="H393">
        <v>0.91429000000000005</v>
      </c>
      <c r="I393">
        <v>1.35</v>
      </c>
      <c r="J393">
        <v>2.09091</v>
      </c>
      <c r="K393">
        <v>3.0828500000000001</v>
      </c>
      <c r="L393">
        <v>2</v>
      </c>
      <c r="M393">
        <v>100</v>
      </c>
    </row>
    <row r="394" spans="1:13" x14ac:dyDescent="0.25">
      <c r="A394">
        <v>392</v>
      </c>
      <c r="B394" t="s">
        <v>785</v>
      </c>
      <c r="C394">
        <v>45.010800000000003</v>
      </c>
      <c r="D394">
        <v>-109.9819</v>
      </c>
      <c r="E394" s="13">
        <v>2280.8000000000002</v>
      </c>
      <c r="F394" t="s">
        <v>786</v>
      </c>
      <c r="G394" t="s">
        <v>2345</v>
      </c>
      <c r="H394">
        <v>0.82928999999999997</v>
      </c>
      <c r="I394">
        <v>1.2</v>
      </c>
      <c r="J394">
        <v>2.0171600000000001</v>
      </c>
      <c r="K394">
        <v>3.11917</v>
      </c>
      <c r="L394">
        <v>2</v>
      </c>
      <c r="M394">
        <v>100</v>
      </c>
    </row>
    <row r="395" spans="1:13" x14ac:dyDescent="0.25">
      <c r="A395">
        <v>393</v>
      </c>
      <c r="B395" t="s">
        <v>787</v>
      </c>
      <c r="C395">
        <v>46.6</v>
      </c>
      <c r="D395">
        <v>-110.66670000000001</v>
      </c>
      <c r="E395" s="13">
        <v>1731.9</v>
      </c>
      <c r="F395" t="s">
        <v>788</v>
      </c>
      <c r="G395" t="s">
        <v>2345</v>
      </c>
      <c r="H395">
        <v>0.88500000000000001</v>
      </c>
      <c r="I395">
        <v>1.3687499999999999</v>
      </c>
      <c r="J395">
        <v>2.1443699999999999</v>
      </c>
      <c r="K395">
        <v>3.2749999999999999</v>
      </c>
      <c r="L395">
        <v>2</v>
      </c>
      <c r="M395">
        <v>100</v>
      </c>
    </row>
    <row r="396" spans="1:13" x14ac:dyDescent="0.25">
      <c r="A396">
        <v>394</v>
      </c>
      <c r="B396" t="s">
        <v>789</v>
      </c>
      <c r="C396">
        <v>45.133299999999899</v>
      </c>
      <c r="D396">
        <v>-110.8167</v>
      </c>
      <c r="E396" s="13">
        <v>1565.0999999999899</v>
      </c>
      <c r="F396" t="s">
        <v>790</v>
      </c>
      <c r="G396" t="s">
        <v>2345</v>
      </c>
      <c r="H396">
        <v>0.7</v>
      </c>
      <c r="I396">
        <v>1</v>
      </c>
      <c r="J396">
        <v>1.7575099999999999</v>
      </c>
      <c r="K396">
        <v>2.7917100000000001</v>
      </c>
      <c r="L396">
        <v>2</v>
      </c>
      <c r="M396">
        <v>100</v>
      </c>
    </row>
    <row r="397" spans="1:13" x14ac:dyDescent="0.25">
      <c r="A397">
        <v>395</v>
      </c>
      <c r="B397" t="s">
        <v>791</v>
      </c>
      <c r="C397">
        <v>48.188899999999897</v>
      </c>
      <c r="D397">
        <v>-114.13420000000001</v>
      </c>
      <c r="E397">
        <v>896.1</v>
      </c>
      <c r="F397" t="s">
        <v>792</v>
      </c>
      <c r="G397" t="s">
        <v>2346</v>
      </c>
      <c r="H397">
        <v>0.8377</v>
      </c>
      <c r="I397">
        <v>1.4857100000000001</v>
      </c>
      <c r="J397">
        <v>1.86429</v>
      </c>
      <c r="K397">
        <v>3.17876</v>
      </c>
      <c r="L397">
        <v>2</v>
      </c>
      <c r="M397">
        <v>100</v>
      </c>
    </row>
    <row r="398" spans="1:13" x14ac:dyDescent="0.25">
      <c r="A398">
        <v>396</v>
      </c>
      <c r="B398" t="s">
        <v>793</v>
      </c>
      <c r="C398">
        <v>45.6</v>
      </c>
      <c r="D398">
        <v>-107.45</v>
      </c>
      <c r="E398">
        <v>923.5</v>
      </c>
      <c r="F398" t="s">
        <v>794</v>
      </c>
      <c r="G398" t="s">
        <v>2345</v>
      </c>
      <c r="H398">
        <v>0.93437999999999999</v>
      </c>
      <c r="I398">
        <v>1.4435100000000001</v>
      </c>
      <c r="J398">
        <v>2.34667</v>
      </c>
      <c r="K398">
        <v>3.64107</v>
      </c>
      <c r="L398">
        <v>2</v>
      </c>
      <c r="M398">
        <v>100</v>
      </c>
    </row>
    <row r="399" spans="1:13" x14ac:dyDescent="0.25">
      <c r="A399">
        <v>397</v>
      </c>
      <c r="B399" t="s">
        <v>795</v>
      </c>
      <c r="C399">
        <v>48.150300000000001</v>
      </c>
      <c r="D399">
        <v>-104.5089</v>
      </c>
      <c r="E399">
        <v>591.89999999999895</v>
      </c>
      <c r="F399" t="s">
        <v>796</v>
      </c>
      <c r="G399" t="s">
        <v>2345</v>
      </c>
      <c r="H399">
        <v>1.0733900000000001</v>
      </c>
      <c r="I399">
        <v>1.57141</v>
      </c>
      <c r="J399">
        <v>2.7474599999999998</v>
      </c>
      <c r="K399">
        <v>3.8</v>
      </c>
      <c r="L399">
        <v>2</v>
      </c>
      <c r="M399">
        <v>100</v>
      </c>
    </row>
    <row r="400" spans="1:13" x14ac:dyDescent="0.25">
      <c r="A400">
        <v>398</v>
      </c>
      <c r="B400" t="s">
        <v>797</v>
      </c>
      <c r="C400">
        <v>48.149999999999899</v>
      </c>
      <c r="D400">
        <v>-104.5167</v>
      </c>
      <c r="E400">
        <v>586.1</v>
      </c>
      <c r="F400" t="s">
        <v>798</v>
      </c>
      <c r="G400" t="s">
        <v>2345</v>
      </c>
      <c r="H400">
        <v>1.0729</v>
      </c>
      <c r="I400">
        <v>1.5706899999999999</v>
      </c>
      <c r="J400">
        <v>2.74566</v>
      </c>
      <c r="K400">
        <v>3.79725</v>
      </c>
      <c r="L400">
        <v>2</v>
      </c>
      <c r="M400">
        <v>100</v>
      </c>
    </row>
    <row r="401" spans="1:13" x14ac:dyDescent="0.25">
      <c r="A401">
        <v>399</v>
      </c>
      <c r="B401" t="s">
        <v>799</v>
      </c>
      <c r="C401">
        <v>48.216700000000003</v>
      </c>
      <c r="D401">
        <v>-104.4333</v>
      </c>
      <c r="E401">
        <v>641</v>
      </c>
      <c r="F401" t="s">
        <v>800</v>
      </c>
      <c r="G401" t="s">
        <v>2345</v>
      </c>
      <c r="H401">
        <v>1.0892999999999999</v>
      </c>
      <c r="I401">
        <v>1.59006</v>
      </c>
      <c r="J401">
        <v>2.77658</v>
      </c>
      <c r="K401">
        <v>3.93682</v>
      </c>
      <c r="L401">
        <v>2</v>
      </c>
      <c r="M401">
        <v>100</v>
      </c>
    </row>
    <row r="402" spans="1:13" x14ac:dyDescent="0.25">
      <c r="A402">
        <v>400</v>
      </c>
      <c r="B402" t="s">
        <v>801</v>
      </c>
      <c r="C402">
        <v>48.633299999999899</v>
      </c>
      <c r="D402">
        <v>-104.1833</v>
      </c>
      <c r="E402">
        <v>622.1</v>
      </c>
      <c r="F402" t="s">
        <v>802</v>
      </c>
      <c r="G402" t="s">
        <v>2345</v>
      </c>
      <c r="H402">
        <v>1.31138</v>
      </c>
      <c r="I402">
        <v>1.8215399999999999</v>
      </c>
      <c r="J402">
        <v>3.23977</v>
      </c>
      <c r="K402">
        <v>4.2583299999999999</v>
      </c>
      <c r="L402">
        <v>2</v>
      </c>
      <c r="M402">
        <v>100</v>
      </c>
    </row>
    <row r="403" spans="1:13" x14ac:dyDescent="0.25">
      <c r="A403">
        <v>401</v>
      </c>
      <c r="B403" t="s">
        <v>803</v>
      </c>
      <c r="C403">
        <v>46.026400000000002</v>
      </c>
      <c r="D403">
        <v>-114.1764</v>
      </c>
      <c r="E403" s="13">
        <v>1182.5999999999899</v>
      </c>
      <c r="F403" t="s">
        <v>804</v>
      </c>
      <c r="G403" t="s">
        <v>2346</v>
      </c>
      <c r="H403">
        <v>0.75</v>
      </c>
      <c r="I403">
        <v>1.1941200000000001</v>
      </c>
      <c r="J403">
        <v>1.71594</v>
      </c>
      <c r="K403">
        <v>2.5445899999999999</v>
      </c>
      <c r="L403">
        <v>2</v>
      </c>
      <c r="M403">
        <v>100</v>
      </c>
    </row>
    <row r="404" spans="1:13" x14ac:dyDescent="0.25">
      <c r="A404">
        <v>402</v>
      </c>
      <c r="B404" t="s">
        <v>805</v>
      </c>
      <c r="C404">
        <v>47.899999999999899</v>
      </c>
      <c r="D404">
        <v>-114.2833</v>
      </c>
      <c r="E404">
        <v>891.5</v>
      </c>
      <c r="F404" t="s">
        <v>806</v>
      </c>
      <c r="G404" t="s">
        <v>2346</v>
      </c>
      <c r="H404">
        <v>0.86746000000000001</v>
      </c>
      <c r="I404">
        <v>1.5744499999999999</v>
      </c>
      <c r="J404">
        <v>1.89286</v>
      </c>
      <c r="K404">
        <v>3.3153999999999999</v>
      </c>
      <c r="L404">
        <v>2</v>
      </c>
      <c r="M404">
        <v>100</v>
      </c>
    </row>
    <row r="405" spans="1:13" x14ac:dyDescent="0.25">
      <c r="A405">
        <v>403</v>
      </c>
      <c r="B405" t="s">
        <v>807</v>
      </c>
      <c r="C405">
        <v>47.4102999999999</v>
      </c>
      <c r="D405">
        <v>-115.3514</v>
      </c>
      <c r="E405" s="13">
        <v>1158.2</v>
      </c>
      <c r="F405" t="s">
        <v>808</v>
      </c>
      <c r="G405" t="s">
        <v>2346</v>
      </c>
      <c r="H405">
        <v>0.9</v>
      </c>
      <c r="I405">
        <v>1.7887200000000001</v>
      </c>
      <c r="J405">
        <v>1.9993300000000001</v>
      </c>
      <c r="K405">
        <v>3.7821400000000001</v>
      </c>
      <c r="L405">
        <v>2</v>
      </c>
      <c r="M405">
        <v>100</v>
      </c>
    </row>
    <row r="406" spans="1:13" x14ac:dyDescent="0.25">
      <c r="A406">
        <v>404</v>
      </c>
      <c r="B406" t="s">
        <v>809</v>
      </c>
      <c r="C406">
        <v>45.011699999999898</v>
      </c>
      <c r="D406">
        <v>-106.86360000000001</v>
      </c>
      <c r="E406" s="13">
        <v>1072.9000000000001</v>
      </c>
      <c r="F406" t="s">
        <v>810</v>
      </c>
      <c r="G406" t="s">
        <v>2345</v>
      </c>
      <c r="H406">
        <v>0.98990999999999996</v>
      </c>
      <c r="I406">
        <v>1.38462</v>
      </c>
      <c r="J406">
        <v>2.3906900000000002</v>
      </c>
      <c r="K406">
        <v>3.3833299999999999</v>
      </c>
      <c r="L406">
        <v>2</v>
      </c>
      <c r="M406">
        <v>100</v>
      </c>
    </row>
    <row r="407" spans="1:13" x14ac:dyDescent="0.25">
      <c r="A407">
        <v>405</v>
      </c>
      <c r="B407" t="s">
        <v>811</v>
      </c>
      <c r="C407">
        <v>46.366700000000002</v>
      </c>
      <c r="D407">
        <v>-111.13330000000001</v>
      </c>
      <c r="E407" s="13">
        <v>1658.0999999999899</v>
      </c>
      <c r="F407" t="s">
        <v>812</v>
      </c>
      <c r="G407" t="s">
        <v>2345</v>
      </c>
      <c r="H407">
        <v>0.88102000000000003</v>
      </c>
      <c r="I407">
        <v>1.3811800000000001</v>
      </c>
      <c r="J407">
        <v>1.8</v>
      </c>
      <c r="K407">
        <v>2.9930599999999998</v>
      </c>
      <c r="L407">
        <v>2</v>
      </c>
      <c r="M407">
        <v>100</v>
      </c>
    </row>
    <row r="408" spans="1:13" x14ac:dyDescent="0.25">
      <c r="A408">
        <v>406</v>
      </c>
      <c r="B408" t="s">
        <v>813</v>
      </c>
      <c r="C408">
        <v>46.383299999999899</v>
      </c>
      <c r="D408">
        <v>-112.7333</v>
      </c>
      <c r="E408" s="13">
        <v>1382</v>
      </c>
      <c r="F408" t="s">
        <v>814</v>
      </c>
      <c r="G408" t="s">
        <v>2346</v>
      </c>
      <c r="H408">
        <v>0.65176000000000001</v>
      </c>
      <c r="I408">
        <v>1.125</v>
      </c>
      <c r="J408">
        <v>1.5598000000000001</v>
      </c>
      <c r="K408">
        <v>2.7268699999999999</v>
      </c>
      <c r="L408">
        <v>2</v>
      </c>
      <c r="M408">
        <v>100</v>
      </c>
    </row>
    <row r="409" spans="1:13" x14ac:dyDescent="0.25">
      <c r="A409">
        <v>407</v>
      </c>
      <c r="B409" t="s">
        <v>815</v>
      </c>
      <c r="C409">
        <v>46.391100000000002</v>
      </c>
      <c r="D409">
        <v>-112.7975</v>
      </c>
      <c r="E409" s="13">
        <v>1478.3</v>
      </c>
      <c r="F409" t="s">
        <v>816</v>
      </c>
      <c r="G409" t="s">
        <v>2346</v>
      </c>
      <c r="H409">
        <v>0.7</v>
      </c>
      <c r="I409">
        <v>1.1716800000000001</v>
      </c>
      <c r="J409">
        <v>1.5974999999999999</v>
      </c>
      <c r="K409">
        <v>2.76111</v>
      </c>
      <c r="L409">
        <v>2</v>
      </c>
      <c r="M409">
        <v>100</v>
      </c>
    </row>
    <row r="410" spans="1:13" x14ac:dyDescent="0.25">
      <c r="A410">
        <v>408</v>
      </c>
      <c r="B410" t="s">
        <v>817</v>
      </c>
      <c r="C410">
        <v>48.9983</v>
      </c>
      <c r="D410">
        <v>-112.7886</v>
      </c>
      <c r="E410" s="13">
        <v>1321.9</v>
      </c>
      <c r="F410" t="s">
        <v>818</v>
      </c>
      <c r="G410" t="s">
        <v>2345</v>
      </c>
      <c r="H410">
        <v>-9.9989999999999996E-2</v>
      </c>
      <c r="I410">
        <v>-9.9989999999999996E-2</v>
      </c>
      <c r="J410">
        <v>-9.9989999999999996E-2</v>
      </c>
      <c r="K410">
        <v>-9.9989999999999996E-2</v>
      </c>
      <c r="L410">
        <v>2</v>
      </c>
      <c r="M410">
        <v>100</v>
      </c>
    </row>
    <row r="411" spans="1:13" x14ac:dyDescent="0.25">
      <c r="A411">
        <v>409</v>
      </c>
      <c r="B411" t="s">
        <v>819</v>
      </c>
      <c r="C411">
        <v>44.716700000000003</v>
      </c>
      <c r="D411">
        <v>-112.6833</v>
      </c>
      <c r="E411" s="13">
        <v>1833.0999999999899</v>
      </c>
      <c r="F411" t="s">
        <v>820</v>
      </c>
      <c r="G411" t="s">
        <v>2345</v>
      </c>
      <c r="H411">
        <v>0.66947000000000001</v>
      </c>
      <c r="I411">
        <v>1.1571400000000001</v>
      </c>
      <c r="J411">
        <v>1.58619</v>
      </c>
      <c r="K411">
        <v>2.64507</v>
      </c>
      <c r="L411">
        <v>2</v>
      </c>
      <c r="M411">
        <v>100</v>
      </c>
    </row>
    <row r="412" spans="1:13" x14ac:dyDescent="0.25">
      <c r="A412">
        <v>410</v>
      </c>
      <c r="B412" t="s">
        <v>821</v>
      </c>
      <c r="C412">
        <v>44.566699999999898</v>
      </c>
      <c r="D412">
        <v>-112.8</v>
      </c>
      <c r="E412" s="13">
        <v>2015</v>
      </c>
      <c r="F412" t="s">
        <v>822</v>
      </c>
      <c r="G412" t="s">
        <v>2345</v>
      </c>
      <c r="H412">
        <v>0.85</v>
      </c>
      <c r="I412">
        <v>1.48848</v>
      </c>
      <c r="J412">
        <v>1.7945899999999999</v>
      </c>
      <c r="K412">
        <v>3.1878700000000002</v>
      </c>
      <c r="L412">
        <v>2</v>
      </c>
      <c r="M412">
        <v>100</v>
      </c>
    </row>
    <row r="413" spans="1:13" x14ac:dyDescent="0.25">
      <c r="A413">
        <v>411</v>
      </c>
      <c r="B413" t="s">
        <v>823</v>
      </c>
      <c r="C413">
        <v>44.5</v>
      </c>
      <c r="D413">
        <v>-112.91670000000001</v>
      </c>
      <c r="E413" s="13">
        <v>2379</v>
      </c>
      <c r="F413" t="s">
        <v>824</v>
      </c>
      <c r="G413" t="s">
        <v>2345</v>
      </c>
      <c r="H413">
        <v>0.90744999999999998</v>
      </c>
      <c r="I413">
        <v>1.5142899999999999</v>
      </c>
      <c r="J413">
        <v>1.9041300000000001</v>
      </c>
      <c r="K413">
        <v>3.3142900000000002</v>
      </c>
      <c r="L413">
        <v>2</v>
      </c>
      <c r="M413">
        <v>100</v>
      </c>
    </row>
    <row r="414" spans="1:13" x14ac:dyDescent="0.25">
      <c r="A414">
        <v>412</v>
      </c>
      <c r="B414" t="s">
        <v>825</v>
      </c>
      <c r="C414">
        <v>46.4833</v>
      </c>
      <c r="D414">
        <v>-108.4</v>
      </c>
      <c r="E414">
        <v>933</v>
      </c>
      <c r="F414" t="s">
        <v>826</v>
      </c>
      <c r="G414" t="s">
        <v>2345</v>
      </c>
      <c r="H414">
        <v>0.76866999999999996</v>
      </c>
      <c r="I414">
        <v>1.1663399999999999</v>
      </c>
      <c r="J414">
        <v>1.96217</v>
      </c>
      <c r="K414">
        <v>3.3218800000000002</v>
      </c>
      <c r="L414">
        <v>2</v>
      </c>
      <c r="M414">
        <v>100</v>
      </c>
    </row>
    <row r="415" spans="1:13" x14ac:dyDescent="0.25">
      <c r="A415">
        <v>413</v>
      </c>
      <c r="B415" t="s">
        <v>827</v>
      </c>
      <c r="C415">
        <v>46.633299999999899</v>
      </c>
      <c r="D415">
        <v>-110.5667</v>
      </c>
      <c r="E415" s="13">
        <v>1524</v>
      </c>
      <c r="F415" t="s">
        <v>828</v>
      </c>
      <c r="G415" t="s">
        <v>2345</v>
      </c>
      <c r="H415">
        <v>0.89354999999999996</v>
      </c>
      <c r="I415">
        <v>1.39286</v>
      </c>
      <c r="J415">
        <v>2.1733699999999998</v>
      </c>
      <c r="K415">
        <v>3.3171599999999999</v>
      </c>
      <c r="L415">
        <v>2</v>
      </c>
      <c r="M415">
        <v>100</v>
      </c>
    </row>
    <row r="416" spans="1:13" x14ac:dyDescent="0.25">
      <c r="A416">
        <v>414</v>
      </c>
      <c r="B416" t="s">
        <v>829</v>
      </c>
      <c r="C416">
        <v>47.318100000000001</v>
      </c>
      <c r="D416">
        <v>-109.9372</v>
      </c>
      <c r="E416" s="13">
        <v>1100.3</v>
      </c>
      <c r="F416" t="s">
        <v>830</v>
      </c>
      <c r="G416" t="s">
        <v>2345</v>
      </c>
      <c r="H416">
        <v>1.05</v>
      </c>
      <c r="I416">
        <v>1.6318699999999999</v>
      </c>
      <c r="J416">
        <v>2.4937499999999999</v>
      </c>
      <c r="K416">
        <v>3.8989699999999998</v>
      </c>
      <c r="L416">
        <v>2</v>
      </c>
      <c r="M416">
        <v>100</v>
      </c>
    </row>
    <row r="417" spans="1:13" x14ac:dyDescent="0.25">
      <c r="A417">
        <v>415</v>
      </c>
      <c r="B417" t="s">
        <v>831</v>
      </c>
      <c r="C417">
        <v>45.212800000000001</v>
      </c>
      <c r="D417">
        <v>-112.6447</v>
      </c>
      <c r="E417" s="13">
        <v>1593.5</v>
      </c>
      <c r="F417" t="s">
        <v>832</v>
      </c>
      <c r="G417" t="s">
        <v>2345</v>
      </c>
      <c r="H417">
        <v>0.62021999999999999</v>
      </c>
      <c r="I417">
        <v>1.08361</v>
      </c>
      <c r="J417">
        <v>1.53287</v>
      </c>
      <c r="K417">
        <v>2.6192000000000002</v>
      </c>
      <c r="L417">
        <v>2</v>
      </c>
      <c r="M417">
        <v>100</v>
      </c>
    </row>
    <row r="418" spans="1:13" x14ac:dyDescent="0.25">
      <c r="A418">
        <v>416</v>
      </c>
      <c r="B418" t="s">
        <v>833</v>
      </c>
      <c r="C418">
        <v>45.106099999999898</v>
      </c>
      <c r="D418">
        <v>-112.6097</v>
      </c>
      <c r="E418" s="13">
        <v>1676.4</v>
      </c>
      <c r="F418" t="s">
        <v>834</v>
      </c>
      <c r="G418" t="s">
        <v>2345</v>
      </c>
      <c r="H418">
        <v>0.64498</v>
      </c>
      <c r="I418">
        <v>1.10833</v>
      </c>
      <c r="J418">
        <v>1.57945</v>
      </c>
      <c r="K418">
        <v>2.68</v>
      </c>
      <c r="L418">
        <v>2</v>
      </c>
      <c r="M418">
        <v>100</v>
      </c>
    </row>
    <row r="419" spans="1:13" x14ac:dyDescent="0.25">
      <c r="A419">
        <v>417</v>
      </c>
      <c r="B419" t="s">
        <v>835</v>
      </c>
      <c r="C419">
        <v>45.751100000000001</v>
      </c>
      <c r="D419">
        <v>-112.7547</v>
      </c>
      <c r="E419" s="13">
        <v>1630.7</v>
      </c>
      <c r="F419" t="s">
        <v>836</v>
      </c>
      <c r="G419" t="s">
        <v>2345</v>
      </c>
      <c r="H419">
        <v>0.65</v>
      </c>
      <c r="I419">
        <v>1.16035</v>
      </c>
      <c r="J419">
        <v>1.5742700000000001</v>
      </c>
      <c r="K419">
        <v>2.7551800000000002</v>
      </c>
      <c r="L419">
        <v>2</v>
      </c>
      <c r="M419">
        <v>100</v>
      </c>
    </row>
    <row r="420" spans="1:13" x14ac:dyDescent="0.25">
      <c r="A420">
        <v>418</v>
      </c>
      <c r="B420" t="s">
        <v>837</v>
      </c>
      <c r="C420">
        <v>48.3992</v>
      </c>
      <c r="D420">
        <v>-108.2625</v>
      </c>
      <c r="E420">
        <v>699.2</v>
      </c>
      <c r="F420" t="s">
        <v>838</v>
      </c>
      <c r="G420" t="s">
        <v>2345</v>
      </c>
      <c r="H420">
        <v>1.01057</v>
      </c>
      <c r="I420">
        <v>1.5743400000000001</v>
      </c>
      <c r="J420">
        <v>2.4295900000000001</v>
      </c>
      <c r="K420">
        <v>3.63748</v>
      </c>
      <c r="L420">
        <v>2</v>
      </c>
      <c r="M420">
        <v>100</v>
      </c>
    </row>
    <row r="421" spans="1:13" x14ac:dyDescent="0.25">
      <c r="A421">
        <v>419</v>
      </c>
      <c r="B421" t="s">
        <v>839</v>
      </c>
      <c r="C421">
        <v>48.883299999999899</v>
      </c>
      <c r="D421">
        <v>-104.4</v>
      </c>
      <c r="E421">
        <v>670.89999999999895</v>
      </c>
      <c r="F421" t="s">
        <v>840</v>
      </c>
      <c r="G421" t="s">
        <v>2345</v>
      </c>
      <c r="H421">
        <v>1.3195399999999999</v>
      </c>
      <c r="I421">
        <v>1.83727</v>
      </c>
      <c r="J421">
        <v>3.25712</v>
      </c>
      <c r="K421">
        <v>4.2808200000000003</v>
      </c>
      <c r="L421">
        <v>2</v>
      </c>
      <c r="M421">
        <v>100</v>
      </c>
    </row>
    <row r="422" spans="1:13" x14ac:dyDescent="0.25">
      <c r="A422">
        <v>420</v>
      </c>
      <c r="B422" t="s">
        <v>841</v>
      </c>
      <c r="C422">
        <v>47.35</v>
      </c>
      <c r="D422">
        <v>-108.25</v>
      </c>
      <c r="E422">
        <v>836.1</v>
      </c>
      <c r="F422" t="s">
        <v>842</v>
      </c>
      <c r="G422" t="s">
        <v>2345</v>
      </c>
      <c r="H422">
        <v>0.88427</v>
      </c>
      <c r="I422">
        <v>1.2480899999999999</v>
      </c>
      <c r="J422">
        <v>2.1866099999999999</v>
      </c>
      <c r="K422">
        <v>3.13043</v>
      </c>
      <c r="L422">
        <v>2</v>
      </c>
      <c r="M422">
        <v>100</v>
      </c>
    </row>
    <row r="423" spans="1:13" x14ac:dyDescent="0.25">
      <c r="A423">
        <v>421</v>
      </c>
      <c r="B423" t="s">
        <v>843</v>
      </c>
      <c r="C423">
        <v>46.616700000000002</v>
      </c>
      <c r="D423">
        <v>-113.2</v>
      </c>
      <c r="E423" s="13">
        <v>1293</v>
      </c>
      <c r="F423" t="s">
        <v>844</v>
      </c>
      <c r="G423" t="s">
        <v>2346</v>
      </c>
      <c r="H423">
        <v>0.67</v>
      </c>
      <c r="I423">
        <v>1.01</v>
      </c>
      <c r="J423">
        <v>1.56074</v>
      </c>
      <c r="K423">
        <v>2.62886</v>
      </c>
      <c r="L423">
        <v>2</v>
      </c>
      <c r="M423">
        <v>100</v>
      </c>
    </row>
    <row r="424" spans="1:13" x14ac:dyDescent="0.25">
      <c r="A424">
        <v>422</v>
      </c>
      <c r="B424" t="s">
        <v>845</v>
      </c>
      <c r="C424">
        <v>46.333300000000001</v>
      </c>
      <c r="D424">
        <v>-111.083299999999</v>
      </c>
      <c r="E424" s="13">
        <v>1676.4</v>
      </c>
      <c r="F424" t="s">
        <v>846</v>
      </c>
      <c r="G424" t="s">
        <v>2345</v>
      </c>
      <c r="H424">
        <v>0.93571000000000004</v>
      </c>
      <c r="I424">
        <v>1.6190800000000001</v>
      </c>
      <c r="J424">
        <v>2.1</v>
      </c>
      <c r="K424">
        <v>3.24</v>
      </c>
      <c r="L424">
        <v>2</v>
      </c>
      <c r="M424">
        <v>100</v>
      </c>
    </row>
    <row r="425" spans="1:13" x14ac:dyDescent="0.25">
      <c r="A425">
        <v>423</v>
      </c>
      <c r="B425" t="s">
        <v>847</v>
      </c>
      <c r="C425">
        <v>45.899999999999899</v>
      </c>
      <c r="D425">
        <v>-111.8</v>
      </c>
      <c r="E425" s="13">
        <v>1495</v>
      </c>
      <c r="F425" t="s">
        <v>848</v>
      </c>
      <c r="G425" t="s">
        <v>2345</v>
      </c>
      <c r="H425">
        <v>0.74617</v>
      </c>
      <c r="I425">
        <v>1.2176800000000001</v>
      </c>
      <c r="J425">
        <v>1.62229</v>
      </c>
      <c r="K425">
        <v>2.84</v>
      </c>
      <c r="L425">
        <v>2</v>
      </c>
      <c r="M425">
        <v>100</v>
      </c>
    </row>
    <row r="426" spans="1:13" x14ac:dyDescent="0.25">
      <c r="A426">
        <v>424</v>
      </c>
      <c r="B426" t="s">
        <v>849</v>
      </c>
      <c r="C426">
        <v>47.166699999999899</v>
      </c>
      <c r="D426">
        <v>-110.333299999999</v>
      </c>
      <c r="E426" s="13">
        <v>1828.8</v>
      </c>
      <c r="F426" t="s">
        <v>850</v>
      </c>
      <c r="G426" t="s">
        <v>2345</v>
      </c>
      <c r="H426">
        <v>1.0661099999999999</v>
      </c>
      <c r="I426">
        <v>1.72967</v>
      </c>
      <c r="J426">
        <v>2.4505400000000002</v>
      </c>
      <c r="K426">
        <v>3.96604</v>
      </c>
      <c r="L426">
        <v>2</v>
      </c>
      <c r="M426">
        <v>100</v>
      </c>
    </row>
    <row r="427" spans="1:13" x14ac:dyDescent="0.25">
      <c r="A427">
        <v>425</v>
      </c>
      <c r="B427" t="s">
        <v>851</v>
      </c>
      <c r="C427">
        <v>48.716700000000003</v>
      </c>
      <c r="D427">
        <v>-111.4747</v>
      </c>
      <c r="E427" s="13">
        <v>1012.9</v>
      </c>
      <c r="F427" t="s">
        <v>852</v>
      </c>
      <c r="G427" t="s">
        <v>2345</v>
      </c>
      <c r="H427">
        <v>0.95942000000000005</v>
      </c>
      <c r="I427">
        <v>1.5391900000000001</v>
      </c>
      <c r="J427">
        <v>2.2655699999999999</v>
      </c>
      <c r="K427">
        <v>3.7749999999999999</v>
      </c>
      <c r="L427">
        <v>2</v>
      </c>
      <c r="M427">
        <v>100</v>
      </c>
    </row>
    <row r="428" spans="1:13" x14ac:dyDescent="0.25">
      <c r="A428">
        <v>426</v>
      </c>
      <c r="B428" t="s">
        <v>853</v>
      </c>
      <c r="C428">
        <v>48.2</v>
      </c>
      <c r="D428">
        <v>-112.5</v>
      </c>
      <c r="E428" s="13">
        <v>1260</v>
      </c>
      <c r="F428" t="s">
        <v>854</v>
      </c>
      <c r="G428" t="s">
        <v>2345</v>
      </c>
      <c r="H428">
        <v>0.96662000000000003</v>
      </c>
      <c r="I428">
        <v>1.5418400000000001</v>
      </c>
      <c r="J428">
        <v>2.2719</v>
      </c>
      <c r="K428">
        <v>3.9</v>
      </c>
      <c r="L428">
        <v>2</v>
      </c>
      <c r="M428">
        <v>100</v>
      </c>
    </row>
    <row r="429" spans="1:13" x14ac:dyDescent="0.25">
      <c r="A429">
        <v>427</v>
      </c>
      <c r="B429" t="s">
        <v>855</v>
      </c>
      <c r="C429">
        <v>48.149999999999899</v>
      </c>
      <c r="D429">
        <v>-112.4333</v>
      </c>
      <c r="E429" s="13">
        <v>1281.0999999999899</v>
      </c>
      <c r="F429" t="s">
        <v>856</v>
      </c>
      <c r="G429" t="s">
        <v>2345</v>
      </c>
      <c r="H429">
        <v>0.95881000000000005</v>
      </c>
      <c r="I429">
        <v>1.5334399999999999</v>
      </c>
      <c r="J429">
        <v>2.2593399999999999</v>
      </c>
      <c r="K429">
        <v>3.8880499999999998</v>
      </c>
      <c r="L429">
        <v>2</v>
      </c>
      <c r="M429">
        <v>100</v>
      </c>
    </row>
    <row r="430" spans="1:13" x14ac:dyDescent="0.25">
      <c r="A430">
        <v>428</v>
      </c>
      <c r="B430" t="s">
        <v>857</v>
      </c>
      <c r="C430">
        <v>48.25</v>
      </c>
      <c r="D430">
        <v>-112.63330000000001</v>
      </c>
      <c r="E430" s="13">
        <v>1250.9000000000001</v>
      </c>
      <c r="F430" t="s">
        <v>858</v>
      </c>
      <c r="G430" t="s">
        <v>2345</v>
      </c>
      <c r="H430">
        <v>0.97890999999999995</v>
      </c>
      <c r="I430">
        <v>1.5832200000000001</v>
      </c>
      <c r="J430">
        <v>2.3093599999999999</v>
      </c>
      <c r="K430">
        <v>3.9181900000000001</v>
      </c>
      <c r="L430">
        <v>2</v>
      </c>
      <c r="M430">
        <v>100</v>
      </c>
    </row>
    <row r="431" spans="1:13" x14ac:dyDescent="0.25">
      <c r="A431">
        <v>429</v>
      </c>
      <c r="B431" t="s">
        <v>859</v>
      </c>
      <c r="C431">
        <v>48.183300000000003</v>
      </c>
      <c r="D431">
        <v>-112.7167</v>
      </c>
      <c r="E431" s="13">
        <v>1417.3</v>
      </c>
      <c r="F431" t="s">
        <v>860</v>
      </c>
      <c r="G431" t="s">
        <v>2345</v>
      </c>
      <c r="H431">
        <v>1.03301</v>
      </c>
      <c r="I431">
        <v>1.7738799999999999</v>
      </c>
      <c r="J431">
        <v>2.3936099999999998</v>
      </c>
      <c r="K431">
        <v>3.9672000000000001</v>
      </c>
      <c r="L431">
        <v>2</v>
      </c>
      <c r="M431">
        <v>100</v>
      </c>
    </row>
    <row r="432" spans="1:13" x14ac:dyDescent="0.25">
      <c r="A432">
        <v>430</v>
      </c>
      <c r="B432" t="s">
        <v>861</v>
      </c>
      <c r="C432">
        <v>47.843600000000002</v>
      </c>
      <c r="D432">
        <v>-111.57940000000001</v>
      </c>
      <c r="E432" s="13">
        <v>1095.5</v>
      </c>
      <c r="F432" t="s">
        <v>862</v>
      </c>
      <c r="G432" t="s">
        <v>2345</v>
      </c>
      <c r="H432">
        <v>0.94121999999999995</v>
      </c>
      <c r="I432">
        <v>1.4857100000000001</v>
      </c>
      <c r="J432">
        <v>2.2999999999999998</v>
      </c>
      <c r="K432">
        <v>3.7181799999999998</v>
      </c>
      <c r="L432">
        <v>2</v>
      </c>
      <c r="M432">
        <v>100</v>
      </c>
    </row>
    <row r="433" spans="1:13" x14ac:dyDescent="0.25">
      <c r="A433">
        <v>431</v>
      </c>
      <c r="B433" t="s">
        <v>863</v>
      </c>
      <c r="C433">
        <v>47.883299999999899</v>
      </c>
      <c r="D433">
        <v>-112.63330000000001</v>
      </c>
      <c r="E433" s="13">
        <v>1473.7</v>
      </c>
      <c r="F433" t="s">
        <v>864</v>
      </c>
      <c r="G433" t="s">
        <v>2345</v>
      </c>
      <c r="H433">
        <v>1.07647</v>
      </c>
      <c r="I433">
        <v>1.8148299999999999</v>
      </c>
      <c r="J433">
        <v>2.4212899999999999</v>
      </c>
      <c r="K433">
        <v>4</v>
      </c>
      <c r="L433">
        <v>2</v>
      </c>
      <c r="M433">
        <v>100</v>
      </c>
    </row>
    <row r="434" spans="1:13" x14ac:dyDescent="0.25">
      <c r="A434">
        <v>432</v>
      </c>
      <c r="B434" t="s">
        <v>865</v>
      </c>
      <c r="C434">
        <v>46.1</v>
      </c>
      <c r="D434">
        <v>-112.91670000000001</v>
      </c>
      <c r="E434" s="13">
        <v>1681</v>
      </c>
      <c r="F434" t="s">
        <v>866</v>
      </c>
      <c r="G434" t="s">
        <v>2346</v>
      </c>
      <c r="H434">
        <v>0.66666999999999998</v>
      </c>
      <c r="I434">
        <v>1.1625000000000001</v>
      </c>
      <c r="J434">
        <v>1.59762</v>
      </c>
      <c r="K434">
        <v>2.7571400000000001</v>
      </c>
      <c r="L434">
        <v>2</v>
      </c>
      <c r="M434">
        <v>100</v>
      </c>
    </row>
    <row r="435" spans="1:13" x14ac:dyDescent="0.25">
      <c r="A435">
        <v>433</v>
      </c>
      <c r="B435" t="s">
        <v>867</v>
      </c>
      <c r="C435">
        <v>46.116700000000002</v>
      </c>
      <c r="D435">
        <v>-112.9333</v>
      </c>
      <c r="E435" s="13">
        <v>1585.3</v>
      </c>
      <c r="F435" t="s">
        <v>868</v>
      </c>
      <c r="G435" t="s">
        <v>2346</v>
      </c>
      <c r="H435">
        <v>0.66666999999999998</v>
      </c>
      <c r="I435">
        <v>1.1571400000000001</v>
      </c>
      <c r="J435">
        <v>1.5947800000000001</v>
      </c>
      <c r="K435">
        <v>2.7476799999999999</v>
      </c>
      <c r="L435">
        <v>2</v>
      </c>
      <c r="M435">
        <v>100</v>
      </c>
    </row>
    <row r="436" spans="1:13" x14ac:dyDescent="0.25">
      <c r="A436">
        <v>434</v>
      </c>
      <c r="B436" t="s">
        <v>869</v>
      </c>
      <c r="C436">
        <v>48.4468999999999</v>
      </c>
      <c r="D436">
        <v>-113.2239</v>
      </c>
      <c r="E436" s="13">
        <v>1464.9</v>
      </c>
      <c r="F436" t="s">
        <v>870</v>
      </c>
      <c r="G436" t="s">
        <v>2345</v>
      </c>
      <c r="H436">
        <v>1.0416000000000001</v>
      </c>
      <c r="I436">
        <v>1.8909100000000001</v>
      </c>
      <c r="J436">
        <v>2.359</v>
      </c>
      <c r="K436">
        <v>4.1277499999999998</v>
      </c>
      <c r="L436">
        <v>2</v>
      </c>
      <c r="M436">
        <v>100</v>
      </c>
    </row>
    <row r="437" spans="1:13" x14ac:dyDescent="0.25">
      <c r="A437">
        <v>435</v>
      </c>
      <c r="B437" t="s">
        <v>871</v>
      </c>
      <c r="C437">
        <v>46.583300000000001</v>
      </c>
      <c r="D437">
        <v>-111.91670000000001</v>
      </c>
      <c r="E437" s="13">
        <v>1189</v>
      </c>
      <c r="F437" t="s">
        <v>872</v>
      </c>
      <c r="G437" t="s">
        <v>2345</v>
      </c>
      <c r="H437">
        <v>0.72938000000000003</v>
      </c>
      <c r="I437">
        <v>1.2739100000000001</v>
      </c>
      <c r="J437">
        <v>1.73187</v>
      </c>
      <c r="K437">
        <v>2.8604799999999999</v>
      </c>
      <c r="L437">
        <v>2</v>
      </c>
      <c r="M437">
        <v>100</v>
      </c>
    </row>
    <row r="438" spans="1:13" x14ac:dyDescent="0.25">
      <c r="A438">
        <v>436</v>
      </c>
      <c r="B438" t="s">
        <v>873</v>
      </c>
      <c r="C438">
        <v>45.466700000000003</v>
      </c>
      <c r="D438">
        <v>-108.7333</v>
      </c>
      <c r="E438" s="13">
        <v>1250.9000000000001</v>
      </c>
      <c r="F438" t="s">
        <v>874</v>
      </c>
      <c r="G438" t="s">
        <v>2345</v>
      </c>
      <c r="H438">
        <v>1.0375000000000001</v>
      </c>
      <c r="I438">
        <v>1.61439</v>
      </c>
      <c r="J438">
        <v>2.4212400000000001</v>
      </c>
      <c r="K438">
        <v>3.5808</v>
      </c>
      <c r="L438">
        <v>2</v>
      </c>
      <c r="M438">
        <v>100</v>
      </c>
    </row>
    <row r="439" spans="1:13" x14ac:dyDescent="0.25">
      <c r="A439">
        <v>437</v>
      </c>
      <c r="B439" t="s">
        <v>875</v>
      </c>
      <c r="C439">
        <v>45.383299999999899</v>
      </c>
      <c r="D439">
        <v>-108.7167</v>
      </c>
      <c r="E439" s="13">
        <v>1220.0999999999899</v>
      </c>
      <c r="F439" t="s">
        <v>876</v>
      </c>
      <c r="G439" t="s">
        <v>2345</v>
      </c>
      <c r="H439">
        <v>1.1792899999999999</v>
      </c>
      <c r="I439">
        <v>1.91716</v>
      </c>
      <c r="J439">
        <v>2.6087600000000002</v>
      </c>
      <c r="K439">
        <v>4.0999999999999996</v>
      </c>
      <c r="L439">
        <v>2</v>
      </c>
      <c r="M439">
        <v>100</v>
      </c>
    </row>
    <row r="440" spans="1:13" x14ac:dyDescent="0.25">
      <c r="A440">
        <v>438</v>
      </c>
      <c r="B440" t="s">
        <v>877</v>
      </c>
      <c r="C440">
        <v>45.890300000000003</v>
      </c>
      <c r="D440">
        <v>-104.5461</v>
      </c>
      <c r="E440" s="13">
        <v>1043.9000000000001</v>
      </c>
      <c r="F440" t="s">
        <v>878</v>
      </c>
      <c r="G440" t="s">
        <v>2345</v>
      </c>
      <c r="H440">
        <v>1.4005000000000001</v>
      </c>
      <c r="I440">
        <v>1.8055600000000001</v>
      </c>
      <c r="J440">
        <v>3.4509400000000001</v>
      </c>
      <c r="K440">
        <v>4.6100000000000003</v>
      </c>
      <c r="L440">
        <v>2</v>
      </c>
      <c r="M440">
        <v>100</v>
      </c>
    </row>
    <row r="441" spans="1:13" x14ac:dyDescent="0.25">
      <c r="A441">
        <v>439</v>
      </c>
      <c r="B441" t="s">
        <v>879</v>
      </c>
      <c r="C441">
        <v>45.466700000000003</v>
      </c>
      <c r="D441">
        <v>-113.116699999999</v>
      </c>
      <c r="E441" s="13">
        <v>2250.9</v>
      </c>
      <c r="F441" t="s">
        <v>880</v>
      </c>
      <c r="G441" t="s">
        <v>2345</v>
      </c>
      <c r="H441">
        <v>0.67273000000000005</v>
      </c>
      <c r="I441">
        <v>1.15909</v>
      </c>
      <c r="J441">
        <v>1.5649999999999999</v>
      </c>
      <c r="K441">
        <v>2.7708300000000001</v>
      </c>
      <c r="L441">
        <v>2</v>
      </c>
      <c r="M441">
        <v>100</v>
      </c>
    </row>
    <row r="442" spans="1:13" x14ac:dyDescent="0.25">
      <c r="A442">
        <v>440</v>
      </c>
      <c r="B442" t="s">
        <v>881</v>
      </c>
      <c r="C442">
        <v>46.083300000000001</v>
      </c>
      <c r="D442">
        <v>-112.41670000000001</v>
      </c>
      <c r="E442" s="13">
        <v>1922.0999999999899</v>
      </c>
      <c r="F442" t="s">
        <v>882</v>
      </c>
      <c r="G442" t="s">
        <v>2345</v>
      </c>
      <c r="H442">
        <v>0.90607000000000004</v>
      </c>
      <c r="I442">
        <v>1.55751</v>
      </c>
      <c r="J442">
        <v>1.8916299999999999</v>
      </c>
      <c r="K442">
        <v>3.3393700000000002</v>
      </c>
      <c r="L442">
        <v>2</v>
      </c>
      <c r="M442">
        <v>100</v>
      </c>
    </row>
    <row r="443" spans="1:13" x14ac:dyDescent="0.25">
      <c r="A443">
        <v>441</v>
      </c>
      <c r="B443" t="s">
        <v>883</v>
      </c>
      <c r="C443">
        <v>46.563099999999899</v>
      </c>
      <c r="D443">
        <v>-112.4342</v>
      </c>
      <c r="E443" s="13">
        <v>1548.4</v>
      </c>
      <c r="F443" t="s">
        <v>884</v>
      </c>
      <c r="G443" t="s">
        <v>2346</v>
      </c>
      <c r="H443">
        <v>0.79</v>
      </c>
      <c r="I443">
        <v>1.3</v>
      </c>
      <c r="J443">
        <v>1.7727200000000001</v>
      </c>
      <c r="K443">
        <v>2.8820000000000001</v>
      </c>
      <c r="L443">
        <v>2</v>
      </c>
      <c r="M443">
        <v>100</v>
      </c>
    </row>
    <row r="444" spans="1:13" x14ac:dyDescent="0.25">
      <c r="A444">
        <v>442</v>
      </c>
      <c r="B444" t="s">
        <v>885</v>
      </c>
      <c r="C444">
        <v>45.366700000000002</v>
      </c>
      <c r="D444">
        <v>-110.7167</v>
      </c>
      <c r="E444" s="13">
        <v>1524.9</v>
      </c>
      <c r="F444" t="s">
        <v>886</v>
      </c>
      <c r="G444" t="s">
        <v>2345</v>
      </c>
      <c r="H444">
        <v>0.78522000000000003</v>
      </c>
      <c r="I444">
        <v>1.1960999999999999</v>
      </c>
      <c r="J444">
        <v>1.8</v>
      </c>
      <c r="K444">
        <v>2.9811800000000002</v>
      </c>
      <c r="L444">
        <v>2</v>
      </c>
      <c r="M444">
        <v>100</v>
      </c>
    </row>
    <row r="445" spans="1:13" x14ac:dyDescent="0.25">
      <c r="A445">
        <v>443</v>
      </c>
      <c r="B445" t="s">
        <v>887</v>
      </c>
      <c r="C445">
        <v>46.533299999999898</v>
      </c>
      <c r="D445">
        <v>-108.9833</v>
      </c>
      <c r="E445">
        <v>975.39999999999895</v>
      </c>
      <c r="F445" t="s">
        <v>888</v>
      </c>
      <c r="G445" t="s">
        <v>2345</v>
      </c>
      <c r="H445">
        <v>0.89285999999999999</v>
      </c>
      <c r="I445">
        <v>1.28</v>
      </c>
      <c r="J445">
        <v>2.16364</v>
      </c>
      <c r="K445">
        <v>3.3795500000000001</v>
      </c>
      <c r="L445">
        <v>2</v>
      </c>
      <c r="M445">
        <v>100</v>
      </c>
    </row>
    <row r="446" spans="1:13" x14ac:dyDescent="0.25">
      <c r="A446">
        <v>444</v>
      </c>
      <c r="B446" t="s">
        <v>889</v>
      </c>
      <c r="C446">
        <v>45.339399999999898</v>
      </c>
      <c r="D446">
        <v>-111.7111</v>
      </c>
      <c r="E446" s="13">
        <v>1509.7</v>
      </c>
      <c r="F446" t="s">
        <v>890</v>
      </c>
      <c r="G446" t="s">
        <v>2345</v>
      </c>
      <c r="H446">
        <v>0.66768000000000005</v>
      </c>
      <c r="I446">
        <v>1.08867</v>
      </c>
      <c r="J446">
        <v>1.55159</v>
      </c>
      <c r="K446">
        <v>2.4224800000000002</v>
      </c>
      <c r="L446">
        <v>2</v>
      </c>
      <c r="M446">
        <v>100</v>
      </c>
    </row>
    <row r="447" spans="1:13" x14ac:dyDescent="0.25">
      <c r="A447">
        <v>445</v>
      </c>
      <c r="B447" t="s">
        <v>891</v>
      </c>
      <c r="C447">
        <v>45.366700000000002</v>
      </c>
      <c r="D447">
        <v>-104.0333</v>
      </c>
      <c r="E447">
        <v>823</v>
      </c>
      <c r="F447" t="s">
        <v>892</v>
      </c>
      <c r="G447" t="s">
        <v>2345</v>
      </c>
      <c r="H447">
        <v>-9.9989999999999996E-2</v>
      </c>
      <c r="I447">
        <v>-9.9989999999999996E-2</v>
      </c>
      <c r="J447">
        <v>-9.9989999999999996E-2</v>
      </c>
      <c r="K447">
        <v>-9.9989999999999996E-2</v>
      </c>
      <c r="L447">
        <v>2</v>
      </c>
      <c r="M447">
        <v>100</v>
      </c>
    </row>
    <row r="448" spans="1:13" x14ac:dyDescent="0.25">
      <c r="A448">
        <v>446</v>
      </c>
      <c r="B448" t="s">
        <v>893</v>
      </c>
      <c r="C448">
        <v>48.282800000000002</v>
      </c>
      <c r="D448">
        <v>-113.6061</v>
      </c>
      <c r="E448" s="13">
        <v>1173.5</v>
      </c>
      <c r="F448" t="s">
        <v>894</v>
      </c>
      <c r="G448" t="s">
        <v>2346</v>
      </c>
      <c r="H448">
        <v>0.89646000000000003</v>
      </c>
      <c r="I448">
        <v>1.6</v>
      </c>
      <c r="J448">
        <v>1.9988600000000001</v>
      </c>
      <c r="K448">
        <v>3.6752699999999998</v>
      </c>
      <c r="L448">
        <v>2</v>
      </c>
      <c r="M448">
        <v>100</v>
      </c>
    </row>
    <row r="449" spans="1:13" x14ac:dyDescent="0.25">
      <c r="A449">
        <v>447</v>
      </c>
      <c r="B449" t="s">
        <v>895</v>
      </c>
      <c r="C449">
        <v>48.558100000000003</v>
      </c>
      <c r="D449">
        <v>-112.125</v>
      </c>
      <c r="E449" s="13">
        <v>1082.5999999999899</v>
      </c>
      <c r="F449" t="s">
        <v>896</v>
      </c>
      <c r="G449" t="s">
        <v>2345</v>
      </c>
      <c r="H449">
        <v>0.86767000000000005</v>
      </c>
      <c r="I449">
        <v>1.3663400000000001</v>
      </c>
      <c r="J449">
        <v>2.1693099999999998</v>
      </c>
      <c r="K449">
        <v>3.5</v>
      </c>
      <c r="L449">
        <v>2</v>
      </c>
      <c r="M449">
        <v>100</v>
      </c>
    </row>
    <row r="450" spans="1:13" x14ac:dyDescent="0.25">
      <c r="A450">
        <v>448</v>
      </c>
      <c r="B450" t="s">
        <v>897</v>
      </c>
      <c r="C450">
        <v>48.883299999999899</v>
      </c>
      <c r="D450">
        <v>-115.05</v>
      </c>
      <c r="E450">
        <v>785.5</v>
      </c>
      <c r="F450" t="s">
        <v>898</v>
      </c>
      <c r="G450" t="s">
        <v>2346</v>
      </c>
      <c r="H450">
        <v>0.75</v>
      </c>
      <c r="I450">
        <v>1.3524499999999999</v>
      </c>
      <c r="J450">
        <v>1.78403</v>
      </c>
      <c r="K450">
        <v>2.9</v>
      </c>
      <c r="L450">
        <v>2</v>
      </c>
      <c r="M450">
        <v>100</v>
      </c>
    </row>
    <row r="451" spans="1:13" x14ac:dyDescent="0.25">
      <c r="A451">
        <v>449</v>
      </c>
      <c r="B451" t="s">
        <v>899</v>
      </c>
      <c r="C451">
        <v>48.897799999999897</v>
      </c>
      <c r="D451">
        <v>-115.06440000000001</v>
      </c>
      <c r="E451">
        <v>771.79999999999905</v>
      </c>
      <c r="F451" t="s">
        <v>900</v>
      </c>
      <c r="G451" t="s">
        <v>2346</v>
      </c>
      <c r="H451">
        <v>0.75624999999999998</v>
      </c>
      <c r="I451">
        <v>1.3564799999999999</v>
      </c>
      <c r="J451">
        <v>1.7787599999999999</v>
      </c>
      <c r="K451">
        <v>2.9041999999999999</v>
      </c>
      <c r="L451">
        <v>2</v>
      </c>
      <c r="M451">
        <v>100</v>
      </c>
    </row>
    <row r="452" spans="1:13" x14ac:dyDescent="0.25">
      <c r="A452">
        <v>450</v>
      </c>
      <c r="B452" t="s">
        <v>901</v>
      </c>
      <c r="C452">
        <v>47.2333</v>
      </c>
      <c r="D452">
        <v>-111.1514</v>
      </c>
      <c r="E452" s="13">
        <v>1493.5</v>
      </c>
      <c r="F452" t="s">
        <v>902</v>
      </c>
      <c r="G452" t="s">
        <v>2345</v>
      </c>
      <c r="H452">
        <v>1.09667</v>
      </c>
      <c r="I452">
        <v>1.79792</v>
      </c>
      <c r="J452">
        <v>2.5456400000000001</v>
      </c>
      <c r="K452">
        <v>4.1918800000000003</v>
      </c>
      <c r="L452">
        <v>2</v>
      </c>
      <c r="M452">
        <v>100</v>
      </c>
    </row>
    <row r="453" spans="1:13" x14ac:dyDescent="0.25">
      <c r="A453">
        <v>451</v>
      </c>
      <c r="B453" t="s">
        <v>903</v>
      </c>
      <c r="C453">
        <v>47.615299999999898</v>
      </c>
      <c r="D453">
        <v>-111.9855</v>
      </c>
      <c r="E453" s="13">
        <v>1214</v>
      </c>
      <c r="F453" t="s">
        <v>904</v>
      </c>
      <c r="G453" t="s">
        <v>2345</v>
      </c>
      <c r="H453">
        <v>0.93454999999999999</v>
      </c>
      <c r="I453">
        <v>1.4291700000000001</v>
      </c>
      <c r="J453">
        <v>2.2250000000000001</v>
      </c>
      <c r="K453">
        <v>3.8081399999999999</v>
      </c>
      <c r="L453">
        <v>2</v>
      </c>
      <c r="M453">
        <v>100</v>
      </c>
    </row>
    <row r="454" spans="1:13" x14ac:dyDescent="0.25">
      <c r="A454">
        <v>452</v>
      </c>
      <c r="B454" t="s">
        <v>905</v>
      </c>
      <c r="C454">
        <v>47.85</v>
      </c>
      <c r="D454">
        <v>-104.05</v>
      </c>
      <c r="E454">
        <v>588.89999999999895</v>
      </c>
      <c r="F454" t="s">
        <v>906</v>
      </c>
      <c r="G454" t="s">
        <v>2345</v>
      </c>
      <c r="H454">
        <v>1.19048</v>
      </c>
      <c r="I454">
        <v>1.7429600000000001</v>
      </c>
      <c r="J454">
        <v>3.00346</v>
      </c>
      <c r="K454">
        <v>4.0404499999999999</v>
      </c>
      <c r="L454">
        <v>2</v>
      </c>
      <c r="M454">
        <v>100</v>
      </c>
    </row>
    <row r="455" spans="1:13" x14ac:dyDescent="0.25">
      <c r="A455">
        <v>453</v>
      </c>
      <c r="B455" t="s">
        <v>907</v>
      </c>
      <c r="C455">
        <v>46.833300000000001</v>
      </c>
      <c r="D455">
        <v>-105.13330000000001</v>
      </c>
      <c r="E455">
        <v>673</v>
      </c>
      <c r="F455" t="s">
        <v>908</v>
      </c>
      <c r="G455" t="s">
        <v>2345</v>
      </c>
      <c r="H455">
        <v>1.22438</v>
      </c>
      <c r="I455">
        <v>1.63158</v>
      </c>
      <c r="J455">
        <v>3.0843799999999999</v>
      </c>
      <c r="K455">
        <v>3.9515199999999999</v>
      </c>
      <c r="L455">
        <v>2</v>
      </c>
      <c r="M455">
        <v>100</v>
      </c>
    </row>
    <row r="456" spans="1:13" x14ac:dyDescent="0.25">
      <c r="A456">
        <v>454</v>
      </c>
      <c r="B456" t="s">
        <v>909</v>
      </c>
      <c r="C456">
        <v>47.883299999999899</v>
      </c>
      <c r="D456">
        <v>-112.16670000000001</v>
      </c>
      <c r="E456" s="13">
        <v>1219.2</v>
      </c>
      <c r="F456" t="s">
        <v>910</v>
      </c>
      <c r="G456" t="s">
        <v>2345</v>
      </c>
      <c r="H456">
        <v>0.93881000000000003</v>
      </c>
      <c r="I456">
        <v>1.4825200000000001</v>
      </c>
      <c r="J456">
        <v>2.19923</v>
      </c>
      <c r="K456">
        <v>3.7882400000000001</v>
      </c>
      <c r="L456">
        <v>2</v>
      </c>
      <c r="M456">
        <v>100</v>
      </c>
    </row>
    <row r="457" spans="1:13" x14ac:dyDescent="0.25">
      <c r="A457">
        <v>455</v>
      </c>
      <c r="B457" t="s">
        <v>911</v>
      </c>
      <c r="C457">
        <v>46.616700000000002</v>
      </c>
      <c r="D457">
        <v>-110.349999999999</v>
      </c>
      <c r="E457" s="13">
        <v>1495</v>
      </c>
      <c r="F457" t="s">
        <v>912</v>
      </c>
      <c r="G457" t="s">
        <v>2345</v>
      </c>
      <c r="H457">
        <v>1.25</v>
      </c>
      <c r="I457">
        <v>2.04</v>
      </c>
      <c r="J457">
        <v>2.6857099999999998</v>
      </c>
      <c r="K457">
        <v>4.4666699999999997</v>
      </c>
      <c r="L457">
        <v>2</v>
      </c>
      <c r="M457">
        <v>100</v>
      </c>
    </row>
    <row r="458" spans="1:13" x14ac:dyDescent="0.25">
      <c r="A458">
        <v>456</v>
      </c>
      <c r="B458" t="s">
        <v>913</v>
      </c>
      <c r="C458">
        <v>45.799999999999898</v>
      </c>
      <c r="D458">
        <v>-112.333299999999</v>
      </c>
      <c r="E458" s="13">
        <v>1726.4</v>
      </c>
      <c r="F458" t="s">
        <v>914</v>
      </c>
      <c r="G458" t="s">
        <v>2345</v>
      </c>
      <c r="H458">
        <v>0.78332999999999997</v>
      </c>
      <c r="I458">
        <v>1.32775</v>
      </c>
      <c r="J458">
        <v>1.7250000000000001</v>
      </c>
      <c r="K458">
        <v>2.9083299999999999</v>
      </c>
      <c r="L458">
        <v>2</v>
      </c>
      <c r="M458">
        <v>100</v>
      </c>
    </row>
    <row r="459" spans="1:13" x14ac:dyDescent="0.25">
      <c r="A459">
        <v>457</v>
      </c>
      <c r="B459" t="s">
        <v>915</v>
      </c>
      <c r="C459">
        <v>45.4530999999999</v>
      </c>
      <c r="D459">
        <v>-109.5069</v>
      </c>
      <c r="E459" s="13">
        <v>1371.5999999999899</v>
      </c>
      <c r="F459" t="s">
        <v>916</v>
      </c>
      <c r="G459" t="s">
        <v>2345</v>
      </c>
      <c r="H459">
        <v>1.125</v>
      </c>
      <c r="I459">
        <v>1.8733900000000001</v>
      </c>
      <c r="J459">
        <v>2.4318200000000001</v>
      </c>
      <c r="K459">
        <v>3.9111099999999999</v>
      </c>
      <c r="L459">
        <v>2</v>
      </c>
      <c r="M459">
        <v>100</v>
      </c>
    </row>
    <row r="460" spans="1:13" x14ac:dyDescent="0.25">
      <c r="A460">
        <v>458</v>
      </c>
      <c r="B460" t="s">
        <v>917</v>
      </c>
      <c r="C460">
        <v>45.366700000000002</v>
      </c>
      <c r="D460">
        <v>-109.66670000000001</v>
      </c>
      <c r="E460" s="13">
        <v>1524</v>
      </c>
      <c r="F460" t="s">
        <v>918</v>
      </c>
      <c r="G460" t="s">
        <v>2345</v>
      </c>
      <c r="H460">
        <v>1.2725</v>
      </c>
      <c r="I460">
        <v>2.18248</v>
      </c>
      <c r="J460">
        <v>2.6923499999999998</v>
      </c>
      <c r="K460">
        <v>4.5599999999999996</v>
      </c>
      <c r="L460">
        <v>2</v>
      </c>
      <c r="M460">
        <v>100</v>
      </c>
    </row>
    <row r="461" spans="1:13" x14ac:dyDescent="0.25">
      <c r="A461">
        <v>459</v>
      </c>
      <c r="B461" t="s">
        <v>919</v>
      </c>
      <c r="C461">
        <v>45.966700000000003</v>
      </c>
      <c r="D461">
        <v>-110.9</v>
      </c>
      <c r="E461" s="13">
        <v>1645.9</v>
      </c>
      <c r="F461" t="s">
        <v>920</v>
      </c>
      <c r="G461" t="s">
        <v>2345</v>
      </c>
      <c r="H461">
        <v>1.16429</v>
      </c>
      <c r="I461">
        <v>1.94777</v>
      </c>
      <c r="J461">
        <v>2.5499999999999998</v>
      </c>
      <c r="K461">
        <v>4.2</v>
      </c>
      <c r="L461">
        <v>2</v>
      </c>
      <c r="M461">
        <v>100</v>
      </c>
    </row>
    <row r="462" spans="1:13" x14ac:dyDescent="0.25">
      <c r="A462">
        <v>460</v>
      </c>
      <c r="B462" t="s">
        <v>921</v>
      </c>
      <c r="C462">
        <v>46.8217</v>
      </c>
      <c r="D462">
        <v>-108.3725</v>
      </c>
      <c r="E462" s="13">
        <v>1003.4</v>
      </c>
      <c r="F462" t="s">
        <v>922</v>
      </c>
      <c r="G462" t="s">
        <v>2345</v>
      </c>
      <c r="H462">
        <v>0.97823000000000004</v>
      </c>
      <c r="I462">
        <v>1.4097</v>
      </c>
      <c r="J462">
        <v>2.2161</v>
      </c>
      <c r="K462">
        <v>3.4055599999999999</v>
      </c>
      <c r="L462">
        <v>2</v>
      </c>
      <c r="M462">
        <v>100</v>
      </c>
    </row>
    <row r="463" spans="1:13" x14ac:dyDescent="0.25">
      <c r="A463">
        <v>461</v>
      </c>
      <c r="B463" t="s">
        <v>923</v>
      </c>
      <c r="C463">
        <v>48.7777999999999</v>
      </c>
      <c r="D463">
        <v>-107.453599999999</v>
      </c>
      <c r="E463">
        <v>792.2</v>
      </c>
      <c r="F463" t="s">
        <v>924</v>
      </c>
      <c r="G463" t="s">
        <v>2345</v>
      </c>
      <c r="H463">
        <v>1.0709500000000001</v>
      </c>
      <c r="I463">
        <v>1.55735</v>
      </c>
      <c r="J463">
        <v>2.66431</v>
      </c>
      <c r="K463">
        <v>3.7650299999999999</v>
      </c>
      <c r="L463">
        <v>2</v>
      </c>
      <c r="M463">
        <v>100</v>
      </c>
    </row>
    <row r="464" spans="1:13" x14ac:dyDescent="0.25">
      <c r="A464">
        <v>462</v>
      </c>
      <c r="B464" t="s">
        <v>925</v>
      </c>
      <c r="C464">
        <v>46.271900000000002</v>
      </c>
      <c r="D464">
        <v>-106.67440000000001</v>
      </c>
      <c r="E464">
        <v>766.6</v>
      </c>
      <c r="F464" t="s">
        <v>926</v>
      </c>
      <c r="G464" t="s">
        <v>2345</v>
      </c>
      <c r="H464">
        <v>0.95938999999999997</v>
      </c>
      <c r="I464">
        <v>1.3958299999999999</v>
      </c>
      <c r="J464">
        <v>2.3571300000000002</v>
      </c>
      <c r="K464">
        <v>3.4</v>
      </c>
      <c r="L464">
        <v>2</v>
      </c>
      <c r="M464">
        <v>100</v>
      </c>
    </row>
    <row r="465" spans="1:13" x14ac:dyDescent="0.25">
      <c r="A465">
        <v>463</v>
      </c>
      <c r="B465" t="s">
        <v>927</v>
      </c>
      <c r="C465">
        <v>46.2667</v>
      </c>
      <c r="D465">
        <v>-106.616699999999</v>
      </c>
      <c r="E465">
        <v>830</v>
      </c>
      <c r="F465" t="s">
        <v>928</v>
      </c>
      <c r="G465" t="s">
        <v>2345</v>
      </c>
      <c r="H465">
        <v>0.96908000000000005</v>
      </c>
      <c r="I465">
        <v>1.40357</v>
      </c>
      <c r="J465">
        <v>2.37195</v>
      </c>
      <c r="K465">
        <v>3.4335399999999998</v>
      </c>
      <c r="L465">
        <v>2</v>
      </c>
      <c r="M465">
        <v>100</v>
      </c>
    </row>
    <row r="466" spans="1:13" x14ac:dyDescent="0.25">
      <c r="A466">
        <v>464</v>
      </c>
      <c r="B466" t="s">
        <v>929</v>
      </c>
      <c r="C466">
        <v>48.4983</v>
      </c>
      <c r="D466">
        <v>-109.8014</v>
      </c>
      <c r="E466">
        <v>815.29999999999905</v>
      </c>
      <c r="F466" t="s">
        <v>930</v>
      </c>
      <c r="G466" t="s">
        <v>2345</v>
      </c>
      <c r="H466">
        <v>1.0035700000000001</v>
      </c>
      <c r="I466">
        <v>1.615</v>
      </c>
      <c r="J466">
        <v>2.4207100000000001</v>
      </c>
      <c r="K466">
        <v>3.7937500000000002</v>
      </c>
      <c r="L466">
        <v>2</v>
      </c>
      <c r="M466">
        <v>100</v>
      </c>
    </row>
    <row r="467" spans="1:13" x14ac:dyDescent="0.25">
      <c r="A467">
        <v>465</v>
      </c>
      <c r="B467" t="s">
        <v>931</v>
      </c>
      <c r="C467">
        <v>47.830599999999897</v>
      </c>
      <c r="D467">
        <v>-110.660799999999</v>
      </c>
      <c r="E467">
        <v>807.39999999999895</v>
      </c>
      <c r="F467" t="s">
        <v>932</v>
      </c>
      <c r="G467" t="s">
        <v>2345</v>
      </c>
      <c r="H467">
        <v>1.075</v>
      </c>
      <c r="I467">
        <v>1.6875</v>
      </c>
      <c r="J467">
        <v>2.5538500000000002</v>
      </c>
      <c r="K467">
        <v>3.9818199999999999</v>
      </c>
      <c r="L467">
        <v>2</v>
      </c>
      <c r="M467">
        <v>100</v>
      </c>
    </row>
    <row r="468" spans="1:13" x14ac:dyDescent="0.25">
      <c r="A468">
        <v>466</v>
      </c>
      <c r="B468" t="s">
        <v>933</v>
      </c>
      <c r="C468">
        <v>48.462800000000001</v>
      </c>
      <c r="D468">
        <v>-108.7792</v>
      </c>
      <c r="E468">
        <v>770.2</v>
      </c>
      <c r="F468" t="s">
        <v>934</v>
      </c>
      <c r="G468" t="s">
        <v>2345</v>
      </c>
      <c r="H468">
        <v>0.98499999999999999</v>
      </c>
      <c r="I468">
        <v>1.5791999999999999</v>
      </c>
      <c r="J468">
        <v>2.3792</v>
      </c>
      <c r="K468">
        <v>3.7807200000000001</v>
      </c>
      <c r="L468">
        <v>2</v>
      </c>
      <c r="M468">
        <v>100</v>
      </c>
    </row>
    <row r="469" spans="1:13" x14ac:dyDescent="0.25">
      <c r="A469">
        <v>467</v>
      </c>
      <c r="B469" t="s">
        <v>935</v>
      </c>
      <c r="C469">
        <v>45.7333</v>
      </c>
      <c r="D469">
        <v>-107.5667</v>
      </c>
      <c r="E469">
        <v>929.6</v>
      </c>
      <c r="F469" t="s">
        <v>936</v>
      </c>
      <c r="G469" t="s">
        <v>2345</v>
      </c>
      <c r="H469">
        <v>0.94037000000000004</v>
      </c>
      <c r="I469">
        <v>1.3820600000000001</v>
      </c>
      <c r="J469">
        <v>2.3203399999999998</v>
      </c>
      <c r="K469">
        <v>3.3090899999999999</v>
      </c>
      <c r="L469">
        <v>2</v>
      </c>
      <c r="M469">
        <v>100</v>
      </c>
    </row>
    <row r="470" spans="1:13" x14ac:dyDescent="0.25">
      <c r="A470">
        <v>468</v>
      </c>
      <c r="B470" t="s">
        <v>937</v>
      </c>
      <c r="C470">
        <v>46.616700000000002</v>
      </c>
      <c r="D470">
        <v>-112.099999999999</v>
      </c>
      <c r="E470" s="13">
        <v>1220.4000000000001</v>
      </c>
      <c r="F470" t="s">
        <v>938</v>
      </c>
      <c r="G470" t="s">
        <v>2345</v>
      </c>
      <c r="H470">
        <v>0.72726999999999997</v>
      </c>
      <c r="I470">
        <v>1.25</v>
      </c>
      <c r="J470">
        <v>1.69746</v>
      </c>
      <c r="K470">
        <v>2.8878400000000002</v>
      </c>
      <c r="L470">
        <v>2</v>
      </c>
      <c r="M470">
        <v>100</v>
      </c>
    </row>
    <row r="471" spans="1:13" x14ac:dyDescent="0.25">
      <c r="A471">
        <v>469</v>
      </c>
      <c r="B471" t="s">
        <v>939</v>
      </c>
      <c r="C471">
        <v>48.778300000000002</v>
      </c>
      <c r="D471">
        <v>-114.8997</v>
      </c>
      <c r="E471">
        <v>914.39999999999895</v>
      </c>
      <c r="F471" t="s">
        <v>940</v>
      </c>
      <c r="G471" t="s">
        <v>2346</v>
      </c>
      <c r="H471">
        <v>0.80454999999999999</v>
      </c>
      <c r="I471">
        <v>1.3988700000000001</v>
      </c>
      <c r="J471">
        <v>1.79745</v>
      </c>
      <c r="K471">
        <v>3.05782</v>
      </c>
      <c r="L471">
        <v>2</v>
      </c>
      <c r="M471">
        <v>100</v>
      </c>
    </row>
    <row r="472" spans="1:13" x14ac:dyDescent="0.25">
      <c r="A472">
        <v>470</v>
      </c>
      <c r="B472" t="s">
        <v>941</v>
      </c>
      <c r="C472">
        <v>48.782200000000003</v>
      </c>
      <c r="D472">
        <v>-114.8767</v>
      </c>
      <c r="E472">
        <v>926.6</v>
      </c>
      <c r="F472" t="s">
        <v>942</v>
      </c>
      <c r="G472" t="s">
        <v>2346</v>
      </c>
      <c r="H472">
        <v>0.83</v>
      </c>
      <c r="I472">
        <v>1.43333</v>
      </c>
      <c r="J472">
        <v>1.8178700000000001</v>
      </c>
      <c r="K472">
        <v>3.1421800000000002</v>
      </c>
      <c r="L472">
        <v>2</v>
      </c>
      <c r="M472">
        <v>100</v>
      </c>
    </row>
    <row r="473" spans="1:13" x14ac:dyDescent="0.25">
      <c r="A473">
        <v>471</v>
      </c>
      <c r="B473" t="s">
        <v>943</v>
      </c>
      <c r="C473">
        <v>46.383299999999899</v>
      </c>
      <c r="D473">
        <v>-105.866699999999</v>
      </c>
      <c r="E473">
        <v>724.2</v>
      </c>
      <c r="F473" t="s">
        <v>944</v>
      </c>
      <c r="G473" t="s">
        <v>2345</v>
      </c>
      <c r="H473">
        <v>1.04155</v>
      </c>
      <c r="I473">
        <v>1.42221</v>
      </c>
      <c r="J473">
        <v>2.4541900000000001</v>
      </c>
      <c r="K473">
        <v>3.48333</v>
      </c>
      <c r="L473">
        <v>2</v>
      </c>
      <c r="M473">
        <v>100</v>
      </c>
    </row>
    <row r="474" spans="1:13" x14ac:dyDescent="0.25">
      <c r="A474">
        <v>472</v>
      </c>
      <c r="B474" t="s">
        <v>945</v>
      </c>
      <c r="C474">
        <v>46.654699999999899</v>
      </c>
      <c r="D474">
        <v>-111.0939</v>
      </c>
      <c r="E474" s="13">
        <v>1435.5999999999899</v>
      </c>
      <c r="F474" t="s">
        <v>946</v>
      </c>
      <c r="G474" t="s">
        <v>2345</v>
      </c>
      <c r="H474">
        <v>0.78491</v>
      </c>
      <c r="I474">
        <v>1.2565299999999999</v>
      </c>
      <c r="J474">
        <v>1.77929</v>
      </c>
      <c r="K474">
        <v>2.9716399999999998</v>
      </c>
      <c r="L474">
        <v>2</v>
      </c>
      <c r="M474">
        <v>100</v>
      </c>
    </row>
    <row r="475" spans="1:13" x14ac:dyDescent="0.25">
      <c r="A475">
        <v>473</v>
      </c>
      <c r="B475" t="s">
        <v>947</v>
      </c>
      <c r="C475">
        <v>48</v>
      </c>
      <c r="D475">
        <v>-106.45</v>
      </c>
      <c r="E475">
        <v>665.1</v>
      </c>
      <c r="F475" t="s">
        <v>948</v>
      </c>
      <c r="G475" t="s">
        <v>2345</v>
      </c>
      <c r="H475">
        <v>1.2077800000000001</v>
      </c>
      <c r="I475">
        <v>1.81053</v>
      </c>
      <c r="J475">
        <v>3.0057700000000001</v>
      </c>
      <c r="K475">
        <v>4.3916700000000004</v>
      </c>
      <c r="L475">
        <v>2</v>
      </c>
      <c r="M475">
        <v>100</v>
      </c>
    </row>
    <row r="476" spans="1:13" x14ac:dyDescent="0.25">
      <c r="A476">
        <v>474</v>
      </c>
      <c r="B476" t="s">
        <v>949</v>
      </c>
      <c r="C476">
        <v>48.011899999999898</v>
      </c>
      <c r="D476">
        <v>-106.4117</v>
      </c>
      <c r="E476">
        <v>630.89999999999895</v>
      </c>
      <c r="F476" t="s">
        <v>950</v>
      </c>
      <c r="G476" t="s">
        <v>2345</v>
      </c>
      <c r="H476">
        <v>1.20797</v>
      </c>
      <c r="I476">
        <v>1.81037</v>
      </c>
      <c r="J476">
        <v>3.0057399999999999</v>
      </c>
      <c r="K476">
        <v>4.3815999999999997</v>
      </c>
      <c r="L476">
        <v>2</v>
      </c>
      <c r="M476">
        <v>100</v>
      </c>
    </row>
    <row r="477" spans="1:13" x14ac:dyDescent="0.25">
      <c r="A477">
        <v>475</v>
      </c>
      <c r="B477" t="s">
        <v>951</v>
      </c>
      <c r="C477">
        <v>47.5</v>
      </c>
      <c r="D477">
        <v>-111.8</v>
      </c>
      <c r="E477" s="13">
        <v>1066.8</v>
      </c>
      <c r="F477" t="s">
        <v>952</v>
      </c>
      <c r="G477" t="s">
        <v>2345</v>
      </c>
      <c r="H477">
        <v>0.95108999999999999</v>
      </c>
      <c r="I477">
        <v>1.48214</v>
      </c>
      <c r="J477">
        <v>2.25589</v>
      </c>
      <c r="K477">
        <v>3.8235199999999998</v>
      </c>
      <c r="L477">
        <v>2</v>
      </c>
      <c r="M477">
        <v>100</v>
      </c>
    </row>
    <row r="478" spans="1:13" x14ac:dyDescent="0.25">
      <c r="A478">
        <v>476</v>
      </c>
      <c r="B478" t="s">
        <v>953</v>
      </c>
      <c r="C478">
        <v>45.916699999999899</v>
      </c>
      <c r="D478">
        <v>-107.5667</v>
      </c>
      <c r="E478">
        <v>853.39999999999895</v>
      </c>
      <c r="F478" t="s">
        <v>954</v>
      </c>
      <c r="G478" t="s">
        <v>2345</v>
      </c>
      <c r="H478">
        <v>0.97489000000000003</v>
      </c>
      <c r="I478">
        <v>1.34819</v>
      </c>
      <c r="J478">
        <v>2.3692199999999999</v>
      </c>
      <c r="K478">
        <v>3.2476500000000001</v>
      </c>
      <c r="L478">
        <v>2</v>
      </c>
      <c r="M478">
        <v>100</v>
      </c>
    </row>
    <row r="479" spans="1:13" x14ac:dyDescent="0.25">
      <c r="A479">
        <v>477</v>
      </c>
      <c r="B479" t="s">
        <v>955</v>
      </c>
      <c r="C479">
        <v>48.799999999999898</v>
      </c>
      <c r="D479">
        <v>-105.599999999999</v>
      </c>
      <c r="E479">
        <v>755.89999999999895</v>
      </c>
      <c r="F479" t="s">
        <v>956</v>
      </c>
      <c r="G479" t="s">
        <v>2345</v>
      </c>
      <c r="H479">
        <v>1.09243</v>
      </c>
      <c r="I479">
        <v>1.59432</v>
      </c>
      <c r="J479">
        <v>2.7894000000000001</v>
      </c>
      <c r="K479">
        <v>3.8469500000000001</v>
      </c>
      <c r="L479">
        <v>2</v>
      </c>
      <c r="M479">
        <v>100</v>
      </c>
    </row>
    <row r="480" spans="1:13" x14ac:dyDescent="0.25">
      <c r="A480">
        <v>478</v>
      </c>
      <c r="B480" t="s">
        <v>957</v>
      </c>
      <c r="C480">
        <v>48.066699999999898</v>
      </c>
      <c r="D480">
        <v>-106.05</v>
      </c>
      <c r="E480">
        <v>630.89999999999895</v>
      </c>
      <c r="F480" t="s">
        <v>958</v>
      </c>
      <c r="G480" t="s">
        <v>2345</v>
      </c>
      <c r="H480">
        <v>1.1846000000000001</v>
      </c>
      <c r="I480">
        <v>1.75545</v>
      </c>
      <c r="J480">
        <v>2.9537300000000002</v>
      </c>
      <c r="K480">
        <v>4.1887299999999996</v>
      </c>
      <c r="L480">
        <v>2</v>
      </c>
      <c r="M480">
        <v>100</v>
      </c>
    </row>
    <row r="481" spans="1:13" x14ac:dyDescent="0.25">
      <c r="A481">
        <v>479</v>
      </c>
      <c r="B481" t="s">
        <v>959</v>
      </c>
      <c r="C481">
        <v>48.2667</v>
      </c>
      <c r="D481">
        <v>-104.41670000000001</v>
      </c>
      <c r="E481">
        <v>650.1</v>
      </c>
      <c r="F481" t="s">
        <v>960</v>
      </c>
      <c r="G481" t="s">
        <v>2345</v>
      </c>
      <c r="H481">
        <v>1.0967</v>
      </c>
      <c r="I481">
        <v>1.59619</v>
      </c>
      <c r="J481">
        <v>2.7924199999999999</v>
      </c>
      <c r="K481">
        <v>3.9874999999999998</v>
      </c>
      <c r="L481">
        <v>2</v>
      </c>
      <c r="M481">
        <v>100</v>
      </c>
    </row>
    <row r="482" spans="1:13" x14ac:dyDescent="0.25">
      <c r="A482">
        <v>480</v>
      </c>
      <c r="B482" t="s">
        <v>961</v>
      </c>
      <c r="C482">
        <v>48.333300000000001</v>
      </c>
      <c r="D482">
        <v>-104.5</v>
      </c>
      <c r="E482">
        <v>618.70000000000005</v>
      </c>
      <c r="F482" t="s">
        <v>962</v>
      </c>
      <c r="G482" t="s">
        <v>2345</v>
      </c>
      <c r="H482">
        <v>1.09555</v>
      </c>
      <c r="I482">
        <v>1.59152</v>
      </c>
      <c r="J482">
        <v>2.7821699999999998</v>
      </c>
      <c r="K482">
        <v>3.9614799999999999</v>
      </c>
      <c r="L482">
        <v>2</v>
      </c>
      <c r="M482">
        <v>100</v>
      </c>
    </row>
    <row r="483" spans="1:13" x14ac:dyDescent="0.25">
      <c r="A483">
        <v>481</v>
      </c>
      <c r="B483" t="s">
        <v>963</v>
      </c>
      <c r="C483">
        <v>48.292200000000001</v>
      </c>
      <c r="D483">
        <v>-111.5675</v>
      </c>
      <c r="E483" s="13">
        <v>1082</v>
      </c>
      <c r="F483" t="s">
        <v>964</v>
      </c>
      <c r="G483" t="s">
        <v>2345</v>
      </c>
      <c r="H483">
        <v>0.81200000000000006</v>
      </c>
      <c r="I483">
        <v>1.3256300000000001</v>
      </c>
      <c r="J483">
        <v>2.1265800000000001</v>
      </c>
      <c r="K483">
        <v>3.3788499999999999</v>
      </c>
      <c r="L483">
        <v>2</v>
      </c>
      <c r="M483">
        <v>100</v>
      </c>
    </row>
    <row r="484" spans="1:13" x14ac:dyDescent="0.25">
      <c r="A484">
        <v>482</v>
      </c>
      <c r="B484" t="s">
        <v>965</v>
      </c>
      <c r="C484">
        <v>45.445300000000003</v>
      </c>
      <c r="D484">
        <v>-111.2367</v>
      </c>
      <c r="E484" s="13">
        <v>1658.4</v>
      </c>
      <c r="F484" t="s">
        <v>966</v>
      </c>
      <c r="G484" t="s">
        <v>2345</v>
      </c>
      <c r="H484">
        <v>0.98412999999999995</v>
      </c>
      <c r="I484">
        <v>1.6</v>
      </c>
      <c r="J484">
        <v>2.1792899999999999</v>
      </c>
      <c r="K484">
        <v>3.3380700000000001</v>
      </c>
      <c r="L484">
        <v>2</v>
      </c>
      <c r="M484">
        <v>100</v>
      </c>
    </row>
    <row r="485" spans="1:13" x14ac:dyDescent="0.25">
      <c r="A485">
        <v>483</v>
      </c>
      <c r="B485" t="s">
        <v>967</v>
      </c>
      <c r="C485">
        <v>45.2333</v>
      </c>
      <c r="D485">
        <v>-111.25</v>
      </c>
      <c r="E485" s="13">
        <v>1876</v>
      </c>
      <c r="F485" t="s">
        <v>968</v>
      </c>
      <c r="G485" t="s">
        <v>2345</v>
      </c>
      <c r="H485">
        <v>0.8</v>
      </c>
      <c r="I485">
        <v>1.18</v>
      </c>
      <c r="J485">
        <v>1.7662800000000001</v>
      </c>
      <c r="K485">
        <v>2.7713100000000002</v>
      </c>
      <c r="L485">
        <v>2</v>
      </c>
      <c r="M485">
        <v>100</v>
      </c>
    </row>
    <row r="486" spans="1:13" x14ac:dyDescent="0.25">
      <c r="A486">
        <v>484</v>
      </c>
      <c r="B486" t="s">
        <v>969</v>
      </c>
      <c r="C486">
        <v>45.116700000000002</v>
      </c>
      <c r="D486">
        <v>-111.2333</v>
      </c>
      <c r="E486" s="13">
        <v>1951.9</v>
      </c>
      <c r="F486" t="s">
        <v>970</v>
      </c>
      <c r="G486" t="s">
        <v>2345</v>
      </c>
      <c r="H486">
        <v>0.82</v>
      </c>
      <c r="I486">
        <v>1.2</v>
      </c>
      <c r="J486">
        <v>1.78372</v>
      </c>
      <c r="K486">
        <v>2.79</v>
      </c>
      <c r="L486">
        <v>2</v>
      </c>
      <c r="M486">
        <v>100</v>
      </c>
    </row>
    <row r="487" spans="1:13" x14ac:dyDescent="0.25">
      <c r="A487">
        <v>485</v>
      </c>
      <c r="B487" t="s">
        <v>971</v>
      </c>
      <c r="C487">
        <v>45.216700000000003</v>
      </c>
      <c r="D487">
        <v>-111.2833</v>
      </c>
      <c r="E487" s="13">
        <v>2012.9</v>
      </c>
      <c r="F487" t="s">
        <v>972</v>
      </c>
      <c r="G487" t="s">
        <v>2345</v>
      </c>
      <c r="H487">
        <v>0.75455000000000005</v>
      </c>
      <c r="I487">
        <v>1.1770499999999999</v>
      </c>
      <c r="J487">
        <v>1.7888900000000001</v>
      </c>
      <c r="K487">
        <v>2.7424900000000001</v>
      </c>
      <c r="L487">
        <v>2</v>
      </c>
      <c r="M487">
        <v>100</v>
      </c>
    </row>
    <row r="488" spans="1:13" x14ac:dyDescent="0.25">
      <c r="A488">
        <v>486</v>
      </c>
      <c r="B488" t="s">
        <v>973</v>
      </c>
      <c r="C488">
        <v>45.033299999999898</v>
      </c>
      <c r="D488">
        <v>-110.75</v>
      </c>
      <c r="E488" s="13">
        <v>1569.7</v>
      </c>
      <c r="F488" t="s">
        <v>974</v>
      </c>
      <c r="G488" t="s">
        <v>2345</v>
      </c>
      <c r="H488">
        <v>0.69220999999999999</v>
      </c>
      <c r="I488">
        <v>1</v>
      </c>
      <c r="J488">
        <v>1.7904</v>
      </c>
      <c r="K488">
        <v>2.5943999999999998</v>
      </c>
      <c r="L488">
        <v>2</v>
      </c>
      <c r="M488">
        <v>100</v>
      </c>
    </row>
    <row r="489" spans="1:13" x14ac:dyDescent="0.25">
      <c r="A489">
        <v>487</v>
      </c>
      <c r="B489" t="s">
        <v>975</v>
      </c>
      <c r="C489">
        <v>45.031700000000001</v>
      </c>
      <c r="D489">
        <v>-110.703599999999</v>
      </c>
      <c r="E489" s="13">
        <v>1607.8</v>
      </c>
      <c r="F489" t="s">
        <v>976</v>
      </c>
      <c r="G489" t="s">
        <v>2345</v>
      </c>
      <c r="H489">
        <v>0.68471000000000004</v>
      </c>
      <c r="I489">
        <v>0.9</v>
      </c>
      <c r="J489">
        <v>1.76345</v>
      </c>
      <c r="K489">
        <v>2.58867</v>
      </c>
      <c r="L489">
        <v>2</v>
      </c>
      <c r="M489">
        <v>100</v>
      </c>
    </row>
    <row r="490" spans="1:13" x14ac:dyDescent="0.25">
      <c r="A490">
        <v>488</v>
      </c>
      <c r="B490" t="s">
        <v>977</v>
      </c>
      <c r="C490">
        <v>46.049999999999898</v>
      </c>
      <c r="D490">
        <v>-105.91670000000001</v>
      </c>
      <c r="E490">
        <v>793.1</v>
      </c>
      <c r="F490" t="s">
        <v>978</v>
      </c>
      <c r="G490" t="s">
        <v>2345</v>
      </c>
      <c r="H490">
        <v>1.02179</v>
      </c>
      <c r="I490">
        <v>1.4336</v>
      </c>
      <c r="J490">
        <v>2.4750000000000001</v>
      </c>
      <c r="K490">
        <v>3.6054200000000001</v>
      </c>
      <c r="L490">
        <v>2</v>
      </c>
      <c r="M490">
        <v>100</v>
      </c>
    </row>
    <row r="491" spans="1:13" x14ac:dyDescent="0.25">
      <c r="A491">
        <v>489</v>
      </c>
      <c r="B491" t="s">
        <v>979</v>
      </c>
      <c r="C491">
        <v>46.7333</v>
      </c>
      <c r="D491">
        <v>-109.5667</v>
      </c>
      <c r="E491" s="13">
        <v>1981.2</v>
      </c>
      <c r="F491" t="s">
        <v>980</v>
      </c>
      <c r="G491" t="s">
        <v>2345</v>
      </c>
      <c r="H491">
        <v>1.17418</v>
      </c>
      <c r="I491">
        <v>1.90696</v>
      </c>
      <c r="J491">
        <v>2.5207099999999998</v>
      </c>
      <c r="K491">
        <v>4.2783800000000003</v>
      </c>
      <c r="L491">
        <v>2</v>
      </c>
      <c r="M491">
        <v>100</v>
      </c>
    </row>
    <row r="492" spans="1:13" x14ac:dyDescent="0.25">
      <c r="A492">
        <v>490</v>
      </c>
      <c r="B492" t="s">
        <v>981</v>
      </c>
      <c r="C492">
        <v>46.816699999999898</v>
      </c>
      <c r="D492">
        <v>-113.349999999999</v>
      </c>
      <c r="E492" s="13">
        <v>1848</v>
      </c>
      <c r="F492" t="s">
        <v>982</v>
      </c>
      <c r="G492" t="s">
        <v>2346</v>
      </c>
      <c r="H492">
        <v>0.85</v>
      </c>
      <c r="I492">
        <v>1.5738799999999999</v>
      </c>
      <c r="J492">
        <v>1.85</v>
      </c>
      <c r="K492">
        <v>3.2857099999999999</v>
      </c>
      <c r="L492">
        <v>2</v>
      </c>
      <c r="M492">
        <v>100</v>
      </c>
    </row>
    <row r="493" spans="1:13" x14ac:dyDescent="0.25">
      <c r="A493">
        <v>491</v>
      </c>
      <c r="B493" t="s">
        <v>983</v>
      </c>
      <c r="C493">
        <v>46.183599999999899</v>
      </c>
      <c r="D493">
        <v>-113.33</v>
      </c>
      <c r="E493" s="13">
        <v>1972.0999999999899</v>
      </c>
      <c r="F493" t="s">
        <v>984</v>
      </c>
      <c r="G493" t="s">
        <v>2346</v>
      </c>
      <c r="H493">
        <v>0.93047999999999997</v>
      </c>
      <c r="I493">
        <v>1.53918</v>
      </c>
      <c r="J493">
        <v>2.0095200000000002</v>
      </c>
      <c r="K493">
        <v>3.11239</v>
      </c>
      <c r="L493">
        <v>2</v>
      </c>
      <c r="M493">
        <v>100</v>
      </c>
    </row>
    <row r="494" spans="1:13" x14ac:dyDescent="0.25">
      <c r="A494">
        <v>492</v>
      </c>
      <c r="B494" t="s">
        <v>985</v>
      </c>
      <c r="C494">
        <v>46.192500000000003</v>
      </c>
      <c r="D494">
        <v>-113.2633</v>
      </c>
      <c r="E494" s="13">
        <v>1953.8</v>
      </c>
      <c r="F494" t="s">
        <v>986</v>
      </c>
      <c r="G494" t="s">
        <v>2346</v>
      </c>
      <c r="H494">
        <v>0.86</v>
      </c>
      <c r="I494">
        <v>1.42442</v>
      </c>
      <c r="J494">
        <v>1.87253</v>
      </c>
      <c r="K494">
        <v>3.0666699999999998</v>
      </c>
      <c r="L494">
        <v>2</v>
      </c>
      <c r="M494">
        <v>100</v>
      </c>
    </row>
    <row r="495" spans="1:13" x14ac:dyDescent="0.25">
      <c r="A495">
        <v>493</v>
      </c>
      <c r="B495" t="s">
        <v>987</v>
      </c>
      <c r="C495">
        <v>47.601399999999899</v>
      </c>
      <c r="D495">
        <v>-110.26690000000001</v>
      </c>
      <c r="E495">
        <v>958.6</v>
      </c>
      <c r="F495" t="s">
        <v>988</v>
      </c>
      <c r="G495" t="s">
        <v>2345</v>
      </c>
      <c r="H495">
        <v>1.1076900000000001</v>
      </c>
      <c r="I495">
        <v>1.7875000000000001</v>
      </c>
      <c r="J495">
        <v>2.7</v>
      </c>
      <c r="K495">
        <v>4.1323600000000003</v>
      </c>
      <c r="L495">
        <v>2</v>
      </c>
      <c r="M495">
        <v>100</v>
      </c>
    </row>
    <row r="496" spans="1:13" x14ac:dyDescent="0.25">
      <c r="A496">
        <v>494</v>
      </c>
      <c r="B496" t="s">
        <v>989</v>
      </c>
      <c r="C496">
        <v>47.533299999999898</v>
      </c>
      <c r="D496">
        <v>-110.16670000000001</v>
      </c>
      <c r="E496" s="13">
        <v>1051.9000000000001</v>
      </c>
      <c r="F496" t="s">
        <v>990</v>
      </c>
      <c r="G496" t="s">
        <v>2345</v>
      </c>
      <c r="H496">
        <v>1.1399999999999999</v>
      </c>
      <c r="I496">
        <v>1.96</v>
      </c>
      <c r="J496">
        <v>2.74498</v>
      </c>
      <c r="K496">
        <v>4.2607400000000002</v>
      </c>
      <c r="L496">
        <v>2</v>
      </c>
      <c r="M496">
        <v>100</v>
      </c>
    </row>
    <row r="497" spans="1:13" x14ac:dyDescent="0.25">
      <c r="A497">
        <v>495</v>
      </c>
      <c r="B497" t="s">
        <v>991</v>
      </c>
      <c r="C497">
        <v>47.6343999999999</v>
      </c>
      <c r="D497">
        <v>-109.8969</v>
      </c>
      <c r="E497">
        <v>945.5</v>
      </c>
      <c r="F497" t="s">
        <v>992</v>
      </c>
      <c r="G497" t="s">
        <v>2345</v>
      </c>
      <c r="H497">
        <v>0.98846000000000001</v>
      </c>
      <c r="I497">
        <v>1.5</v>
      </c>
      <c r="J497">
        <v>2.3694899999999999</v>
      </c>
      <c r="K497">
        <v>3.5503800000000001</v>
      </c>
      <c r="L497">
        <v>2</v>
      </c>
      <c r="M497">
        <v>100</v>
      </c>
    </row>
    <row r="498" spans="1:13" x14ac:dyDescent="0.25">
      <c r="A498">
        <v>496</v>
      </c>
      <c r="B498" t="s">
        <v>993</v>
      </c>
      <c r="C498">
        <v>47.2667</v>
      </c>
      <c r="D498">
        <v>-110.333299999999</v>
      </c>
      <c r="E498" s="13">
        <v>1264.9000000000001</v>
      </c>
      <c r="F498" t="s">
        <v>994</v>
      </c>
      <c r="G498" t="s">
        <v>2345</v>
      </c>
      <c r="H498">
        <v>1.03217</v>
      </c>
      <c r="I498">
        <v>1.68136</v>
      </c>
      <c r="J498">
        <v>2.4631699999999999</v>
      </c>
      <c r="K498">
        <v>3.95594</v>
      </c>
      <c r="L498">
        <v>2</v>
      </c>
      <c r="M498">
        <v>100</v>
      </c>
    </row>
    <row r="499" spans="1:13" x14ac:dyDescent="0.25">
      <c r="A499">
        <v>497</v>
      </c>
      <c r="B499" t="s">
        <v>995</v>
      </c>
      <c r="C499">
        <v>45.692799999999899</v>
      </c>
      <c r="D499">
        <v>-113.955</v>
      </c>
      <c r="E499" s="13">
        <v>2154.9</v>
      </c>
      <c r="F499" t="s">
        <v>996</v>
      </c>
      <c r="G499" t="s">
        <v>2346</v>
      </c>
      <c r="H499">
        <v>0.83130000000000004</v>
      </c>
      <c r="I499">
        <v>1.46797</v>
      </c>
      <c r="J499">
        <v>1.7862499999999999</v>
      </c>
      <c r="K499">
        <v>3.0950799999999998</v>
      </c>
      <c r="L499">
        <v>2</v>
      </c>
      <c r="M499">
        <v>100</v>
      </c>
    </row>
    <row r="500" spans="1:13" x14ac:dyDescent="0.25">
      <c r="A500">
        <v>498</v>
      </c>
      <c r="B500" t="s">
        <v>997</v>
      </c>
      <c r="C500">
        <v>46.0399999999999</v>
      </c>
      <c r="D500">
        <v>-109.492999999999</v>
      </c>
      <c r="E500" s="13">
        <v>1354.5</v>
      </c>
      <c r="F500" t="s">
        <v>998</v>
      </c>
      <c r="G500" t="s">
        <v>2345</v>
      </c>
      <c r="H500">
        <v>1</v>
      </c>
      <c r="I500">
        <v>1.67123</v>
      </c>
      <c r="J500">
        <v>2.3786399999999999</v>
      </c>
      <c r="K500">
        <v>3.6310600000000002</v>
      </c>
      <c r="L500">
        <v>2</v>
      </c>
      <c r="M500">
        <v>100</v>
      </c>
    </row>
    <row r="501" spans="1:13" x14ac:dyDescent="0.25">
      <c r="A501">
        <v>499</v>
      </c>
      <c r="B501" t="s">
        <v>999</v>
      </c>
      <c r="C501">
        <v>47.601700000000001</v>
      </c>
      <c r="D501">
        <v>-112.75360000000001</v>
      </c>
      <c r="E501" s="13">
        <v>1399</v>
      </c>
      <c r="F501" t="s">
        <v>1000</v>
      </c>
      <c r="G501" t="s">
        <v>2345</v>
      </c>
      <c r="H501">
        <v>1.0872299999999999</v>
      </c>
      <c r="I501">
        <v>2</v>
      </c>
      <c r="J501">
        <v>2.3931300000000002</v>
      </c>
      <c r="K501">
        <v>4.17239</v>
      </c>
      <c r="L501">
        <v>2</v>
      </c>
      <c r="M501">
        <v>100</v>
      </c>
    </row>
    <row r="502" spans="1:13" x14ac:dyDescent="0.25">
      <c r="A502">
        <v>500</v>
      </c>
      <c r="B502" t="s">
        <v>1001</v>
      </c>
      <c r="C502">
        <v>48.565300000000001</v>
      </c>
      <c r="D502">
        <v>-110.3022</v>
      </c>
      <c r="E502">
        <v>859.5</v>
      </c>
      <c r="F502" t="s">
        <v>1002</v>
      </c>
      <c r="G502" t="s">
        <v>2345</v>
      </c>
      <c r="H502">
        <v>1.02081</v>
      </c>
      <c r="I502">
        <v>1.6474200000000001</v>
      </c>
      <c r="J502">
        <v>2.4638300000000002</v>
      </c>
      <c r="K502">
        <v>3.8313700000000002</v>
      </c>
      <c r="L502">
        <v>2</v>
      </c>
      <c r="M502">
        <v>100</v>
      </c>
    </row>
    <row r="503" spans="1:13" x14ac:dyDescent="0.25">
      <c r="A503">
        <v>501</v>
      </c>
      <c r="B503" t="s">
        <v>1003</v>
      </c>
      <c r="C503">
        <v>48.45</v>
      </c>
      <c r="D503">
        <v>-113.2167</v>
      </c>
      <c r="E503" s="13">
        <v>1467</v>
      </c>
      <c r="F503" t="s">
        <v>870</v>
      </c>
      <c r="G503" t="s">
        <v>2345</v>
      </c>
      <c r="H503">
        <v>1.0416000000000001</v>
      </c>
      <c r="I503">
        <v>1.87778</v>
      </c>
      <c r="J503">
        <v>2.3535699999999999</v>
      </c>
      <c r="K503">
        <v>4.0999999999999996</v>
      </c>
      <c r="L503">
        <v>2</v>
      </c>
      <c r="M503">
        <v>100</v>
      </c>
    </row>
    <row r="504" spans="1:13" x14ac:dyDescent="0.25">
      <c r="A504">
        <v>502</v>
      </c>
      <c r="B504" t="s">
        <v>1004</v>
      </c>
      <c r="C504">
        <v>48.353099999999898</v>
      </c>
      <c r="D504">
        <v>-106.8425</v>
      </c>
      <c r="E504">
        <v>657.79999999999905</v>
      </c>
      <c r="F504" t="s">
        <v>1005</v>
      </c>
      <c r="G504" t="s">
        <v>2345</v>
      </c>
      <c r="H504">
        <v>1.2066699999999999</v>
      </c>
      <c r="I504">
        <v>1.80545</v>
      </c>
      <c r="J504">
        <v>3.0012500000000002</v>
      </c>
      <c r="K504">
        <v>4.40923</v>
      </c>
      <c r="L504">
        <v>2</v>
      </c>
      <c r="M504">
        <v>100</v>
      </c>
    </row>
    <row r="505" spans="1:13" x14ac:dyDescent="0.25">
      <c r="A505">
        <v>503</v>
      </c>
      <c r="B505" t="s">
        <v>1006</v>
      </c>
      <c r="C505">
        <v>48.206400000000002</v>
      </c>
      <c r="D505">
        <v>-106.62560000000001</v>
      </c>
      <c r="E505">
        <v>692.2</v>
      </c>
      <c r="F505" t="s">
        <v>1007</v>
      </c>
      <c r="G505" t="s">
        <v>2345</v>
      </c>
      <c r="H505">
        <v>1.22909</v>
      </c>
      <c r="I505">
        <v>1.82189</v>
      </c>
      <c r="J505">
        <v>3.0354199999999998</v>
      </c>
      <c r="K505">
        <v>4.4366500000000002</v>
      </c>
      <c r="L505">
        <v>2</v>
      </c>
      <c r="M505">
        <v>100</v>
      </c>
    </row>
    <row r="506" spans="1:13" x14ac:dyDescent="0.25">
      <c r="A506">
        <v>504</v>
      </c>
      <c r="B506" t="s">
        <v>1008</v>
      </c>
      <c r="C506">
        <v>47.708599999999898</v>
      </c>
      <c r="D506">
        <v>-107.2658</v>
      </c>
      <c r="E506">
        <v>885.7</v>
      </c>
      <c r="F506" t="s">
        <v>1009</v>
      </c>
      <c r="G506" t="s">
        <v>2345</v>
      </c>
      <c r="H506">
        <v>1.01559</v>
      </c>
      <c r="I506">
        <v>1.4153100000000001</v>
      </c>
      <c r="J506">
        <v>2.4</v>
      </c>
      <c r="K506">
        <v>3.5</v>
      </c>
      <c r="L506">
        <v>2</v>
      </c>
      <c r="M506">
        <v>100</v>
      </c>
    </row>
    <row r="507" spans="1:13" x14ac:dyDescent="0.25">
      <c r="A507">
        <v>505</v>
      </c>
      <c r="B507" t="s">
        <v>1010</v>
      </c>
      <c r="C507">
        <v>48.192500000000003</v>
      </c>
      <c r="D507">
        <v>-106.6383</v>
      </c>
      <c r="E507">
        <v>637</v>
      </c>
      <c r="F507" t="s">
        <v>1011</v>
      </c>
      <c r="G507" t="s">
        <v>2345</v>
      </c>
      <c r="H507">
        <v>1.2283299999999999</v>
      </c>
      <c r="I507">
        <v>1.8239799999999999</v>
      </c>
      <c r="J507">
        <v>3.0406300000000002</v>
      </c>
      <c r="K507">
        <v>4.4400000000000004</v>
      </c>
      <c r="L507">
        <v>2</v>
      </c>
      <c r="M507">
        <v>100</v>
      </c>
    </row>
    <row r="508" spans="1:13" x14ac:dyDescent="0.25">
      <c r="A508">
        <v>506</v>
      </c>
      <c r="B508" t="s">
        <v>1012</v>
      </c>
      <c r="C508">
        <v>45.5261</v>
      </c>
      <c r="D508">
        <v>-112.700599999999</v>
      </c>
      <c r="E508" s="13">
        <v>1540.5</v>
      </c>
      <c r="F508" t="s">
        <v>1013</v>
      </c>
      <c r="G508" t="s">
        <v>2345</v>
      </c>
      <c r="H508">
        <v>0.67</v>
      </c>
      <c r="I508">
        <v>1.1499999999999999</v>
      </c>
      <c r="J508">
        <v>1.56667</v>
      </c>
      <c r="K508">
        <v>2.7461500000000001</v>
      </c>
      <c r="L508">
        <v>2</v>
      </c>
      <c r="M508">
        <v>100</v>
      </c>
    </row>
    <row r="509" spans="1:13" x14ac:dyDescent="0.25">
      <c r="A509">
        <v>507</v>
      </c>
      <c r="B509" t="s">
        <v>1014</v>
      </c>
      <c r="C509">
        <v>47.106400000000001</v>
      </c>
      <c r="D509">
        <v>-104.7183</v>
      </c>
      <c r="E509">
        <v>632.79999999999905</v>
      </c>
      <c r="F509" t="s">
        <v>1015</v>
      </c>
      <c r="G509" t="s">
        <v>2345</v>
      </c>
      <c r="H509">
        <v>1.3139700000000001</v>
      </c>
      <c r="I509">
        <v>1.6862200000000001</v>
      </c>
      <c r="J509">
        <v>3.3856099999999998</v>
      </c>
      <c r="K509">
        <v>4.1369400000000001</v>
      </c>
      <c r="L509">
        <v>2</v>
      </c>
      <c r="M509">
        <v>100</v>
      </c>
    </row>
    <row r="510" spans="1:13" x14ac:dyDescent="0.25">
      <c r="A510">
        <v>508</v>
      </c>
      <c r="B510" t="s">
        <v>1016</v>
      </c>
      <c r="C510">
        <v>47.105600000000003</v>
      </c>
      <c r="D510">
        <v>-104.7189</v>
      </c>
      <c r="E510">
        <v>609.6</v>
      </c>
      <c r="F510" t="s">
        <v>1017</v>
      </c>
      <c r="G510" t="s">
        <v>2345</v>
      </c>
      <c r="H510">
        <v>1.31412</v>
      </c>
      <c r="I510">
        <v>1.6866300000000001</v>
      </c>
      <c r="J510">
        <v>3.3884099999999999</v>
      </c>
      <c r="K510">
        <v>4.1395999999999997</v>
      </c>
      <c r="L510">
        <v>2</v>
      </c>
      <c r="M510">
        <v>100</v>
      </c>
    </row>
    <row r="511" spans="1:13" x14ac:dyDescent="0.25">
      <c r="A511">
        <v>509</v>
      </c>
      <c r="B511" t="s">
        <v>1018</v>
      </c>
      <c r="C511">
        <v>48.85</v>
      </c>
      <c r="D511">
        <v>-106.25</v>
      </c>
      <c r="E511">
        <v>938.79999999999905</v>
      </c>
      <c r="F511" t="s">
        <v>1019</v>
      </c>
      <c r="G511" t="s">
        <v>2345</v>
      </c>
      <c r="H511">
        <v>1.1041700000000001</v>
      </c>
      <c r="I511">
        <v>1.625</v>
      </c>
      <c r="J511">
        <v>2.7837499999999999</v>
      </c>
      <c r="K511">
        <v>3.8944200000000002</v>
      </c>
      <c r="L511">
        <v>2</v>
      </c>
      <c r="M511">
        <v>100</v>
      </c>
    </row>
    <row r="512" spans="1:13" x14ac:dyDescent="0.25">
      <c r="A512">
        <v>510</v>
      </c>
      <c r="B512" t="s">
        <v>1020</v>
      </c>
      <c r="C512">
        <v>46.466700000000003</v>
      </c>
      <c r="D512">
        <v>-111.5333</v>
      </c>
      <c r="E512" s="13">
        <v>1158.2</v>
      </c>
      <c r="F512" t="s">
        <v>1021</v>
      </c>
      <c r="G512" t="s">
        <v>2345</v>
      </c>
      <c r="H512">
        <v>0.57970999999999995</v>
      </c>
      <c r="I512">
        <v>1</v>
      </c>
      <c r="J512">
        <v>1.5632299999999999</v>
      </c>
      <c r="K512">
        <v>2.3433600000000001</v>
      </c>
      <c r="L512">
        <v>2</v>
      </c>
      <c r="M512">
        <v>100</v>
      </c>
    </row>
    <row r="513" spans="1:13" x14ac:dyDescent="0.25">
      <c r="A513">
        <v>511</v>
      </c>
      <c r="B513" t="s">
        <v>1022</v>
      </c>
      <c r="C513">
        <v>48.976100000000002</v>
      </c>
      <c r="D513">
        <v>-111.3994</v>
      </c>
      <c r="E513" s="13">
        <v>1066.2</v>
      </c>
      <c r="F513" t="s">
        <v>1023</v>
      </c>
      <c r="G513" t="s">
        <v>2345</v>
      </c>
      <c r="H513">
        <v>1.1537599999999999</v>
      </c>
      <c r="I513">
        <v>1.8936200000000001</v>
      </c>
      <c r="J513">
        <v>2.5400700000000001</v>
      </c>
      <c r="K513">
        <v>4.2143699999999997</v>
      </c>
      <c r="L513">
        <v>2</v>
      </c>
      <c r="M513">
        <v>100</v>
      </c>
    </row>
    <row r="514" spans="1:13" x14ac:dyDescent="0.25">
      <c r="A514">
        <v>512</v>
      </c>
      <c r="B514" t="s">
        <v>1024</v>
      </c>
      <c r="C514">
        <v>44.941099999999899</v>
      </c>
      <c r="D514">
        <v>-113.0283</v>
      </c>
      <c r="E514" s="13">
        <v>1761.7</v>
      </c>
      <c r="F514" t="s">
        <v>1025</v>
      </c>
      <c r="G514" t="s">
        <v>2345</v>
      </c>
      <c r="H514">
        <v>0.71250000000000002</v>
      </c>
      <c r="I514">
        <v>1.2336100000000001</v>
      </c>
      <c r="J514">
        <v>1.6369400000000001</v>
      </c>
      <c r="K514">
        <v>2.7988200000000001</v>
      </c>
      <c r="L514">
        <v>2</v>
      </c>
      <c r="M514">
        <v>100</v>
      </c>
    </row>
    <row r="515" spans="1:13" x14ac:dyDescent="0.25">
      <c r="A515">
        <v>513</v>
      </c>
      <c r="B515" t="s">
        <v>1026</v>
      </c>
      <c r="C515">
        <v>45.049999999999898</v>
      </c>
      <c r="D515">
        <v>-113.1833</v>
      </c>
      <c r="E515" s="13">
        <v>1891</v>
      </c>
      <c r="F515" t="s">
        <v>1027</v>
      </c>
      <c r="G515" t="s">
        <v>2345</v>
      </c>
      <c r="H515">
        <v>0.78381999999999996</v>
      </c>
      <c r="I515">
        <v>1.3594200000000001</v>
      </c>
      <c r="J515">
        <v>1.72035</v>
      </c>
      <c r="K515">
        <v>2.9713099999999999</v>
      </c>
      <c r="L515">
        <v>2</v>
      </c>
      <c r="M515">
        <v>100</v>
      </c>
    </row>
    <row r="516" spans="1:13" x14ac:dyDescent="0.25">
      <c r="A516">
        <v>514</v>
      </c>
      <c r="B516" t="s">
        <v>1028</v>
      </c>
      <c r="C516">
        <v>45</v>
      </c>
      <c r="D516">
        <v>-113.3167</v>
      </c>
      <c r="E516">
        <v>-999.89999999999895</v>
      </c>
      <c r="F516" t="s">
        <v>1029</v>
      </c>
      <c r="G516" t="s">
        <v>2345</v>
      </c>
      <c r="H516">
        <v>0.80598000000000003</v>
      </c>
      <c r="I516">
        <v>1.4</v>
      </c>
      <c r="J516">
        <v>1.7918799999999999</v>
      </c>
      <c r="K516">
        <v>3.03132</v>
      </c>
      <c r="L516">
        <v>2</v>
      </c>
      <c r="M516">
        <v>100</v>
      </c>
    </row>
    <row r="517" spans="1:13" x14ac:dyDescent="0.25">
      <c r="A517">
        <v>515</v>
      </c>
      <c r="B517" t="s">
        <v>1030</v>
      </c>
      <c r="C517">
        <v>47.025799999999897</v>
      </c>
      <c r="D517">
        <v>-108.8031</v>
      </c>
      <c r="E517" s="13">
        <v>1063.8</v>
      </c>
      <c r="F517" t="s">
        <v>1031</v>
      </c>
      <c r="G517" t="s">
        <v>2345</v>
      </c>
      <c r="H517">
        <v>1.0375000000000001</v>
      </c>
      <c r="I517">
        <v>1.54444</v>
      </c>
      <c r="J517">
        <v>2.2814899999999998</v>
      </c>
      <c r="K517">
        <v>3.7637999999999998</v>
      </c>
      <c r="L517">
        <v>2</v>
      </c>
      <c r="M517">
        <v>100</v>
      </c>
    </row>
    <row r="518" spans="1:13" x14ac:dyDescent="0.25">
      <c r="A518">
        <v>516</v>
      </c>
      <c r="B518" t="s">
        <v>1032</v>
      </c>
      <c r="C518">
        <v>47.2333</v>
      </c>
      <c r="D518">
        <v>-108.7</v>
      </c>
      <c r="E518">
        <v>990.89999999999895</v>
      </c>
      <c r="F518" t="s">
        <v>1033</v>
      </c>
      <c r="G518" t="s">
        <v>2345</v>
      </c>
      <c r="H518">
        <v>0.96684999999999999</v>
      </c>
      <c r="I518">
        <v>1.4563900000000001</v>
      </c>
      <c r="J518">
        <v>2.26111</v>
      </c>
      <c r="K518">
        <v>3.4894599999999998</v>
      </c>
      <c r="L518">
        <v>2</v>
      </c>
      <c r="M518">
        <v>100</v>
      </c>
    </row>
    <row r="519" spans="1:13" x14ac:dyDescent="0.25">
      <c r="A519">
        <v>517</v>
      </c>
      <c r="B519" t="s">
        <v>1034</v>
      </c>
      <c r="C519">
        <v>47.188899999999897</v>
      </c>
      <c r="D519">
        <v>-108.6553</v>
      </c>
      <c r="E519">
        <v>989.1</v>
      </c>
      <c r="F519" t="s">
        <v>1035</v>
      </c>
      <c r="G519" t="s">
        <v>2345</v>
      </c>
      <c r="H519">
        <v>0.96350000000000002</v>
      </c>
      <c r="I519">
        <v>1.43727</v>
      </c>
      <c r="J519">
        <v>2.2488800000000002</v>
      </c>
      <c r="K519">
        <v>3.4923199999999999</v>
      </c>
      <c r="L519">
        <v>2</v>
      </c>
      <c r="M519">
        <v>100</v>
      </c>
    </row>
    <row r="520" spans="1:13" x14ac:dyDescent="0.25">
      <c r="A520">
        <v>518</v>
      </c>
      <c r="B520" t="s">
        <v>1036</v>
      </c>
      <c r="C520">
        <v>47.488300000000002</v>
      </c>
      <c r="D520">
        <v>-111.278099999999</v>
      </c>
      <c r="E520" s="13">
        <v>1068.3</v>
      </c>
      <c r="F520" t="s">
        <v>1037</v>
      </c>
      <c r="G520" t="s">
        <v>2345</v>
      </c>
      <c r="H520">
        <v>1.0483899999999999</v>
      </c>
      <c r="I520">
        <v>1.6962200000000001</v>
      </c>
      <c r="J520">
        <v>2.4750000000000001</v>
      </c>
      <c r="K520">
        <v>3.8964300000000001</v>
      </c>
      <c r="L520">
        <v>2</v>
      </c>
      <c r="M520">
        <v>100</v>
      </c>
    </row>
    <row r="521" spans="1:13" x14ac:dyDescent="0.25">
      <c r="A521">
        <v>519</v>
      </c>
      <c r="B521" t="s">
        <v>1038</v>
      </c>
      <c r="C521">
        <v>47.459699999999899</v>
      </c>
      <c r="D521">
        <v>-111.3847</v>
      </c>
      <c r="E521" s="13">
        <v>1129.3</v>
      </c>
      <c r="F521" t="s">
        <v>1039</v>
      </c>
      <c r="G521" t="s">
        <v>2345</v>
      </c>
      <c r="H521">
        <v>1.0289900000000001</v>
      </c>
      <c r="I521">
        <v>1.6774500000000001</v>
      </c>
      <c r="J521">
        <v>2.4291700000000001</v>
      </c>
      <c r="K521">
        <v>3.8809399999999998</v>
      </c>
      <c r="L521">
        <v>2</v>
      </c>
      <c r="M521">
        <v>100</v>
      </c>
    </row>
    <row r="522" spans="1:13" x14ac:dyDescent="0.25">
      <c r="A522">
        <v>520</v>
      </c>
      <c r="B522" t="s">
        <v>1040</v>
      </c>
      <c r="C522">
        <v>46.649999999999899</v>
      </c>
      <c r="D522">
        <v>-109.333299999999</v>
      </c>
      <c r="E522" s="13">
        <v>1981.2</v>
      </c>
      <c r="F522" t="s">
        <v>1041</v>
      </c>
      <c r="G522" t="s">
        <v>2345</v>
      </c>
      <c r="H522">
        <v>1.0833299999999999</v>
      </c>
      <c r="I522">
        <v>1.7242599999999999</v>
      </c>
      <c r="J522">
        <v>2.4943900000000001</v>
      </c>
      <c r="K522">
        <v>4</v>
      </c>
      <c r="L522">
        <v>2</v>
      </c>
      <c r="M522">
        <v>100</v>
      </c>
    </row>
    <row r="523" spans="1:13" x14ac:dyDescent="0.25">
      <c r="A523">
        <v>521</v>
      </c>
      <c r="B523" t="s">
        <v>1042</v>
      </c>
      <c r="C523">
        <v>46.25</v>
      </c>
      <c r="D523">
        <v>-111.25</v>
      </c>
      <c r="E523" s="13">
        <v>1828.8</v>
      </c>
      <c r="F523" t="s">
        <v>1043</v>
      </c>
      <c r="G523" t="s">
        <v>2345</v>
      </c>
      <c r="H523">
        <v>0.83626999999999996</v>
      </c>
      <c r="I523">
        <v>1.3737200000000001</v>
      </c>
      <c r="J523">
        <v>1.8</v>
      </c>
      <c r="K523">
        <v>2.9779499999999999</v>
      </c>
      <c r="L523">
        <v>2</v>
      </c>
      <c r="M523">
        <v>100</v>
      </c>
    </row>
    <row r="524" spans="1:13" x14ac:dyDescent="0.25">
      <c r="A524">
        <v>522</v>
      </c>
      <c r="B524" t="s">
        <v>1044</v>
      </c>
      <c r="C524">
        <v>46.255299999999899</v>
      </c>
      <c r="D524">
        <v>-114.164199999999</v>
      </c>
      <c r="E524" s="13">
        <v>1080.5</v>
      </c>
      <c r="F524" t="s">
        <v>1045</v>
      </c>
      <c r="G524" t="s">
        <v>2346</v>
      </c>
      <c r="H524">
        <v>0.76500000000000001</v>
      </c>
      <c r="I524">
        <v>1.18651</v>
      </c>
      <c r="J524">
        <v>1.72929</v>
      </c>
      <c r="K524">
        <v>2.5576099999999999</v>
      </c>
      <c r="L524">
        <v>2</v>
      </c>
      <c r="M524">
        <v>100</v>
      </c>
    </row>
    <row r="525" spans="1:13" x14ac:dyDescent="0.25">
      <c r="A525">
        <v>523</v>
      </c>
      <c r="B525" t="s">
        <v>1046</v>
      </c>
      <c r="C525">
        <v>45.216700000000003</v>
      </c>
      <c r="D525">
        <v>-104.88330000000001</v>
      </c>
      <c r="E525" s="13">
        <v>1132.3</v>
      </c>
      <c r="F525" t="s">
        <v>1047</v>
      </c>
      <c r="G525" t="s">
        <v>2345</v>
      </c>
      <c r="H525">
        <v>1.4537199999999999</v>
      </c>
      <c r="I525">
        <v>1.80636</v>
      </c>
      <c r="J525">
        <v>3.4577900000000001</v>
      </c>
      <c r="K525">
        <v>4.2544599999999999</v>
      </c>
      <c r="L525">
        <v>2</v>
      </c>
      <c r="M525">
        <v>100</v>
      </c>
    </row>
    <row r="526" spans="1:13" x14ac:dyDescent="0.25">
      <c r="A526">
        <v>524</v>
      </c>
      <c r="B526" t="s">
        <v>1048</v>
      </c>
      <c r="C526">
        <v>48.2333</v>
      </c>
      <c r="D526">
        <v>-107.41030000000001</v>
      </c>
      <c r="E526">
        <v>774.79999999999905</v>
      </c>
      <c r="F526" t="s">
        <v>1049</v>
      </c>
      <c r="G526" t="s">
        <v>2345</v>
      </c>
      <c r="H526">
        <v>1.1609799999999999</v>
      </c>
      <c r="I526">
        <v>1.71583</v>
      </c>
      <c r="J526">
        <v>2.89371</v>
      </c>
      <c r="K526">
        <v>4.2529399999999997</v>
      </c>
      <c r="L526">
        <v>2</v>
      </c>
      <c r="M526">
        <v>100</v>
      </c>
    </row>
    <row r="527" spans="1:13" x14ac:dyDescent="0.25">
      <c r="A527">
        <v>525</v>
      </c>
      <c r="B527" t="s">
        <v>1050</v>
      </c>
      <c r="C527">
        <v>45.731699999999897</v>
      </c>
      <c r="D527">
        <v>-107.6092</v>
      </c>
      <c r="E527">
        <v>877.79999999999905</v>
      </c>
      <c r="F527" t="s">
        <v>1051</v>
      </c>
      <c r="G527" t="s">
        <v>2345</v>
      </c>
      <c r="H527">
        <v>0.95</v>
      </c>
      <c r="I527">
        <v>1.35294</v>
      </c>
      <c r="J527">
        <v>2.33338</v>
      </c>
      <c r="K527">
        <v>3.2595999999999998</v>
      </c>
      <c r="L527">
        <v>2</v>
      </c>
      <c r="M527">
        <v>100</v>
      </c>
    </row>
    <row r="528" spans="1:13" x14ac:dyDescent="0.25">
      <c r="A528">
        <v>526</v>
      </c>
      <c r="B528" t="s">
        <v>1052</v>
      </c>
      <c r="C528">
        <v>48.5352999999999</v>
      </c>
      <c r="D528">
        <v>-108.79640000000001</v>
      </c>
      <c r="E528">
        <v>722.7</v>
      </c>
      <c r="F528" t="s">
        <v>1053</v>
      </c>
      <c r="G528" t="s">
        <v>2345</v>
      </c>
      <c r="H528">
        <v>0.97326000000000001</v>
      </c>
      <c r="I528">
        <v>1.55</v>
      </c>
      <c r="J528">
        <v>2.3678599999999999</v>
      </c>
      <c r="K528">
        <v>3.75</v>
      </c>
      <c r="L528">
        <v>2</v>
      </c>
      <c r="M528">
        <v>100</v>
      </c>
    </row>
    <row r="529" spans="1:13" x14ac:dyDescent="0.25">
      <c r="A529">
        <v>527</v>
      </c>
      <c r="B529" t="s">
        <v>1054</v>
      </c>
      <c r="C529">
        <v>48.238300000000002</v>
      </c>
      <c r="D529">
        <v>-108.677499999999</v>
      </c>
      <c r="E529">
        <v>821.39999999999895</v>
      </c>
      <c r="F529" t="s">
        <v>1055</v>
      </c>
      <c r="G529" t="s">
        <v>2345</v>
      </c>
      <c r="H529">
        <v>1.0062199999999999</v>
      </c>
      <c r="I529">
        <v>1.60914</v>
      </c>
      <c r="J529">
        <v>2.40429</v>
      </c>
      <c r="K529">
        <v>3.8</v>
      </c>
      <c r="L529">
        <v>2</v>
      </c>
      <c r="M529">
        <v>100</v>
      </c>
    </row>
    <row r="530" spans="1:13" x14ac:dyDescent="0.25">
      <c r="A530">
        <v>528</v>
      </c>
      <c r="B530" t="s">
        <v>1056</v>
      </c>
      <c r="C530">
        <v>46.4328</v>
      </c>
      <c r="D530">
        <v>-109.83110000000001</v>
      </c>
      <c r="E530" s="13">
        <v>1273.5</v>
      </c>
      <c r="F530" t="s">
        <v>1057</v>
      </c>
      <c r="G530" t="s">
        <v>2345</v>
      </c>
      <c r="H530">
        <v>0.91891</v>
      </c>
      <c r="I530">
        <v>1.4347799999999999</v>
      </c>
      <c r="J530">
        <v>2.2517900000000002</v>
      </c>
      <c r="K530">
        <v>3.4379200000000001</v>
      </c>
      <c r="L530">
        <v>2</v>
      </c>
      <c r="M530">
        <v>100</v>
      </c>
    </row>
    <row r="531" spans="1:13" x14ac:dyDescent="0.25">
      <c r="A531">
        <v>529</v>
      </c>
      <c r="B531" t="s">
        <v>1058</v>
      </c>
      <c r="C531">
        <v>46.577500000000001</v>
      </c>
      <c r="D531">
        <v>-109.94750000000001</v>
      </c>
      <c r="E531" s="13">
        <v>1402.7</v>
      </c>
      <c r="F531" t="s">
        <v>1059</v>
      </c>
      <c r="G531" t="s">
        <v>2345</v>
      </c>
      <c r="H531">
        <v>0.89500000000000002</v>
      </c>
      <c r="I531">
        <v>1.40909</v>
      </c>
      <c r="J531">
        <v>2.1722899999999998</v>
      </c>
      <c r="K531">
        <v>3.4</v>
      </c>
      <c r="L531">
        <v>2</v>
      </c>
      <c r="M531">
        <v>100</v>
      </c>
    </row>
    <row r="532" spans="1:13" x14ac:dyDescent="0.25">
      <c r="A532">
        <v>530</v>
      </c>
      <c r="B532" t="s">
        <v>1060</v>
      </c>
      <c r="C532">
        <v>46.299999999999898</v>
      </c>
      <c r="D532">
        <v>-111.66670000000001</v>
      </c>
      <c r="E532" s="13">
        <v>1585</v>
      </c>
      <c r="F532" t="s">
        <v>1061</v>
      </c>
      <c r="G532" t="s">
        <v>2345</v>
      </c>
      <c r="H532">
        <v>0.75</v>
      </c>
      <c r="I532">
        <v>1.28315</v>
      </c>
      <c r="J532">
        <v>1.7</v>
      </c>
      <c r="K532">
        <v>2.8394400000000002</v>
      </c>
      <c r="L532">
        <v>2</v>
      </c>
      <c r="M532">
        <v>100</v>
      </c>
    </row>
    <row r="533" spans="1:13" x14ac:dyDescent="0.25">
      <c r="A533">
        <v>531</v>
      </c>
      <c r="B533" t="s">
        <v>1062</v>
      </c>
      <c r="C533">
        <v>47.3889</v>
      </c>
      <c r="D533">
        <v>-115.4225</v>
      </c>
      <c r="E533">
        <v>963.2</v>
      </c>
      <c r="F533" t="s">
        <v>1063</v>
      </c>
      <c r="G533" t="s">
        <v>2346</v>
      </c>
      <c r="H533">
        <v>0.94443999999999995</v>
      </c>
      <c r="I533">
        <v>1.9154500000000001</v>
      </c>
      <c r="J533">
        <v>2.1124999999999998</v>
      </c>
      <c r="K533">
        <v>3.9965000000000002</v>
      </c>
      <c r="L533">
        <v>2</v>
      </c>
      <c r="M533">
        <v>100</v>
      </c>
    </row>
    <row r="534" spans="1:13" x14ac:dyDescent="0.25">
      <c r="A534">
        <v>532</v>
      </c>
      <c r="B534" t="s">
        <v>1064</v>
      </c>
      <c r="C534">
        <v>48.75</v>
      </c>
      <c r="D534">
        <v>-109.65</v>
      </c>
      <c r="E534">
        <v>814.1</v>
      </c>
      <c r="F534" t="s">
        <v>1065</v>
      </c>
      <c r="G534" t="s">
        <v>2345</v>
      </c>
      <c r="H534">
        <v>0.93513000000000002</v>
      </c>
      <c r="I534">
        <v>1.55972</v>
      </c>
      <c r="J534">
        <v>2.3566199999999999</v>
      </c>
      <c r="K534">
        <v>3.6814300000000002</v>
      </c>
      <c r="L534">
        <v>2</v>
      </c>
      <c r="M534">
        <v>100</v>
      </c>
    </row>
    <row r="535" spans="1:13" x14ac:dyDescent="0.25">
      <c r="A535">
        <v>533</v>
      </c>
      <c r="B535" t="s">
        <v>1066</v>
      </c>
      <c r="C535">
        <v>48.543100000000003</v>
      </c>
      <c r="D535">
        <v>-109.7617</v>
      </c>
      <c r="E535">
        <v>787.6</v>
      </c>
      <c r="F535" t="s">
        <v>1067</v>
      </c>
      <c r="G535" t="s">
        <v>2345</v>
      </c>
      <c r="H535">
        <v>0.98946999999999996</v>
      </c>
      <c r="I535">
        <v>1.5955900000000001</v>
      </c>
      <c r="J535">
        <v>2.3902800000000002</v>
      </c>
      <c r="K535">
        <v>3.7656299999999998</v>
      </c>
      <c r="L535">
        <v>2</v>
      </c>
      <c r="M535">
        <v>100</v>
      </c>
    </row>
    <row r="536" spans="1:13" x14ac:dyDescent="0.25">
      <c r="A536">
        <v>534</v>
      </c>
      <c r="B536" t="s">
        <v>1068</v>
      </c>
      <c r="C536">
        <v>48.783299999999898</v>
      </c>
      <c r="D536">
        <v>-110</v>
      </c>
      <c r="E536">
        <v>865.89999999999895</v>
      </c>
      <c r="F536" t="s">
        <v>1069</v>
      </c>
      <c r="G536" t="s">
        <v>2345</v>
      </c>
      <c r="H536">
        <v>0.94055999999999995</v>
      </c>
      <c r="I536">
        <v>1.5704199999999999</v>
      </c>
      <c r="J536">
        <v>2.3642500000000002</v>
      </c>
      <c r="K536">
        <v>3.6895899999999999</v>
      </c>
      <c r="L536">
        <v>2</v>
      </c>
      <c r="M536">
        <v>100</v>
      </c>
    </row>
    <row r="537" spans="1:13" x14ac:dyDescent="0.25">
      <c r="A537">
        <v>535</v>
      </c>
      <c r="B537" t="s">
        <v>1070</v>
      </c>
      <c r="C537">
        <v>47.566699999999898</v>
      </c>
      <c r="D537">
        <v>-106.7</v>
      </c>
      <c r="E537">
        <v>808</v>
      </c>
      <c r="F537" t="s">
        <v>1071</v>
      </c>
      <c r="G537" t="s">
        <v>2345</v>
      </c>
      <c r="H537">
        <v>1.07115</v>
      </c>
      <c r="I537">
        <v>1.5281</v>
      </c>
      <c r="J537">
        <v>2.5858400000000001</v>
      </c>
      <c r="K537">
        <v>3.6891400000000001</v>
      </c>
      <c r="L537">
        <v>2</v>
      </c>
      <c r="M537">
        <v>100</v>
      </c>
    </row>
    <row r="538" spans="1:13" x14ac:dyDescent="0.25">
      <c r="A538">
        <v>536</v>
      </c>
      <c r="B538" t="s">
        <v>1072</v>
      </c>
      <c r="C538">
        <v>48.933300000000003</v>
      </c>
      <c r="D538">
        <v>-115.16670000000001</v>
      </c>
      <c r="E538">
        <v>-999.89999999999895</v>
      </c>
      <c r="F538" t="s">
        <v>1073</v>
      </c>
      <c r="G538" t="s">
        <v>2346</v>
      </c>
      <c r="H538">
        <v>0.76392000000000004</v>
      </c>
      <c r="I538">
        <v>1.3556999999999999</v>
      </c>
      <c r="J538">
        <v>1.7749999999999999</v>
      </c>
      <c r="K538">
        <v>2.91797</v>
      </c>
      <c r="L538">
        <v>2</v>
      </c>
      <c r="M538">
        <v>100</v>
      </c>
    </row>
    <row r="539" spans="1:13" x14ac:dyDescent="0.25">
      <c r="A539">
        <v>537</v>
      </c>
      <c r="B539" t="s">
        <v>1074</v>
      </c>
      <c r="C539">
        <v>48</v>
      </c>
      <c r="D539">
        <v>-108.7</v>
      </c>
      <c r="E539" s="13">
        <v>1076.9000000000001</v>
      </c>
      <c r="F539" t="s">
        <v>1075</v>
      </c>
      <c r="G539" t="s">
        <v>2345</v>
      </c>
      <c r="H539">
        <v>1.0164500000000001</v>
      </c>
      <c r="I539">
        <v>1.4781500000000001</v>
      </c>
      <c r="J539">
        <v>2.3973399999999998</v>
      </c>
      <c r="K539">
        <v>3.6312799999999998</v>
      </c>
      <c r="L539">
        <v>2</v>
      </c>
      <c r="M539">
        <v>100</v>
      </c>
    </row>
    <row r="540" spans="1:13" x14ac:dyDescent="0.25">
      <c r="A540">
        <v>538</v>
      </c>
      <c r="B540" t="s">
        <v>1076</v>
      </c>
      <c r="C540">
        <v>48.2928</v>
      </c>
      <c r="D540">
        <v>-112.8353</v>
      </c>
      <c r="E540" s="13">
        <v>1374.3</v>
      </c>
      <c r="F540" t="s">
        <v>1077</v>
      </c>
      <c r="G540" t="s">
        <v>2345</v>
      </c>
      <c r="H540">
        <v>1.0062500000000001</v>
      </c>
      <c r="I540">
        <v>1.80935</v>
      </c>
      <c r="J540">
        <v>2.3889</v>
      </c>
      <c r="K540">
        <v>3.96306</v>
      </c>
      <c r="L540">
        <v>2</v>
      </c>
      <c r="M540">
        <v>100</v>
      </c>
    </row>
    <row r="541" spans="1:13" x14ac:dyDescent="0.25">
      <c r="A541">
        <v>539</v>
      </c>
      <c r="B541" t="s">
        <v>1078</v>
      </c>
      <c r="C541">
        <v>48.300800000000002</v>
      </c>
      <c r="D541">
        <v>-112.84780000000001</v>
      </c>
      <c r="E541" s="13">
        <v>1372.8</v>
      </c>
      <c r="F541" t="s">
        <v>1079</v>
      </c>
      <c r="G541" t="s">
        <v>2345</v>
      </c>
      <c r="H541">
        <v>1.0071399999999999</v>
      </c>
      <c r="I541">
        <v>1.8100700000000001</v>
      </c>
      <c r="J541">
        <v>2.3912900000000001</v>
      </c>
      <c r="K541">
        <v>3.9684699999999999</v>
      </c>
      <c r="L541">
        <v>2</v>
      </c>
      <c r="M541">
        <v>100</v>
      </c>
    </row>
    <row r="542" spans="1:13" x14ac:dyDescent="0.25">
      <c r="A542">
        <v>540</v>
      </c>
      <c r="B542" t="s">
        <v>1080</v>
      </c>
      <c r="C542">
        <v>44.866700000000002</v>
      </c>
      <c r="D542">
        <v>-111.33920000000001</v>
      </c>
      <c r="E542" s="13">
        <v>1977.8</v>
      </c>
      <c r="F542" t="s">
        <v>1081</v>
      </c>
      <c r="G542" t="s">
        <v>2345</v>
      </c>
      <c r="H542">
        <v>0.75455000000000005</v>
      </c>
      <c r="I542">
        <v>1.3</v>
      </c>
      <c r="J542">
        <v>1.76111</v>
      </c>
      <c r="K542">
        <v>2.6847699999999999</v>
      </c>
      <c r="L542">
        <v>2</v>
      </c>
      <c r="M542">
        <v>100</v>
      </c>
    </row>
    <row r="543" spans="1:13" x14ac:dyDescent="0.25">
      <c r="A543">
        <v>541</v>
      </c>
      <c r="B543" t="s">
        <v>1082</v>
      </c>
      <c r="C543">
        <v>46.666699999999899</v>
      </c>
      <c r="D543">
        <v>-112.05</v>
      </c>
      <c r="E543" s="13">
        <v>1158.8</v>
      </c>
      <c r="F543" t="s">
        <v>1083</v>
      </c>
      <c r="G543" t="s">
        <v>2345</v>
      </c>
      <c r="H543">
        <v>0.71686000000000005</v>
      </c>
      <c r="I543">
        <v>1.26464</v>
      </c>
      <c r="J543">
        <v>1.65882</v>
      </c>
      <c r="K543">
        <v>2.8713099999999998</v>
      </c>
      <c r="L543">
        <v>2</v>
      </c>
      <c r="M543">
        <v>100</v>
      </c>
    </row>
    <row r="544" spans="1:13" x14ac:dyDescent="0.25">
      <c r="A544">
        <v>542</v>
      </c>
      <c r="B544" t="s">
        <v>1084</v>
      </c>
      <c r="C544">
        <v>46.6175</v>
      </c>
      <c r="D544">
        <v>-111.9344</v>
      </c>
      <c r="E544" s="13">
        <v>1163.7</v>
      </c>
      <c r="F544" t="s">
        <v>1085</v>
      </c>
      <c r="G544" t="s">
        <v>2345</v>
      </c>
      <c r="H544">
        <v>0.71650999999999998</v>
      </c>
      <c r="I544">
        <v>1.26563</v>
      </c>
      <c r="J544">
        <v>1.6850000000000001</v>
      </c>
      <c r="K544">
        <v>2.8</v>
      </c>
      <c r="L544">
        <v>2</v>
      </c>
      <c r="M544">
        <v>100</v>
      </c>
    </row>
    <row r="545" spans="1:13" x14ac:dyDescent="0.25">
      <c r="A545">
        <v>543</v>
      </c>
      <c r="B545" t="s">
        <v>1086</v>
      </c>
      <c r="C545">
        <v>46.033299999999898</v>
      </c>
      <c r="D545">
        <v>-105.349999999999</v>
      </c>
      <c r="E545">
        <v>807.7</v>
      </c>
      <c r="F545" t="s">
        <v>1087</v>
      </c>
      <c r="G545" t="s">
        <v>2345</v>
      </c>
      <c r="H545">
        <v>1.2010000000000001</v>
      </c>
      <c r="I545">
        <v>1.6087</v>
      </c>
      <c r="J545">
        <v>2.9173300000000002</v>
      </c>
      <c r="K545">
        <v>3.8483299999999998</v>
      </c>
      <c r="L545">
        <v>2</v>
      </c>
      <c r="M545">
        <v>100</v>
      </c>
    </row>
    <row r="546" spans="1:13" x14ac:dyDescent="0.25">
      <c r="A546">
        <v>544</v>
      </c>
      <c r="B546" t="s">
        <v>1088</v>
      </c>
      <c r="C546">
        <v>48.079999999999899</v>
      </c>
      <c r="D546">
        <v>-116.0014</v>
      </c>
      <c r="E546">
        <v>682.79999999999905</v>
      </c>
      <c r="F546" t="s">
        <v>1089</v>
      </c>
      <c r="G546" t="s">
        <v>2346</v>
      </c>
      <c r="H546">
        <v>0.96492</v>
      </c>
      <c r="I546">
        <v>1.9307000000000001</v>
      </c>
      <c r="J546">
        <v>2.06847</v>
      </c>
      <c r="K546">
        <v>3.8935499999999998</v>
      </c>
      <c r="L546">
        <v>2</v>
      </c>
      <c r="M546">
        <v>100</v>
      </c>
    </row>
    <row r="547" spans="1:13" x14ac:dyDescent="0.25">
      <c r="A547">
        <v>545</v>
      </c>
      <c r="B547" t="s">
        <v>1090</v>
      </c>
      <c r="C547">
        <v>47.549999999999898</v>
      </c>
      <c r="D547">
        <v>-110.7833</v>
      </c>
      <c r="E547" s="13">
        <v>1036.5999999999899</v>
      </c>
      <c r="F547" t="s">
        <v>1091</v>
      </c>
      <c r="G547" t="s">
        <v>2345</v>
      </c>
      <c r="H547">
        <v>1.26111</v>
      </c>
      <c r="I547">
        <v>2.1649600000000002</v>
      </c>
      <c r="J547">
        <v>2.7921299999999998</v>
      </c>
      <c r="K547">
        <v>4.5340299999999996</v>
      </c>
      <c r="L547">
        <v>2</v>
      </c>
      <c r="M547">
        <v>100</v>
      </c>
    </row>
    <row r="548" spans="1:13" x14ac:dyDescent="0.25">
      <c r="A548">
        <v>546</v>
      </c>
      <c r="B548" t="s">
        <v>1092</v>
      </c>
      <c r="C548">
        <v>47.633299999999899</v>
      </c>
      <c r="D548">
        <v>-110.6833</v>
      </c>
      <c r="E548" s="13">
        <v>1068</v>
      </c>
      <c r="F548" t="s">
        <v>1093</v>
      </c>
      <c r="G548" t="s">
        <v>2345</v>
      </c>
      <c r="H548">
        <v>1.2857099999999999</v>
      </c>
      <c r="I548">
        <v>2.1647099999999999</v>
      </c>
      <c r="J548">
        <v>2.7954500000000002</v>
      </c>
      <c r="K548">
        <v>4.5666700000000002</v>
      </c>
      <c r="L548">
        <v>2</v>
      </c>
      <c r="M548">
        <v>100</v>
      </c>
    </row>
    <row r="549" spans="1:13" x14ac:dyDescent="0.25">
      <c r="A549">
        <v>547</v>
      </c>
      <c r="B549" t="s">
        <v>1094</v>
      </c>
      <c r="C549">
        <v>47.642200000000003</v>
      </c>
      <c r="D549">
        <v>-110.6681</v>
      </c>
      <c r="E549" s="13">
        <v>1097.3</v>
      </c>
      <c r="F549" t="s">
        <v>1095</v>
      </c>
      <c r="G549" t="s">
        <v>2345</v>
      </c>
      <c r="H549">
        <v>1.2714300000000001</v>
      </c>
      <c r="I549">
        <v>2.15</v>
      </c>
      <c r="J549">
        <v>2.7904800000000001</v>
      </c>
      <c r="K549">
        <v>4.5509899999999996</v>
      </c>
      <c r="L549">
        <v>2</v>
      </c>
      <c r="M549">
        <v>100</v>
      </c>
    </row>
    <row r="550" spans="1:13" x14ac:dyDescent="0.25">
      <c r="A550">
        <v>548</v>
      </c>
      <c r="B550" t="s">
        <v>1096</v>
      </c>
      <c r="C550">
        <v>47.252800000000001</v>
      </c>
      <c r="D550">
        <v>-109.3614</v>
      </c>
      <c r="E550" s="13">
        <v>1243.5999999999899</v>
      </c>
      <c r="F550" t="s">
        <v>1097</v>
      </c>
      <c r="G550" t="s">
        <v>2345</v>
      </c>
      <c r="H550">
        <v>0.97850999999999999</v>
      </c>
      <c r="I550">
        <v>1.5</v>
      </c>
      <c r="J550">
        <v>2.3613599999999999</v>
      </c>
      <c r="K550">
        <v>3.6536</v>
      </c>
      <c r="L550">
        <v>2</v>
      </c>
      <c r="M550">
        <v>100</v>
      </c>
    </row>
    <row r="551" spans="1:13" x14ac:dyDescent="0.25">
      <c r="A551">
        <v>549</v>
      </c>
      <c r="B551" t="s">
        <v>1098</v>
      </c>
      <c r="C551">
        <v>48.549999999999898</v>
      </c>
      <c r="D551">
        <v>-110.4333</v>
      </c>
      <c r="E551">
        <v>923.79999999999905</v>
      </c>
      <c r="F551" t="s">
        <v>1099</v>
      </c>
      <c r="G551" t="s">
        <v>2345</v>
      </c>
      <c r="H551">
        <v>1.0280400000000001</v>
      </c>
      <c r="I551">
        <v>1.6416299999999999</v>
      </c>
      <c r="J551">
        <v>2.44028</v>
      </c>
      <c r="K551">
        <v>3.8424700000000001</v>
      </c>
      <c r="L551">
        <v>2</v>
      </c>
      <c r="M551">
        <v>100</v>
      </c>
    </row>
    <row r="552" spans="1:13" x14ac:dyDescent="0.25">
      <c r="A552">
        <v>550</v>
      </c>
      <c r="B552" t="s">
        <v>1100</v>
      </c>
      <c r="C552">
        <v>48.726100000000002</v>
      </c>
      <c r="D552">
        <v>-110.455</v>
      </c>
      <c r="E552">
        <v>899.2</v>
      </c>
      <c r="F552" t="s">
        <v>1101</v>
      </c>
      <c r="G552" t="s">
        <v>2345</v>
      </c>
      <c r="H552">
        <v>1.0074799999999999</v>
      </c>
      <c r="I552">
        <v>1.617</v>
      </c>
      <c r="J552">
        <v>2.4466700000000001</v>
      </c>
      <c r="K552">
        <v>3.8162600000000002</v>
      </c>
      <c r="L552">
        <v>2</v>
      </c>
      <c r="M552">
        <v>100</v>
      </c>
    </row>
    <row r="553" spans="1:13" x14ac:dyDescent="0.25">
      <c r="A553">
        <v>551</v>
      </c>
      <c r="B553" t="s">
        <v>1102</v>
      </c>
      <c r="C553">
        <v>48.399999999999899</v>
      </c>
      <c r="D553">
        <v>-107.05</v>
      </c>
      <c r="E553">
        <v>655.89999999999895</v>
      </c>
      <c r="F553" t="s">
        <v>1103</v>
      </c>
      <c r="G553" t="s">
        <v>2345</v>
      </c>
      <c r="H553">
        <v>1.18333</v>
      </c>
      <c r="I553">
        <v>1.77037</v>
      </c>
      <c r="J553">
        <v>2.9553600000000002</v>
      </c>
      <c r="K553">
        <v>4.3732300000000004</v>
      </c>
      <c r="L553">
        <v>2</v>
      </c>
      <c r="M553">
        <v>100</v>
      </c>
    </row>
    <row r="554" spans="1:13" x14ac:dyDescent="0.25">
      <c r="A554">
        <v>552</v>
      </c>
      <c r="B554" t="s">
        <v>1104</v>
      </c>
      <c r="C554">
        <v>48.3477999999999</v>
      </c>
      <c r="D554">
        <v>-107.1533</v>
      </c>
      <c r="E554">
        <v>855</v>
      </c>
      <c r="F554" t="s">
        <v>1105</v>
      </c>
      <c r="G554" t="s">
        <v>2345</v>
      </c>
      <c r="H554">
        <v>1.18391</v>
      </c>
      <c r="I554">
        <v>1.7766</v>
      </c>
      <c r="J554">
        <v>2.9636499999999999</v>
      </c>
      <c r="K554">
        <v>4.3718899999999996</v>
      </c>
      <c r="L554">
        <v>2</v>
      </c>
      <c r="M554">
        <v>100</v>
      </c>
    </row>
    <row r="555" spans="1:13" x14ac:dyDescent="0.25">
      <c r="A555">
        <v>553</v>
      </c>
      <c r="B555" t="s">
        <v>1106</v>
      </c>
      <c r="C555">
        <v>48.127800000000001</v>
      </c>
      <c r="D555">
        <v>-107.3111</v>
      </c>
      <c r="E555">
        <v>722.1</v>
      </c>
      <c r="F555" t="s">
        <v>1107</v>
      </c>
      <c r="G555" t="s">
        <v>2345</v>
      </c>
      <c r="H555">
        <v>1.1771199999999999</v>
      </c>
      <c r="I555">
        <v>1.75</v>
      </c>
      <c r="J555">
        <v>2.9197099999999998</v>
      </c>
      <c r="K555">
        <v>4.3</v>
      </c>
      <c r="L555">
        <v>2</v>
      </c>
      <c r="M555">
        <v>100</v>
      </c>
    </row>
    <row r="556" spans="1:13" x14ac:dyDescent="0.25">
      <c r="A556">
        <v>554</v>
      </c>
      <c r="B556" t="s">
        <v>1108</v>
      </c>
      <c r="C556">
        <v>48.75</v>
      </c>
      <c r="D556">
        <v>-107.083299999999</v>
      </c>
      <c r="E556">
        <v>741</v>
      </c>
      <c r="F556" t="s">
        <v>1109</v>
      </c>
      <c r="G556" t="s">
        <v>2345</v>
      </c>
      <c r="H556">
        <v>1.1200000000000001</v>
      </c>
      <c r="I556">
        <v>1.62693</v>
      </c>
      <c r="J556">
        <v>2.76295</v>
      </c>
      <c r="K556">
        <v>4.2143899999999999</v>
      </c>
      <c r="L556">
        <v>2</v>
      </c>
      <c r="M556">
        <v>100</v>
      </c>
    </row>
    <row r="557" spans="1:13" x14ac:dyDescent="0.25">
      <c r="A557">
        <v>555</v>
      </c>
      <c r="B557" t="s">
        <v>1110</v>
      </c>
      <c r="C557">
        <v>46.999699999999898</v>
      </c>
      <c r="D557">
        <v>-109.8694</v>
      </c>
      <c r="E557" s="13">
        <v>1293.5999999999899</v>
      </c>
      <c r="F557" t="s">
        <v>1111</v>
      </c>
      <c r="G557" t="s">
        <v>2345</v>
      </c>
      <c r="H557">
        <v>0.86</v>
      </c>
      <c r="I557">
        <v>1.3886400000000001</v>
      </c>
      <c r="J557">
        <v>2.1892900000000002</v>
      </c>
      <c r="K557">
        <v>3.3890600000000002</v>
      </c>
      <c r="L557">
        <v>2</v>
      </c>
      <c r="M557">
        <v>100</v>
      </c>
    </row>
    <row r="558" spans="1:13" x14ac:dyDescent="0.25">
      <c r="A558">
        <v>556</v>
      </c>
      <c r="B558" t="s">
        <v>1112</v>
      </c>
      <c r="C558">
        <v>47.416699999999899</v>
      </c>
      <c r="D558">
        <v>-112.0167</v>
      </c>
      <c r="E558" s="13">
        <v>1399</v>
      </c>
      <c r="F558" t="s">
        <v>1113</v>
      </c>
      <c r="G558" t="s">
        <v>2345</v>
      </c>
      <c r="H558">
        <v>0.94227000000000005</v>
      </c>
      <c r="I558">
        <v>1.4823500000000001</v>
      </c>
      <c r="J558">
        <v>2.2543500000000001</v>
      </c>
      <c r="K558">
        <v>3.8422000000000001</v>
      </c>
      <c r="L558">
        <v>2</v>
      </c>
      <c r="M558">
        <v>100</v>
      </c>
    </row>
    <row r="559" spans="1:13" x14ac:dyDescent="0.25">
      <c r="A559">
        <v>557</v>
      </c>
      <c r="B559" t="s">
        <v>1114</v>
      </c>
      <c r="C559">
        <v>48.816699999999898</v>
      </c>
      <c r="D559">
        <v>-108.8</v>
      </c>
      <c r="E559" s="13">
        <v>1021.4</v>
      </c>
      <c r="F559" t="s">
        <v>1115</v>
      </c>
      <c r="G559" t="s">
        <v>2345</v>
      </c>
      <c r="H559">
        <v>1.1408499999999999</v>
      </c>
      <c r="I559">
        <v>1.61704</v>
      </c>
      <c r="J559">
        <v>2.6825899999999998</v>
      </c>
      <c r="K559">
        <v>3.8237800000000002</v>
      </c>
      <c r="L559">
        <v>2</v>
      </c>
      <c r="M559">
        <v>100</v>
      </c>
    </row>
    <row r="560" spans="1:13" x14ac:dyDescent="0.25">
      <c r="A560">
        <v>558</v>
      </c>
      <c r="B560" t="s">
        <v>1116</v>
      </c>
      <c r="C560">
        <v>46.991399999999899</v>
      </c>
      <c r="D560">
        <v>-112.01220000000001</v>
      </c>
      <c r="E560" s="13">
        <v>1062.8</v>
      </c>
      <c r="F560" t="s">
        <v>1117</v>
      </c>
      <c r="G560" t="s">
        <v>2345</v>
      </c>
      <c r="H560">
        <v>0.79491000000000001</v>
      </c>
      <c r="I560">
        <v>1.3661799999999999</v>
      </c>
      <c r="J560">
        <v>1.7916300000000001</v>
      </c>
      <c r="K560">
        <v>3.16913</v>
      </c>
      <c r="L560">
        <v>2</v>
      </c>
      <c r="M560">
        <v>100</v>
      </c>
    </row>
    <row r="561" spans="1:13" x14ac:dyDescent="0.25">
      <c r="A561">
        <v>559</v>
      </c>
      <c r="B561" t="s">
        <v>1118</v>
      </c>
      <c r="C561">
        <v>45.1</v>
      </c>
      <c r="D561">
        <v>-112.099999999999</v>
      </c>
      <c r="E561" s="13">
        <v>1761.0999999999899</v>
      </c>
      <c r="F561" t="s">
        <v>1119</v>
      </c>
      <c r="G561" t="s">
        <v>2345</v>
      </c>
      <c r="H561">
        <v>0.7</v>
      </c>
      <c r="I561">
        <v>1.19655</v>
      </c>
      <c r="J561">
        <v>1.59527</v>
      </c>
      <c r="K561">
        <v>2.66147</v>
      </c>
      <c r="L561">
        <v>2</v>
      </c>
      <c r="M561">
        <v>100</v>
      </c>
    </row>
    <row r="562" spans="1:13" x14ac:dyDescent="0.25">
      <c r="A562">
        <v>560</v>
      </c>
      <c r="B562" t="s">
        <v>1120</v>
      </c>
      <c r="C562">
        <v>48.418900000000001</v>
      </c>
      <c r="D562">
        <v>-104.4558</v>
      </c>
      <c r="E562">
        <v>636.39999999999895</v>
      </c>
      <c r="F562" t="s">
        <v>1121</v>
      </c>
      <c r="G562" t="s">
        <v>2345</v>
      </c>
      <c r="H562">
        <v>1.1383099999999999</v>
      </c>
      <c r="I562">
        <v>1.6696</v>
      </c>
      <c r="J562">
        <v>2.9</v>
      </c>
      <c r="K562">
        <v>4.0841900000000004</v>
      </c>
      <c r="L562">
        <v>2</v>
      </c>
      <c r="M562">
        <v>100</v>
      </c>
    </row>
    <row r="563" spans="1:13" x14ac:dyDescent="0.25">
      <c r="A563">
        <v>561</v>
      </c>
      <c r="B563" t="s">
        <v>1122</v>
      </c>
      <c r="C563">
        <v>45.049999999999898</v>
      </c>
      <c r="D563">
        <v>-110.866699999999</v>
      </c>
      <c r="E563" s="13">
        <v>1578.5999999999899</v>
      </c>
      <c r="F563" t="s">
        <v>1123</v>
      </c>
      <c r="G563" t="s">
        <v>2345</v>
      </c>
      <c r="H563">
        <v>1.0083299999999999</v>
      </c>
      <c r="I563">
        <v>1.6561699999999999</v>
      </c>
      <c r="J563">
        <v>2.25773</v>
      </c>
      <c r="K563">
        <v>3.51213</v>
      </c>
      <c r="L563">
        <v>2</v>
      </c>
      <c r="M563">
        <v>100</v>
      </c>
    </row>
    <row r="564" spans="1:13" x14ac:dyDescent="0.25">
      <c r="A564">
        <v>562</v>
      </c>
      <c r="B564" t="s">
        <v>1124</v>
      </c>
      <c r="C564">
        <v>47.6</v>
      </c>
      <c r="D564">
        <v>-114.6833</v>
      </c>
      <c r="E564">
        <v>883.89999999999895</v>
      </c>
      <c r="F564" t="s">
        <v>1125</v>
      </c>
      <c r="G564" t="s">
        <v>2346</v>
      </c>
      <c r="H564">
        <v>0.91132999999999997</v>
      </c>
      <c r="I564">
        <v>1.7079</v>
      </c>
      <c r="J564">
        <v>2.0376400000000001</v>
      </c>
      <c r="K564">
        <v>3.4</v>
      </c>
      <c r="L564">
        <v>2</v>
      </c>
      <c r="M564">
        <v>100</v>
      </c>
    </row>
    <row r="565" spans="1:13" x14ac:dyDescent="0.25">
      <c r="A565">
        <v>563</v>
      </c>
      <c r="B565" t="s">
        <v>1126</v>
      </c>
      <c r="C565">
        <v>46.919199999999897</v>
      </c>
      <c r="D565">
        <v>-104.8967</v>
      </c>
      <c r="E565">
        <v>648.29999999999905</v>
      </c>
      <c r="F565" t="s">
        <v>1127</v>
      </c>
      <c r="G565" t="s">
        <v>2345</v>
      </c>
      <c r="H565">
        <v>1.2757799999999999</v>
      </c>
      <c r="I565">
        <v>1.67397</v>
      </c>
      <c r="J565">
        <v>3.2533300000000001</v>
      </c>
      <c r="K565">
        <v>4.1055599999999997</v>
      </c>
      <c r="L565">
        <v>2</v>
      </c>
      <c r="M565">
        <v>100</v>
      </c>
    </row>
    <row r="566" spans="1:13" x14ac:dyDescent="0.25">
      <c r="A566">
        <v>564</v>
      </c>
      <c r="B566" t="s">
        <v>1128</v>
      </c>
      <c r="C566">
        <v>48.342500000000001</v>
      </c>
      <c r="D566">
        <v>-114.0217</v>
      </c>
      <c r="E566">
        <v>963.2</v>
      </c>
      <c r="F566" t="s">
        <v>1129</v>
      </c>
      <c r="G566" t="s">
        <v>2346</v>
      </c>
      <c r="H566">
        <v>0.92</v>
      </c>
      <c r="I566">
        <v>1.8101799999999999</v>
      </c>
      <c r="J566">
        <v>2.1155900000000001</v>
      </c>
      <c r="K566">
        <v>3.75556</v>
      </c>
      <c r="L566">
        <v>2</v>
      </c>
      <c r="M566">
        <v>100</v>
      </c>
    </row>
    <row r="567" spans="1:13" x14ac:dyDescent="0.25">
      <c r="A567">
        <v>565</v>
      </c>
      <c r="B567" t="s">
        <v>1130</v>
      </c>
      <c r="C567">
        <v>45.899999999999899</v>
      </c>
      <c r="D567">
        <v>-109.3167</v>
      </c>
      <c r="E567">
        <v>925.7</v>
      </c>
      <c r="F567" t="s">
        <v>1131</v>
      </c>
      <c r="G567" t="s">
        <v>2345</v>
      </c>
      <c r="H567">
        <v>0.9849</v>
      </c>
      <c r="I567">
        <v>1.5768200000000001</v>
      </c>
      <c r="J567">
        <v>2.3028300000000002</v>
      </c>
      <c r="K567">
        <v>3.5700500000000002</v>
      </c>
      <c r="L567">
        <v>2</v>
      </c>
      <c r="M567">
        <v>100</v>
      </c>
    </row>
    <row r="568" spans="1:13" x14ac:dyDescent="0.25">
      <c r="A568">
        <v>566</v>
      </c>
      <c r="B568" t="s">
        <v>1132</v>
      </c>
      <c r="C568">
        <v>45.922800000000002</v>
      </c>
      <c r="D568">
        <v>-108.2444</v>
      </c>
      <c r="E568">
        <v>924.79999999999905</v>
      </c>
      <c r="F568" t="s">
        <v>1133</v>
      </c>
      <c r="G568" t="s">
        <v>2345</v>
      </c>
      <c r="H568">
        <v>0.88187000000000004</v>
      </c>
      <c r="I568">
        <v>1.33457</v>
      </c>
      <c r="J568">
        <v>2.1846899999999998</v>
      </c>
      <c r="K568">
        <v>3.3</v>
      </c>
      <c r="L568">
        <v>2</v>
      </c>
      <c r="M568">
        <v>100</v>
      </c>
    </row>
    <row r="569" spans="1:13" x14ac:dyDescent="0.25">
      <c r="A569">
        <v>567</v>
      </c>
      <c r="B569" t="s">
        <v>1134</v>
      </c>
      <c r="C569">
        <v>46.294199999999897</v>
      </c>
      <c r="D569">
        <v>-107.2278</v>
      </c>
      <c r="E569">
        <v>810.79999999999905</v>
      </c>
      <c r="F569" t="s">
        <v>1135</v>
      </c>
      <c r="G569" t="s">
        <v>2345</v>
      </c>
      <c r="H569">
        <v>0.92637000000000003</v>
      </c>
      <c r="I569">
        <v>1.3159099999999999</v>
      </c>
      <c r="J569">
        <v>2.2535699999999999</v>
      </c>
      <c r="K569">
        <v>3.2434699999999999</v>
      </c>
      <c r="L569">
        <v>2</v>
      </c>
      <c r="M569">
        <v>100</v>
      </c>
    </row>
    <row r="570" spans="1:13" x14ac:dyDescent="0.25">
      <c r="A570">
        <v>568</v>
      </c>
      <c r="B570" t="s">
        <v>1136</v>
      </c>
      <c r="C570">
        <v>45.935299999999899</v>
      </c>
      <c r="D570">
        <v>-107.1375</v>
      </c>
      <c r="E570">
        <v>944.89999999999895</v>
      </c>
      <c r="F570" t="s">
        <v>1137</v>
      </c>
      <c r="G570" t="s">
        <v>2345</v>
      </c>
      <c r="H570">
        <v>0.98048999999999997</v>
      </c>
      <c r="I570">
        <v>1.46384</v>
      </c>
      <c r="J570">
        <v>2.3899499999999998</v>
      </c>
      <c r="K570">
        <v>3.7760899999999999</v>
      </c>
      <c r="L570">
        <v>2</v>
      </c>
      <c r="M570">
        <v>100</v>
      </c>
    </row>
    <row r="571" spans="1:13" x14ac:dyDescent="0.25">
      <c r="A571">
        <v>569</v>
      </c>
      <c r="B571" t="s">
        <v>1138</v>
      </c>
      <c r="C571">
        <v>47.805599999999899</v>
      </c>
      <c r="D571">
        <v>-109.81</v>
      </c>
      <c r="E571">
        <v>903.7</v>
      </c>
      <c r="F571" t="s">
        <v>1139</v>
      </c>
      <c r="G571" t="s">
        <v>2345</v>
      </c>
      <c r="H571">
        <v>0.95215000000000005</v>
      </c>
      <c r="I571">
        <v>1.33422</v>
      </c>
      <c r="J571">
        <v>2.2728299999999999</v>
      </c>
      <c r="K571">
        <v>3.26</v>
      </c>
      <c r="L571">
        <v>2</v>
      </c>
      <c r="M571">
        <v>100</v>
      </c>
    </row>
    <row r="572" spans="1:13" x14ac:dyDescent="0.25">
      <c r="A572">
        <v>570</v>
      </c>
      <c r="B572" t="s">
        <v>1140</v>
      </c>
      <c r="C572">
        <v>46.583300000000001</v>
      </c>
      <c r="D572">
        <v>-107.366699999999</v>
      </c>
      <c r="E572">
        <v>929.89999999999895</v>
      </c>
      <c r="F572" t="s">
        <v>1141</v>
      </c>
      <c r="G572" t="s">
        <v>2345</v>
      </c>
      <c r="H572">
        <v>0.88897999999999999</v>
      </c>
      <c r="I572">
        <v>1.19547</v>
      </c>
      <c r="J572">
        <v>2.1852</v>
      </c>
      <c r="K572">
        <v>2.9981200000000001</v>
      </c>
      <c r="L572">
        <v>2</v>
      </c>
      <c r="M572">
        <v>100</v>
      </c>
    </row>
    <row r="573" spans="1:13" x14ac:dyDescent="0.25">
      <c r="A573">
        <v>571</v>
      </c>
      <c r="B573" t="s">
        <v>1142</v>
      </c>
      <c r="C573">
        <v>46.5</v>
      </c>
      <c r="D573">
        <v>-107.3167</v>
      </c>
      <c r="E573">
        <v>926.89999999999895</v>
      </c>
      <c r="F573" t="s">
        <v>1143</v>
      </c>
      <c r="G573" t="s">
        <v>2345</v>
      </c>
      <c r="H573">
        <v>0.88068000000000002</v>
      </c>
      <c r="I573">
        <v>1.1927300000000001</v>
      </c>
      <c r="J573">
        <v>2.1785000000000001</v>
      </c>
      <c r="K573">
        <v>2.9966699999999999</v>
      </c>
      <c r="L573">
        <v>2</v>
      </c>
      <c r="M573">
        <v>100</v>
      </c>
    </row>
    <row r="574" spans="1:13" x14ac:dyDescent="0.25">
      <c r="A574">
        <v>572</v>
      </c>
      <c r="B574" t="s">
        <v>1144</v>
      </c>
      <c r="C574">
        <v>46.682499999999898</v>
      </c>
      <c r="D574">
        <v>-107.2039</v>
      </c>
      <c r="E574">
        <v>851.6</v>
      </c>
      <c r="F574" t="s">
        <v>1145</v>
      </c>
      <c r="G574" t="s">
        <v>2345</v>
      </c>
      <c r="H574">
        <v>0.90083000000000002</v>
      </c>
      <c r="I574">
        <v>1.3009500000000001</v>
      </c>
      <c r="J574">
        <v>2.2017899999999999</v>
      </c>
      <c r="K574">
        <v>3.2050399999999999</v>
      </c>
      <c r="L574">
        <v>2</v>
      </c>
      <c r="M574">
        <v>100</v>
      </c>
    </row>
    <row r="575" spans="1:13" x14ac:dyDescent="0.25">
      <c r="A575">
        <v>573</v>
      </c>
      <c r="B575" t="s">
        <v>1146</v>
      </c>
      <c r="C575">
        <v>46.816699999999898</v>
      </c>
      <c r="D575">
        <v>-107.0333</v>
      </c>
      <c r="E575" s="13">
        <v>1022</v>
      </c>
      <c r="F575" t="s">
        <v>1147</v>
      </c>
      <c r="G575" t="s">
        <v>2345</v>
      </c>
      <c r="H575">
        <v>0.89844000000000002</v>
      </c>
      <c r="I575">
        <v>1.2817000000000001</v>
      </c>
      <c r="J575">
        <v>2.19333</v>
      </c>
      <c r="K575">
        <v>3.2015799999999999</v>
      </c>
      <c r="L575">
        <v>2</v>
      </c>
      <c r="M575">
        <v>100</v>
      </c>
    </row>
    <row r="576" spans="1:13" x14ac:dyDescent="0.25">
      <c r="A576">
        <v>574</v>
      </c>
      <c r="B576" t="s">
        <v>1148</v>
      </c>
      <c r="C576">
        <v>46.499699999999898</v>
      </c>
      <c r="D576">
        <v>-104.7997</v>
      </c>
      <c r="E576">
        <v>762</v>
      </c>
      <c r="F576" t="s">
        <v>1149</v>
      </c>
      <c r="G576" t="s">
        <v>2345</v>
      </c>
      <c r="H576">
        <v>1.2763199999999999</v>
      </c>
      <c r="I576">
        <v>1.67933</v>
      </c>
      <c r="J576">
        <v>3.26979</v>
      </c>
      <c r="K576">
        <v>4.1119000000000003</v>
      </c>
      <c r="L576">
        <v>2</v>
      </c>
      <c r="M576">
        <v>100</v>
      </c>
    </row>
    <row r="577" spans="1:13" x14ac:dyDescent="0.25">
      <c r="A577">
        <v>575</v>
      </c>
      <c r="B577" t="s">
        <v>1150</v>
      </c>
      <c r="C577">
        <v>45.368099999999899</v>
      </c>
      <c r="D577">
        <v>-113.4089</v>
      </c>
      <c r="E577" s="13">
        <v>1975.0999999999899</v>
      </c>
      <c r="F577" t="s">
        <v>1151</v>
      </c>
      <c r="G577" t="s">
        <v>2345</v>
      </c>
      <c r="H577">
        <v>0.65908</v>
      </c>
      <c r="I577">
        <v>1.1184700000000001</v>
      </c>
      <c r="J577">
        <v>1.4842299999999999</v>
      </c>
      <c r="K577">
        <v>2.7377400000000001</v>
      </c>
      <c r="L577">
        <v>2</v>
      </c>
      <c r="M577">
        <v>100</v>
      </c>
    </row>
    <row r="578" spans="1:13" x14ac:dyDescent="0.25">
      <c r="A578">
        <v>576</v>
      </c>
      <c r="B578" t="s">
        <v>1152</v>
      </c>
      <c r="C578">
        <v>45.066699999999898</v>
      </c>
      <c r="D578">
        <v>-110.63330000000001</v>
      </c>
      <c r="E578" s="13">
        <v>1966.9</v>
      </c>
      <c r="F578" t="s">
        <v>1153</v>
      </c>
      <c r="G578" t="s">
        <v>2345</v>
      </c>
      <c r="H578">
        <v>0.69349000000000005</v>
      </c>
      <c r="I578">
        <v>1.0545500000000001</v>
      </c>
      <c r="J578">
        <v>1.77982</v>
      </c>
      <c r="K578">
        <v>2.73333</v>
      </c>
      <c r="L578">
        <v>2</v>
      </c>
      <c r="M578">
        <v>100</v>
      </c>
    </row>
    <row r="579" spans="1:13" x14ac:dyDescent="0.25">
      <c r="A579">
        <v>577</v>
      </c>
      <c r="B579" t="s">
        <v>1154</v>
      </c>
      <c r="C579">
        <v>45.473100000000002</v>
      </c>
      <c r="D579">
        <v>-109.0097</v>
      </c>
      <c r="E579" s="13">
        <v>1172.9000000000001</v>
      </c>
      <c r="F579" t="s">
        <v>1155</v>
      </c>
      <c r="G579" t="s">
        <v>2345</v>
      </c>
      <c r="H579">
        <v>0.96480999999999995</v>
      </c>
      <c r="I579">
        <v>1.5014400000000001</v>
      </c>
      <c r="J579">
        <v>2.2657400000000001</v>
      </c>
      <c r="K579">
        <v>3.49444</v>
      </c>
      <c r="L579">
        <v>2</v>
      </c>
      <c r="M579">
        <v>100</v>
      </c>
    </row>
    <row r="580" spans="1:13" x14ac:dyDescent="0.25">
      <c r="A580">
        <v>578</v>
      </c>
      <c r="B580" t="s">
        <v>1156</v>
      </c>
      <c r="C580">
        <v>45.833300000000001</v>
      </c>
      <c r="D580">
        <v>-110.9833</v>
      </c>
      <c r="E580" s="13">
        <v>1828.8</v>
      </c>
      <c r="F580" t="s">
        <v>1157</v>
      </c>
      <c r="G580" t="s">
        <v>2345</v>
      </c>
      <c r="H580">
        <v>1.16364</v>
      </c>
      <c r="I580">
        <v>1.9111100000000001</v>
      </c>
      <c r="J580">
        <v>2.48333</v>
      </c>
      <c r="K580">
        <v>4.1154000000000002</v>
      </c>
      <c r="L580">
        <v>2</v>
      </c>
      <c r="M580">
        <v>100</v>
      </c>
    </row>
    <row r="581" spans="1:13" x14ac:dyDescent="0.25">
      <c r="A581">
        <v>579</v>
      </c>
      <c r="B581" t="s">
        <v>1158</v>
      </c>
      <c r="C581">
        <v>48.561700000000002</v>
      </c>
      <c r="D581">
        <v>-110.76690000000001</v>
      </c>
      <c r="E581" s="13">
        <v>1012.9</v>
      </c>
      <c r="F581" t="s">
        <v>1159</v>
      </c>
      <c r="G581" t="s">
        <v>2345</v>
      </c>
      <c r="H581">
        <v>0.93925000000000003</v>
      </c>
      <c r="I581">
        <v>1.45</v>
      </c>
      <c r="J581">
        <v>2.26159</v>
      </c>
      <c r="K581">
        <v>3.67754</v>
      </c>
      <c r="L581">
        <v>2</v>
      </c>
      <c r="M581">
        <v>100</v>
      </c>
    </row>
    <row r="582" spans="1:13" x14ac:dyDescent="0.25">
      <c r="A582">
        <v>580</v>
      </c>
      <c r="B582" t="s">
        <v>1160</v>
      </c>
      <c r="C582">
        <v>48.899999999999899</v>
      </c>
      <c r="D582">
        <v>-110.8167</v>
      </c>
      <c r="E582">
        <v>997</v>
      </c>
      <c r="F582" t="s">
        <v>1161</v>
      </c>
      <c r="G582" t="s">
        <v>2345</v>
      </c>
      <c r="H582">
        <v>1.03437</v>
      </c>
      <c r="I582">
        <v>1.6</v>
      </c>
      <c r="J582">
        <v>2.4089299999999998</v>
      </c>
      <c r="K582">
        <v>3.7859500000000001</v>
      </c>
      <c r="L582">
        <v>2</v>
      </c>
      <c r="M582">
        <v>100</v>
      </c>
    </row>
    <row r="583" spans="1:13" x14ac:dyDescent="0.25">
      <c r="A583">
        <v>581</v>
      </c>
      <c r="B583" t="s">
        <v>1162</v>
      </c>
      <c r="C583">
        <v>47.3143999999999</v>
      </c>
      <c r="D583">
        <v>-106.91030000000001</v>
      </c>
      <c r="E583">
        <v>798.6</v>
      </c>
      <c r="F583" t="s">
        <v>1163</v>
      </c>
      <c r="G583" t="s">
        <v>2345</v>
      </c>
      <c r="H583">
        <v>1.02539</v>
      </c>
      <c r="I583">
        <v>1.4437599999999999</v>
      </c>
      <c r="J583">
        <v>2.4591500000000002</v>
      </c>
      <c r="K583">
        <v>3.50665</v>
      </c>
      <c r="L583">
        <v>2</v>
      </c>
      <c r="M583">
        <v>100</v>
      </c>
    </row>
    <row r="584" spans="1:13" x14ac:dyDescent="0.25">
      <c r="A584">
        <v>582</v>
      </c>
      <c r="B584" t="s">
        <v>1164</v>
      </c>
      <c r="C584">
        <v>47.35</v>
      </c>
      <c r="D584">
        <v>-106.4333</v>
      </c>
      <c r="E584">
        <v>724.2</v>
      </c>
      <c r="F584" t="s">
        <v>1165</v>
      </c>
      <c r="G584" t="s">
        <v>2345</v>
      </c>
      <c r="H584">
        <v>1.04261</v>
      </c>
      <c r="I584">
        <v>1.4983299999999999</v>
      </c>
      <c r="J584">
        <v>2.52014</v>
      </c>
      <c r="K584">
        <v>3.59118</v>
      </c>
      <c r="L584">
        <v>2</v>
      </c>
      <c r="M584">
        <v>100</v>
      </c>
    </row>
    <row r="585" spans="1:13" x14ac:dyDescent="0.25">
      <c r="A585">
        <v>583</v>
      </c>
      <c r="B585" t="s">
        <v>1166</v>
      </c>
      <c r="C585">
        <v>47.481900000000003</v>
      </c>
      <c r="D585">
        <v>-106.46810000000001</v>
      </c>
      <c r="E585">
        <v>726.89999999999895</v>
      </c>
      <c r="F585" t="s">
        <v>1167</v>
      </c>
      <c r="G585" t="s">
        <v>2345</v>
      </c>
      <c r="H585">
        <v>1.0658300000000001</v>
      </c>
      <c r="I585">
        <v>1.53478</v>
      </c>
      <c r="J585">
        <v>2.5854200000000001</v>
      </c>
      <c r="K585">
        <v>3.6941199999999998</v>
      </c>
      <c r="L585">
        <v>2</v>
      </c>
      <c r="M585">
        <v>100</v>
      </c>
    </row>
    <row r="586" spans="1:13" x14ac:dyDescent="0.25">
      <c r="A586">
        <v>584</v>
      </c>
      <c r="B586" t="s">
        <v>1168</v>
      </c>
      <c r="C586">
        <v>46.678600000000003</v>
      </c>
      <c r="D586">
        <v>-109.75360000000001</v>
      </c>
      <c r="E586" s="13">
        <v>1411.2</v>
      </c>
      <c r="F586" t="s">
        <v>1169</v>
      </c>
      <c r="G586" t="s">
        <v>2345</v>
      </c>
      <c r="H586">
        <v>0.88288999999999995</v>
      </c>
      <c r="I586">
        <v>1.36</v>
      </c>
      <c r="J586">
        <v>2.1684199999999998</v>
      </c>
      <c r="K586">
        <v>3.3730099999999998</v>
      </c>
      <c r="L586">
        <v>2</v>
      </c>
      <c r="M586">
        <v>100</v>
      </c>
    </row>
    <row r="587" spans="1:13" x14ac:dyDescent="0.25">
      <c r="A587">
        <v>585</v>
      </c>
      <c r="B587" t="s">
        <v>1170</v>
      </c>
      <c r="C587">
        <v>46.649999999999899</v>
      </c>
      <c r="D587">
        <v>-109.48</v>
      </c>
      <c r="E587" s="13">
        <v>1585.9</v>
      </c>
      <c r="F587" t="s">
        <v>1171</v>
      </c>
      <c r="G587" t="s">
        <v>2345</v>
      </c>
      <c r="H587">
        <v>1.02023</v>
      </c>
      <c r="I587">
        <v>1.6333299999999999</v>
      </c>
      <c r="J587">
        <v>2.3446899999999999</v>
      </c>
      <c r="K587">
        <v>3.7636400000000001</v>
      </c>
      <c r="L587">
        <v>2</v>
      </c>
      <c r="M587">
        <v>100</v>
      </c>
    </row>
    <row r="588" spans="1:13" x14ac:dyDescent="0.25">
      <c r="A588">
        <v>586</v>
      </c>
      <c r="B588" t="s">
        <v>1172</v>
      </c>
      <c r="C588">
        <v>48.304200000000002</v>
      </c>
      <c r="D588">
        <v>-114.2636</v>
      </c>
      <c r="E588">
        <v>901.29999999999905</v>
      </c>
      <c r="F588" t="s">
        <v>1173</v>
      </c>
      <c r="G588" t="s">
        <v>2346</v>
      </c>
      <c r="H588">
        <v>0.78386</v>
      </c>
      <c r="I588">
        <v>1.3175399999999999</v>
      </c>
      <c r="J588">
        <v>1.78362</v>
      </c>
      <c r="K588">
        <v>2.9420000000000002</v>
      </c>
      <c r="L588">
        <v>2</v>
      </c>
      <c r="M588">
        <v>100</v>
      </c>
    </row>
    <row r="589" spans="1:13" x14ac:dyDescent="0.25">
      <c r="A589">
        <v>587</v>
      </c>
      <c r="B589" t="s">
        <v>1174</v>
      </c>
      <c r="C589">
        <v>48.309399999999897</v>
      </c>
      <c r="D589">
        <v>-114.2522</v>
      </c>
      <c r="E589">
        <v>903.7</v>
      </c>
      <c r="F589" t="s">
        <v>1175</v>
      </c>
      <c r="G589" t="s">
        <v>2346</v>
      </c>
      <c r="H589">
        <v>0.79132999999999998</v>
      </c>
      <c r="I589">
        <v>1.33074</v>
      </c>
      <c r="J589">
        <v>1.78932</v>
      </c>
      <c r="K589">
        <v>2.9595600000000002</v>
      </c>
      <c r="L589">
        <v>2</v>
      </c>
      <c r="M589">
        <v>100</v>
      </c>
    </row>
    <row r="590" spans="1:13" x14ac:dyDescent="0.25">
      <c r="A590">
        <v>588</v>
      </c>
      <c r="B590" t="s">
        <v>1176</v>
      </c>
      <c r="C590">
        <v>48.1892</v>
      </c>
      <c r="D590">
        <v>-114.31140000000001</v>
      </c>
      <c r="E590">
        <v>896.1</v>
      </c>
      <c r="F590" t="s">
        <v>1177</v>
      </c>
      <c r="G590" t="s">
        <v>2346</v>
      </c>
      <c r="H590">
        <v>0.75</v>
      </c>
      <c r="I590">
        <v>1.31931</v>
      </c>
      <c r="J590">
        <v>1.7925199999999999</v>
      </c>
      <c r="K590">
        <v>2.9071400000000001</v>
      </c>
      <c r="L590">
        <v>2</v>
      </c>
      <c r="M590">
        <v>100</v>
      </c>
    </row>
    <row r="591" spans="1:13" x14ac:dyDescent="0.25">
      <c r="A591">
        <v>589</v>
      </c>
      <c r="B591" t="s">
        <v>1178</v>
      </c>
      <c r="C591">
        <v>48.2333</v>
      </c>
      <c r="D591">
        <v>-110.45</v>
      </c>
      <c r="E591">
        <v>823.89999999999895</v>
      </c>
      <c r="F591" t="s">
        <v>1179</v>
      </c>
      <c r="G591" t="s">
        <v>2345</v>
      </c>
      <c r="H591">
        <v>0.95894999999999997</v>
      </c>
      <c r="I591">
        <v>1.5031300000000001</v>
      </c>
      <c r="J591">
        <v>2.3141400000000001</v>
      </c>
      <c r="K591">
        <v>3.7208299999999999</v>
      </c>
      <c r="L591">
        <v>2</v>
      </c>
      <c r="M591">
        <v>100</v>
      </c>
    </row>
    <row r="592" spans="1:13" x14ac:dyDescent="0.25">
      <c r="A592">
        <v>590</v>
      </c>
      <c r="B592" t="s">
        <v>1180</v>
      </c>
      <c r="C592">
        <v>48.116700000000002</v>
      </c>
      <c r="D592">
        <v>-114.4667</v>
      </c>
      <c r="E592">
        <v>992.1</v>
      </c>
      <c r="F592" t="s">
        <v>1181</v>
      </c>
      <c r="G592" t="s">
        <v>2346</v>
      </c>
      <c r="H592">
        <v>0.85477000000000003</v>
      </c>
      <c r="I592">
        <v>1.56</v>
      </c>
      <c r="J592">
        <v>1.9624999999999999</v>
      </c>
      <c r="K592">
        <v>3.3333300000000001</v>
      </c>
      <c r="L592">
        <v>2</v>
      </c>
      <c r="M592">
        <v>100</v>
      </c>
    </row>
    <row r="593" spans="1:13" x14ac:dyDescent="0.25">
      <c r="A593">
        <v>591</v>
      </c>
      <c r="B593" t="s">
        <v>1182</v>
      </c>
      <c r="C593">
        <v>48</v>
      </c>
      <c r="D593">
        <v>-114.5333</v>
      </c>
      <c r="E593" s="13">
        <v>1213.0999999999899</v>
      </c>
      <c r="F593" t="s">
        <v>1183</v>
      </c>
      <c r="G593" t="s">
        <v>2346</v>
      </c>
      <c r="H593">
        <v>0.95</v>
      </c>
      <c r="I593">
        <v>1.7688200000000001</v>
      </c>
      <c r="J593">
        <v>2.0669900000000001</v>
      </c>
      <c r="K593">
        <v>3.8</v>
      </c>
      <c r="L593">
        <v>2</v>
      </c>
      <c r="M593">
        <v>100</v>
      </c>
    </row>
    <row r="594" spans="1:13" x14ac:dyDescent="0.25">
      <c r="A594">
        <v>592</v>
      </c>
      <c r="B594" t="s">
        <v>1184</v>
      </c>
      <c r="C594">
        <v>46.833300000000001</v>
      </c>
      <c r="D594">
        <v>-110.7</v>
      </c>
      <c r="E594" s="13">
        <v>2226.9</v>
      </c>
      <c r="F594" t="s">
        <v>1185</v>
      </c>
      <c r="G594" t="s">
        <v>2345</v>
      </c>
      <c r="H594">
        <v>1.2749999999999999</v>
      </c>
      <c r="I594">
        <v>2.1</v>
      </c>
      <c r="J594">
        <v>2.6661800000000002</v>
      </c>
      <c r="K594">
        <v>4.5846200000000001</v>
      </c>
      <c r="L594">
        <v>2</v>
      </c>
      <c r="M594">
        <v>100</v>
      </c>
    </row>
    <row r="595" spans="1:13" x14ac:dyDescent="0.25">
      <c r="A595">
        <v>593</v>
      </c>
      <c r="B595" t="s">
        <v>1186</v>
      </c>
      <c r="C595">
        <v>48.333300000000001</v>
      </c>
      <c r="D595">
        <v>-111.16670000000001</v>
      </c>
      <c r="E595">
        <v>876.6</v>
      </c>
      <c r="F595" t="s">
        <v>1187</v>
      </c>
      <c r="G595" t="s">
        <v>2345</v>
      </c>
      <c r="H595">
        <v>0.84243000000000001</v>
      </c>
      <c r="I595">
        <v>1.30192</v>
      </c>
      <c r="J595">
        <v>2.16317</v>
      </c>
      <c r="K595">
        <v>3.3727499999999999</v>
      </c>
      <c r="L595">
        <v>2</v>
      </c>
      <c r="M595">
        <v>100</v>
      </c>
    </row>
    <row r="596" spans="1:13" x14ac:dyDescent="0.25">
      <c r="A596">
        <v>594</v>
      </c>
      <c r="B596" t="s">
        <v>1188</v>
      </c>
      <c r="C596">
        <v>48.783299999999898</v>
      </c>
      <c r="D596">
        <v>-111.599999999999</v>
      </c>
      <c r="E596">
        <v>-999.89999999999895</v>
      </c>
      <c r="F596" t="s">
        <v>1189</v>
      </c>
      <c r="G596" t="s">
        <v>2345</v>
      </c>
      <c r="H596">
        <v>1.0083299999999999</v>
      </c>
      <c r="I596">
        <v>1.62761</v>
      </c>
      <c r="J596">
        <v>2.4073500000000001</v>
      </c>
      <c r="K596">
        <v>3.9183599999999998</v>
      </c>
      <c r="L596">
        <v>2</v>
      </c>
      <c r="M596">
        <v>100</v>
      </c>
    </row>
    <row r="597" spans="1:13" x14ac:dyDescent="0.25">
      <c r="A597">
        <v>595</v>
      </c>
      <c r="B597" t="s">
        <v>1190</v>
      </c>
      <c r="C597">
        <v>45.316699999999898</v>
      </c>
      <c r="D597">
        <v>-106.9833</v>
      </c>
      <c r="E597" s="13">
        <v>1204.9000000000001</v>
      </c>
      <c r="F597" t="s">
        <v>1191</v>
      </c>
      <c r="G597" t="s">
        <v>2345</v>
      </c>
      <c r="H597">
        <v>1.0675699999999999</v>
      </c>
      <c r="I597">
        <v>1.5125</v>
      </c>
      <c r="J597">
        <v>2.4738000000000002</v>
      </c>
      <c r="K597">
        <v>3.71787</v>
      </c>
      <c r="L597">
        <v>2</v>
      </c>
      <c r="M597">
        <v>100</v>
      </c>
    </row>
    <row r="598" spans="1:13" x14ac:dyDescent="0.25">
      <c r="A598">
        <v>596</v>
      </c>
      <c r="B598" t="s">
        <v>1192</v>
      </c>
      <c r="C598">
        <v>46.25</v>
      </c>
      <c r="D598">
        <v>-112.16670000000001</v>
      </c>
      <c r="E598" s="13">
        <v>1828.8</v>
      </c>
      <c r="F598" t="s">
        <v>1193</v>
      </c>
      <c r="G598" t="s">
        <v>2345</v>
      </c>
      <c r="H598">
        <v>0.65908999999999995</v>
      </c>
      <c r="I598">
        <v>1.1660200000000001</v>
      </c>
      <c r="J598">
        <v>1.5082</v>
      </c>
      <c r="K598">
        <v>2.64615</v>
      </c>
      <c r="L598">
        <v>2</v>
      </c>
      <c r="M598">
        <v>100</v>
      </c>
    </row>
    <row r="599" spans="1:13" x14ac:dyDescent="0.25">
      <c r="A599">
        <v>597</v>
      </c>
      <c r="B599" t="s">
        <v>1194</v>
      </c>
      <c r="C599">
        <v>48.9833</v>
      </c>
      <c r="D599">
        <v>-111.599999999999</v>
      </c>
      <c r="E599" s="13">
        <v>1325.9</v>
      </c>
      <c r="F599" t="s">
        <v>1195</v>
      </c>
      <c r="G599" t="s">
        <v>2345</v>
      </c>
      <c r="H599">
        <v>1.1543099999999999</v>
      </c>
      <c r="I599">
        <v>1.8989799999999999</v>
      </c>
      <c r="J599">
        <v>2.5527500000000001</v>
      </c>
      <c r="K599">
        <v>4.2316900000000004</v>
      </c>
      <c r="L599">
        <v>2</v>
      </c>
      <c r="M599">
        <v>100</v>
      </c>
    </row>
    <row r="600" spans="1:13" x14ac:dyDescent="0.25">
      <c r="A600">
        <v>598</v>
      </c>
      <c r="B600" t="s">
        <v>1196</v>
      </c>
      <c r="C600">
        <v>45.872799999999899</v>
      </c>
      <c r="D600">
        <v>-104.1583</v>
      </c>
      <c r="E600">
        <v>940.6</v>
      </c>
      <c r="F600" t="s">
        <v>1197</v>
      </c>
      <c r="G600" t="s">
        <v>2345</v>
      </c>
      <c r="H600">
        <v>1.28562</v>
      </c>
      <c r="I600">
        <v>1.68889</v>
      </c>
      <c r="J600">
        <v>3.2625000000000002</v>
      </c>
      <c r="K600">
        <v>4.1409099999999999</v>
      </c>
      <c r="L600">
        <v>2</v>
      </c>
      <c r="M600">
        <v>100</v>
      </c>
    </row>
    <row r="601" spans="1:13" x14ac:dyDescent="0.25">
      <c r="A601">
        <v>599</v>
      </c>
      <c r="B601" t="s">
        <v>1198</v>
      </c>
      <c r="C601">
        <v>46.299999999999898</v>
      </c>
      <c r="D601">
        <v>-105</v>
      </c>
      <c r="E601" s="13">
        <v>1097.3</v>
      </c>
      <c r="F601" t="s">
        <v>1199</v>
      </c>
      <c r="G601" t="s">
        <v>2345</v>
      </c>
      <c r="H601">
        <v>1.24831</v>
      </c>
      <c r="I601">
        <v>1.6548499999999999</v>
      </c>
      <c r="J601">
        <v>3.2296299999999998</v>
      </c>
      <c r="K601">
        <v>4.0122499999999999</v>
      </c>
      <c r="L601">
        <v>2</v>
      </c>
      <c r="M601">
        <v>100</v>
      </c>
    </row>
    <row r="602" spans="1:13" x14ac:dyDescent="0.25">
      <c r="A602">
        <v>600</v>
      </c>
      <c r="B602" t="s">
        <v>1200</v>
      </c>
      <c r="C602">
        <v>48.521700000000003</v>
      </c>
      <c r="D602">
        <v>-110.1075</v>
      </c>
      <c r="E602">
        <v>871.7</v>
      </c>
      <c r="F602" t="s">
        <v>1201</v>
      </c>
      <c r="G602" t="s">
        <v>2345</v>
      </c>
      <c r="H602">
        <v>1.00763</v>
      </c>
      <c r="I602">
        <v>1.6134500000000001</v>
      </c>
      <c r="J602">
        <v>2.4134799999999998</v>
      </c>
      <c r="K602">
        <v>3.8181600000000002</v>
      </c>
      <c r="L602">
        <v>2</v>
      </c>
      <c r="M602">
        <v>100</v>
      </c>
    </row>
    <row r="603" spans="1:13" x14ac:dyDescent="0.25">
      <c r="A603">
        <v>601</v>
      </c>
      <c r="B603" t="s">
        <v>1202</v>
      </c>
      <c r="C603">
        <v>44.599400000000003</v>
      </c>
      <c r="D603">
        <v>-111.8125</v>
      </c>
      <c r="E603" s="13">
        <v>2045.2</v>
      </c>
      <c r="F603" t="s">
        <v>1203</v>
      </c>
      <c r="G603" t="s">
        <v>2345</v>
      </c>
      <c r="H603">
        <v>0.86363999999999996</v>
      </c>
      <c r="I603">
        <v>1.46</v>
      </c>
      <c r="J603">
        <v>1.80385</v>
      </c>
      <c r="K603">
        <v>3.0444399999999998</v>
      </c>
      <c r="L603">
        <v>2</v>
      </c>
      <c r="M603">
        <v>100</v>
      </c>
    </row>
    <row r="604" spans="1:13" x14ac:dyDescent="0.25">
      <c r="A604">
        <v>602</v>
      </c>
      <c r="B604" t="s">
        <v>1204</v>
      </c>
      <c r="C604">
        <v>47.683300000000003</v>
      </c>
      <c r="D604">
        <v>-104.616699999999</v>
      </c>
      <c r="E604">
        <v>714.1</v>
      </c>
      <c r="F604" t="s">
        <v>1205</v>
      </c>
      <c r="G604" t="s">
        <v>2345</v>
      </c>
      <c r="H604">
        <v>1.0535600000000001</v>
      </c>
      <c r="I604">
        <v>1.5654399999999999</v>
      </c>
      <c r="J604">
        <v>2.7063000000000001</v>
      </c>
      <c r="K604">
        <v>3.6186099999999999</v>
      </c>
      <c r="L604">
        <v>2</v>
      </c>
      <c r="M604">
        <v>100</v>
      </c>
    </row>
    <row r="605" spans="1:13" x14ac:dyDescent="0.25">
      <c r="A605">
        <v>603</v>
      </c>
      <c r="B605" t="s">
        <v>1206</v>
      </c>
      <c r="C605">
        <v>45.625799999999899</v>
      </c>
      <c r="D605">
        <v>-106.664199999999</v>
      </c>
      <c r="E605" s="13">
        <v>1005.8</v>
      </c>
      <c r="F605" t="s">
        <v>1207</v>
      </c>
      <c r="G605" t="s">
        <v>2345</v>
      </c>
      <c r="H605">
        <v>1.0279199999999999</v>
      </c>
      <c r="I605">
        <v>1.4692499999999999</v>
      </c>
      <c r="J605">
        <v>2.4658199999999999</v>
      </c>
      <c r="K605">
        <v>3.60981</v>
      </c>
      <c r="L605">
        <v>2</v>
      </c>
      <c r="M605">
        <v>100</v>
      </c>
    </row>
    <row r="606" spans="1:13" x14ac:dyDescent="0.25">
      <c r="A606">
        <v>604</v>
      </c>
      <c r="B606" t="s">
        <v>1208</v>
      </c>
      <c r="C606">
        <v>45.666699999999899</v>
      </c>
      <c r="D606">
        <v>-108.8167</v>
      </c>
      <c r="E606" s="13">
        <v>1011.6</v>
      </c>
      <c r="F606" t="s">
        <v>1209</v>
      </c>
      <c r="G606" t="s">
        <v>2345</v>
      </c>
      <c r="H606">
        <v>0.86111000000000004</v>
      </c>
      <c r="I606">
        <v>1.3658399999999999</v>
      </c>
      <c r="J606">
        <v>2.1875</v>
      </c>
      <c r="K606">
        <v>3.3326899999999999</v>
      </c>
      <c r="L606">
        <v>2</v>
      </c>
      <c r="M606">
        <v>100</v>
      </c>
    </row>
    <row r="607" spans="1:13" x14ac:dyDescent="0.25">
      <c r="A607">
        <v>605</v>
      </c>
      <c r="B607" t="s">
        <v>1210</v>
      </c>
      <c r="C607">
        <v>45.368099999999899</v>
      </c>
      <c r="D607">
        <v>-112.0967</v>
      </c>
      <c r="E607" s="13">
        <v>1584.4</v>
      </c>
      <c r="F607" t="s">
        <v>1211</v>
      </c>
      <c r="G607" t="s">
        <v>2345</v>
      </c>
      <c r="H607">
        <v>0.65593999999999997</v>
      </c>
      <c r="I607">
        <v>1.1757200000000001</v>
      </c>
      <c r="J607">
        <v>1.55653</v>
      </c>
      <c r="K607">
        <v>2.58284</v>
      </c>
      <c r="L607">
        <v>2</v>
      </c>
      <c r="M607">
        <v>100</v>
      </c>
    </row>
    <row r="608" spans="1:13" x14ac:dyDescent="0.25">
      <c r="A608">
        <v>606</v>
      </c>
      <c r="B608" t="s">
        <v>1212</v>
      </c>
      <c r="C608">
        <v>46.293100000000003</v>
      </c>
      <c r="D608">
        <v>-108.9417</v>
      </c>
      <c r="E608" s="13">
        <v>1046.7</v>
      </c>
      <c r="F608" t="s">
        <v>1213</v>
      </c>
      <c r="G608" t="s">
        <v>2345</v>
      </c>
      <c r="H608">
        <v>0.8</v>
      </c>
      <c r="I608">
        <v>1.175</v>
      </c>
      <c r="J608">
        <v>1.9916700000000001</v>
      </c>
      <c r="K608">
        <v>3.3233199999999998</v>
      </c>
      <c r="L608">
        <v>2</v>
      </c>
      <c r="M608">
        <v>100</v>
      </c>
    </row>
    <row r="609" spans="1:13" x14ac:dyDescent="0.25">
      <c r="A609">
        <v>607</v>
      </c>
      <c r="B609" t="s">
        <v>1214</v>
      </c>
      <c r="C609">
        <v>46.361899999999899</v>
      </c>
      <c r="D609">
        <v>-110.6003</v>
      </c>
      <c r="E609" s="13">
        <v>1706.9</v>
      </c>
      <c r="F609" t="s">
        <v>1215</v>
      </c>
      <c r="G609" t="s">
        <v>2345</v>
      </c>
      <c r="H609">
        <v>0.99</v>
      </c>
      <c r="I609">
        <v>1.57131</v>
      </c>
      <c r="J609">
        <v>2.1916699999999998</v>
      </c>
      <c r="K609">
        <v>3.6</v>
      </c>
      <c r="L609">
        <v>2</v>
      </c>
      <c r="M609">
        <v>100</v>
      </c>
    </row>
    <row r="610" spans="1:13" x14ac:dyDescent="0.25">
      <c r="A610">
        <v>608</v>
      </c>
      <c r="B610" t="s">
        <v>1216</v>
      </c>
      <c r="C610">
        <v>47.073099999999897</v>
      </c>
      <c r="D610">
        <v>-109.40170000000001</v>
      </c>
      <c r="E610" s="13">
        <v>1192.0999999999899</v>
      </c>
      <c r="F610" t="s">
        <v>1217</v>
      </c>
      <c r="G610" t="s">
        <v>2345</v>
      </c>
      <c r="H610">
        <v>1</v>
      </c>
      <c r="I610">
        <v>1.5949599999999999</v>
      </c>
      <c r="J610">
        <v>2.38083</v>
      </c>
      <c r="K610">
        <v>3.79006</v>
      </c>
      <c r="L610">
        <v>2</v>
      </c>
      <c r="M610">
        <v>100</v>
      </c>
    </row>
    <row r="611" spans="1:13" x14ac:dyDescent="0.25">
      <c r="A611">
        <v>609</v>
      </c>
      <c r="B611" t="s">
        <v>1218</v>
      </c>
      <c r="C611">
        <v>46.9056</v>
      </c>
      <c r="D611">
        <v>-109.4114</v>
      </c>
      <c r="E611" s="13">
        <v>1513.3</v>
      </c>
      <c r="F611" t="s">
        <v>1219</v>
      </c>
      <c r="G611" t="s">
        <v>2345</v>
      </c>
      <c r="H611">
        <v>1.2</v>
      </c>
      <c r="I611">
        <v>2</v>
      </c>
      <c r="J611">
        <v>2.5333299999999999</v>
      </c>
      <c r="K611">
        <v>4.3714300000000001</v>
      </c>
      <c r="L611">
        <v>2</v>
      </c>
      <c r="M611">
        <v>100</v>
      </c>
    </row>
    <row r="612" spans="1:13" x14ac:dyDescent="0.25">
      <c r="A612">
        <v>610</v>
      </c>
      <c r="B612" t="s">
        <v>1220</v>
      </c>
      <c r="C612">
        <v>47.0110999999999</v>
      </c>
      <c r="D612">
        <v>-109.2261</v>
      </c>
      <c r="E612" s="13">
        <v>1532.5</v>
      </c>
      <c r="F612" t="s">
        <v>1221</v>
      </c>
      <c r="G612" t="s">
        <v>2345</v>
      </c>
      <c r="H612">
        <v>1.0865800000000001</v>
      </c>
      <c r="I612">
        <v>1.74549</v>
      </c>
      <c r="J612">
        <v>2.375</v>
      </c>
      <c r="K612">
        <v>4.0300399999999996</v>
      </c>
      <c r="L612">
        <v>2</v>
      </c>
      <c r="M612">
        <v>100</v>
      </c>
    </row>
    <row r="613" spans="1:13" x14ac:dyDescent="0.25">
      <c r="A613">
        <v>611</v>
      </c>
      <c r="B613" t="s">
        <v>1222</v>
      </c>
      <c r="C613">
        <v>48.380600000000001</v>
      </c>
      <c r="D613">
        <v>-115.5578</v>
      </c>
      <c r="E613">
        <v>652.29999999999905</v>
      </c>
      <c r="F613" t="s">
        <v>1223</v>
      </c>
      <c r="G613" t="s">
        <v>2346</v>
      </c>
      <c r="H613">
        <v>0.755</v>
      </c>
      <c r="I613">
        <v>1.31264</v>
      </c>
      <c r="J613">
        <v>1.875</v>
      </c>
      <c r="K613">
        <v>2.8</v>
      </c>
      <c r="L613">
        <v>2</v>
      </c>
      <c r="M613">
        <v>100</v>
      </c>
    </row>
    <row r="614" spans="1:13" x14ac:dyDescent="0.25">
      <c r="A614">
        <v>612</v>
      </c>
      <c r="B614" t="s">
        <v>1224</v>
      </c>
      <c r="C614">
        <v>48.399999999999899</v>
      </c>
      <c r="D614">
        <v>-115.3</v>
      </c>
      <c r="E614">
        <v>670.89999999999895</v>
      </c>
      <c r="F614" t="s">
        <v>1225</v>
      </c>
      <c r="G614" t="s">
        <v>2346</v>
      </c>
      <c r="H614">
        <v>0.77</v>
      </c>
      <c r="I614">
        <v>1.3982399999999999</v>
      </c>
      <c r="J614">
        <v>1.8062199999999999</v>
      </c>
      <c r="K614">
        <v>2.9546899999999998</v>
      </c>
      <c r="L614">
        <v>2</v>
      </c>
      <c r="M614">
        <v>100</v>
      </c>
    </row>
    <row r="615" spans="1:13" x14ac:dyDescent="0.25">
      <c r="A615">
        <v>613</v>
      </c>
      <c r="B615" t="s">
        <v>1226</v>
      </c>
      <c r="C615">
        <v>48.409999999999897</v>
      </c>
      <c r="D615">
        <v>-115.3181</v>
      </c>
      <c r="E615">
        <v>643.1</v>
      </c>
      <c r="F615" t="s">
        <v>1227</v>
      </c>
      <c r="G615" t="s">
        <v>2346</v>
      </c>
      <c r="H615">
        <v>0.78332999999999997</v>
      </c>
      <c r="I615">
        <v>1.4</v>
      </c>
      <c r="J615">
        <v>1.8</v>
      </c>
      <c r="K615">
        <v>2.9134899999999999</v>
      </c>
      <c r="L615">
        <v>2</v>
      </c>
      <c r="M615">
        <v>100</v>
      </c>
    </row>
    <row r="616" spans="1:13" x14ac:dyDescent="0.25">
      <c r="A616">
        <v>614</v>
      </c>
      <c r="B616" t="s">
        <v>1228</v>
      </c>
      <c r="C616">
        <v>48.403599999999898</v>
      </c>
      <c r="D616">
        <v>-115.539199999999</v>
      </c>
      <c r="E616">
        <v>638.89999999999895</v>
      </c>
      <c r="F616" t="s">
        <v>1229</v>
      </c>
      <c r="G616" t="s">
        <v>2346</v>
      </c>
      <c r="H616">
        <v>0.75966999999999996</v>
      </c>
      <c r="I616">
        <v>1.30477</v>
      </c>
      <c r="J616">
        <v>1.8566199999999999</v>
      </c>
      <c r="K616">
        <v>2.8</v>
      </c>
      <c r="L616">
        <v>2</v>
      </c>
      <c r="M616">
        <v>100</v>
      </c>
    </row>
    <row r="617" spans="1:13" x14ac:dyDescent="0.25">
      <c r="A617">
        <v>615</v>
      </c>
      <c r="B617" t="s">
        <v>1230</v>
      </c>
      <c r="C617">
        <v>47.973300000000002</v>
      </c>
      <c r="D617">
        <v>-115.2239</v>
      </c>
      <c r="E617" s="13">
        <v>1056.0999999999899</v>
      </c>
      <c r="F617" t="s">
        <v>1231</v>
      </c>
      <c r="G617" t="s">
        <v>2346</v>
      </c>
      <c r="H617">
        <v>0.85138000000000003</v>
      </c>
      <c r="I617">
        <v>1.5904799999999999</v>
      </c>
      <c r="J617">
        <v>1.96333</v>
      </c>
      <c r="K617">
        <v>3.38774</v>
      </c>
      <c r="L617">
        <v>2</v>
      </c>
      <c r="M617">
        <v>100</v>
      </c>
    </row>
    <row r="618" spans="1:13" x14ac:dyDescent="0.25">
      <c r="A618">
        <v>616</v>
      </c>
      <c r="B618" t="s">
        <v>1232</v>
      </c>
      <c r="C618">
        <v>44.633099999999899</v>
      </c>
      <c r="D618">
        <v>-112.5928</v>
      </c>
      <c r="E618" s="13">
        <v>1913.8</v>
      </c>
      <c r="F618" t="s">
        <v>1233</v>
      </c>
      <c r="G618" t="s">
        <v>2345</v>
      </c>
      <c r="H618">
        <v>0.66500000000000004</v>
      </c>
      <c r="I618">
        <v>1.17083</v>
      </c>
      <c r="J618">
        <v>1.5681799999999999</v>
      </c>
      <c r="K618">
        <v>2.6</v>
      </c>
      <c r="L618">
        <v>2</v>
      </c>
      <c r="M618">
        <v>100</v>
      </c>
    </row>
    <row r="619" spans="1:13" x14ac:dyDescent="0.25">
      <c r="A619">
        <v>617</v>
      </c>
      <c r="B619" t="s">
        <v>1234</v>
      </c>
      <c r="C619">
        <v>44.666699999999899</v>
      </c>
      <c r="D619">
        <v>-112.366699999999</v>
      </c>
      <c r="E619" s="13">
        <v>2044</v>
      </c>
      <c r="F619" t="s">
        <v>1235</v>
      </c>
      <c r="G619" t="s">
        <v>2345</v>
      </c>
      <c r="H619">
        <v>0.71277000000000001</v>
      </c>
      <c r="I619">
        <v>1.1954499999999999</v>
      </c>
      <c r="J619">
        <v>1.6076900000000001</v>
      </c>
      <c r="K619">
        <v>2.6384099999999999</v>
      </c>
      <c r="L619">
        <v>2</v>
      </c>
      <c r="M619">
        <v>100</v>
      </c>
    </row>
    <row r="620" spans="1:13" x14ac:dyDescent="0.25">
      <c r="A620">
        <v>618</v>
      </c>
      <c r="B620" t="s">
        <v>1236</v>
      </c>
      <c r="C620">
        <v>47.033299999999898</v>
      </c>
      <c r="D620">
        <v>-112.41670000000001</v>
      </c>
      <c r="E620" s="13">
        <v>1570.9</v>
      </c>
      <c r="F620" t="s">
        <v>1237</v>
      </c>
      <c r="G620" t="s">
        <v>2346</v>
      </c>
      <c r="H620">
        <v>0.85836999999999997</v>
      </c>
      <c r="I620">
        <v>1.5107900000000001</v>
      </c>
      <c r="J620">
        <v>1.9342200000000001</v>
      </c>
      <c r="K620">
        <v>3.2478199999999999</v>
      </c>
      <c r="L620">
        <v>2</v>
      </c>
      <c r="M620">
        <v>100</v>
      </c>
    </row>
    <row r="621" spans="1:13" x14ac:dyDescent="0.25">
      <c r="A621">
        <v>619</v>
      </c>
      <c r="B621" t="s">
        <v>1238</v>
      </c>
      <c r="C621">
        <v>46.955800000000004</v>
      </c>
      <c r="D621">
        <v>-112.65470000000001</v>
      </c>
      <c r="E621" s="13">
        <v>1394.5</v>
      </c>
      <c r="F621" t="s">
        <v>1239</v>
      </c>
      <c r="G621" t="s">
        <v>2346</v>
      </c>
      <c r="H621">
        <v>0.75031999999999999</v>
      </c>
      <c r="I621">
        <v>1.31</v>
      </c>
      <c r="J621">
        <v>1.7486900000000001</v>
      </c>
      <c r="K621">
        <v>2.9894599999999998</v>
      </c>
      <c r="L621">
        <v>2</v>
      </c>
      <c r="M621">
        <v>100</v>
      </c>
    </row>
    <row r="622" spans="1:13" x14ac:dyDescent="0.25">
      <c r="A622">
        <v>620</v>
      </c>
      <c r="B622" t="s">
        <v>1240</v>
      </c>
      <c r="C622">
        <v>47.408299999999898</v>
      </c>
      <c r="D622">
        <v>-113.71250000000001</v>
      </c>
      <c r="E622" s="13">
        <v>1316.7</v>
      </c>
      <c r="F622" t="s">
        <v>1241</v>
      </c>
      <c r="G622" t="s">
        <v>2346</v>
      </c>
      <c r="H622">
        <v>0.86306000000000005</v>
      </c>
      <c r="I622">
        <v>1.5</v>
      </c>
      <c r="J622">
        <v>1.9805299999999999</v>
      </c>
      <c r="K622">
        <v>3.2</v>
      </c>
      <c r="L622">
        <v>2</v>
      </c>
      <c r="M622">
        <v>100</v>
      </c>
    </row>
    <row r="623" spans="1:13" x14ac:dyDescent="0.25">
      <c r="A623">
        <v>621</v>
      </c>
      <c r="B623" t="s">
        <v>1242</v>
      </c>
      <c r="C623">
        <v>47.225299999999898</v>
      </c>
      <c r="D623">
        <v>-105.152199999999</v>
      </c>
      <c r="E623">
        <v>819.89999999999895</v>
      </c>
      <c r="F623" t="s">
        <v>1243</v>
      </c>
      <c r="G623" t="s">
        <v>2345</v>
      </c>
      <c r="H623">
        <v>1.1798999999999999</v>
      </c>
      <c r="I623">
        <v>1.6104000000000001</v>
      </c>
      <c r="J623">
        <v>2.9</v>
      </c>
      <c r="K623">
        <v>3.8606799999999999</v>
      </c>
      <c r="L623">
        <v>2</v>
      </c>
      <c r="M623">
        <v>100</v>
      </c>
    </row>
    <row r="624" spans="1:13" x14ac:dyDescent="0.25">
      <c r="A624">
        <v>622</v>
      </c>
      <c r="B624" t="s">
        <v>1244</v>
      </c>
      <c r="C624">
        <v>45.666699999999899</v>
      </c>
      <c r="D624">
        <v>-110.5667</v>
      </c>
      <c r="E624" s="13">
        <v>1368.9</v>
      </c>
      <c r="F624" t="s">
        <v>1245</v>
      </c>
      <c r="G624" t="s">
        <v>2345</v>
      </c>
      <c r="H624">
        <v>0.77725999999999995</v>
      </c>
      <c r="I624">
        <v>1.1000000000000001</v>
      </c>
      <c r="J624">
        <v>1.7642899999999999</v>
      </c>
      <c r="K624">
        <v>2.9547699999999999</v>
      </c>
      <c r="L624">
        <v>2</v>
      </c>
      <c r="M624">
        <v>100</v>
      </c>
    </row>
    <row r="625" spans="1:13" x14ac:dyDescent="0.25">
      <c r="A625">
        <v>623</v>
      </c>
      <c r="B625" t="s">
        <v>1246</v>
      </c>
      <c r="C625">
        <v>45.495600000000003</v>
      </c>
      <c r="D625">
        <v>-110.558899999999</v>
      </c>
      <c r="E625" s="13">
        <v>1537.4</v>
      </c>
      <c r="F625" t="s">
        <v>1247</v>
      </c>
      <c r="G625" t="s">
        <v>2345</v>
      </c>
      <c r="H625">
        <v>0.8</v>
      </c>
      <c r="I625">
        <v>1.1875</v>
      </c>
      <c r="J625">
        <v>1.82857</v>
      </c>
      <c r="K625">
        <v>3</v>
      </c>
      <c r="L625">
        <v>2</v>
      </c>
      <c r="M625">
        <v>100</v>
      </c>
    </row>
    <row r="626" spans="1:13" x14ac:dyDescent="0.25">
      <c r="A626">
        <v>624</v>
      </c>
      <c r="B626" t="s">
        <v>1248</v>
      </c>
      <c r="C626">
        <v>45.6968999999999</v>
      </c>
      <c r="D626">
        <v>-110.4539</v>
      </c>
      <c r="E626" s="13">
        <v>1431.5999999999899</v>
      </c>
      <c r="F626" t="s">
        <v>1249</v>
      </c>
      <c r="G626" t="s">
        <v>2345</v>
      </c>
      <c r="H626">
        <v>0.77200000000000002</v>
      </c>
      <c r="I626">
        <v>1.13236</v>
      </c>
      <c r="J626">
        <v>1.75</v>
      </c>
      <c r="K626">
        <v>2.9575100000000001</v>
      </c>
      <c r="L626">
        <v>2</v>
      </c>
      <c r="M626">
        <v>100</v>
      </c>
    </row>
    <row r="627" spans="1:13" x14ac:dyDescent="0.25">
      <c r="A627">
        <v>625</v>
      </c>
      <c r="B627" t="s">
        <v>1250</v>
      </c>
      <c r="C627">
        <v>48.299999999999898</v>
      </c>
      <c r="D627">
        <v>-109.349999999999</v>
      </c>
      <c r="E627" s="13">
        <v>1189.9000000000001</v>
      </c>
      <c r="F627" t="s">
        <v>1251</v>
      </c>
      <c r="G627" t="s">
        <v>2345</v>
      </c>
      <c r="H627">
        <v>1.2846200000000001</v>
      </c>
      <c r="I627">
        <v>2.1874500000000001</v>
      </c>
      <c r="J627">
        <v>2.78633</v>
      </c>
      <c r="K627">
        <v>4.5816499999999998</v>
      </c>
      <c r="L627">
        <v>2</v>
      </c>
      <c r="M627">
        <v>100</v>
      </c>
    </row>
    <row r="628" spans="1:13" x14ac:dyDescent="0.25">
      <c r="A628">
        <v>626</v>
      </c>
      <c r="B628" t="s">
        <v>1252</v>
      </c>
      <c r="C628">
        <v>45.316400000000002</v>
      </c>
      <c r="D628">
        <v>-107.359399999999</v>
      </c>
      <c r="E628" s="13">
        <v>1024.0999999999899</v>
      </c>
      <c r="F628" t="s">
        <v>1253</v>
      </c>
      <c r="G628" t="s">
        <v>2345</v>
      </c>
      <c r="H628">
        <v>0.98268</v>
      </c>
      <c r="I628">
        <v>1.5</v>
      </c>
      <c r="J628">
        <v>2.4802900000000001</v>
      </c>
      <c r="K628">
        <v>4.0535699999999997</v>
      </c>
      <c r="L628">
        <v>2</v>
      </c>
      <c r="M628">
        <v>100</v>
      </c>
    </row>
    <row r="629" spans="1:13" x14ac:dyDescent="0.25">
      <c r="A629">
        <v>627</v>
      </c>
      <c r="B629" t="s">
        <v>1254</v>
      </c>
      <c r="C629">
        <v>45.8813999999999</v>
      </c>
      <c r="D629">
        <v>-111.4164</v>
      </c>
      <c r="E629" s="13">
        <v>1293.3</v>
      </c>
      <c r="F629" t="s">
        <v>1255</v>
      </c>
      <c r="G629" t="s">
        <v>2345</v>
      </c>
      <c r="H629">
        <v>0.67308000000000001</v>
      </c>
      <c r="I629">
        <v>1.16154</v>
      </c>
      <c r="J629">
        <v>1.6</v>
      </c>
      <c r="K629">
        <v>2.7902</v>
      </c>
      <c r="L629">
        <v>2</v>
      </c>
      <c r="M629">
        <v>100</v>
      </c>
    </row>
    <row r="630" spans="1:13" x14ac:dyDescent="0.25">
      <c r="A630">
        <v>628</v>
      </c>
      <c r="B630" t="s">
        <v>1256</v>
      </c>
      <c r="C630">
        <v>46.7258</v>
      </c>
      <c r="D630">
        <v>-114.5331</v>
      </c>
      <c r="E630" s="13">
        <v>1272.5</v>
      </c>
      <c r="F630" t="s">
        <v>1257</v>
      </c>
      <c r="G630" t="s">
        <v>2346</v>
      </c>
      <c r="H630">
        <v>1.0363599999999999</v>
      </c>
      <c r="I630">
        <v>1.92991</v>
      </c>
      <c r="J630">
        <v>2.19638</v>
      </c>
      <c r="K630">
        <v>4.10398</v>
      </c>
      <c r="L630">
        <v>2</v>
      </c>
      <c r="M630">
        <v>100</v>
      </c>
    </row>
    <row r="631" spans="1:13" x14ac:dyDescent="0.25">
      <c r="A631">
        <v>629</v>
      </c>
      <c r="B631" t="s">
        <v>1258</v>
      </c>
      <c r="C631">
        <v>46.750599999999899</v>
      </c>
      <c r="D631">
        <v>-114.51390000000001</v>
      </c>
      <c r="E631" s="13">
        <v>1236</v>
      </c>
      <c r="F631" t="s">
        <v>1259</v>
      </c>
      <c r="G631" t="s">
        <v>2346</v>
      </c>
      <c r="H631">
        <v>1.0194700000000001</v>
      </c>
      <c r="I631">
        <v>1.8945099999999999</v>
      </c>
      <c r="J631">
        <v>2.1890399999999999</v>
      </c>
      <c r="K631">
        <v>3.9958399999999998</v>
      </c>
      <c r="L631">
        <v>2</v>
      </c>
      <c r="M631">
        <v>100</v>
      </c>
    </row>
    <row r="632" spans="1:13" x14ac:dyDescent="0.25">
      <c r="A632">
        <v>630</v>
      </c>
      <c r="B632" t="s">
        <v>1260</v>
      </c>
      <c r="C632">
        <v>47.936100000000003</v>
      </c>
      <c r="D632">
        <v>-110.5022</v>
      </c>
      <c r="E632">
        <v>785.79999999999905</v>
      </c>
      <c r="F632" t="s">
        <v>1261</v>
      </c>
      <c r="G632" t="s">
        <v>2345</v>
      </c>
      <c r="H632">
        <v>0.99422999999999995</v>
      </c>
      <c r="I632">
        <v>1.59</v>
      </c>
      <c r="J632">
        <v>2.3931800000000001</v>
      </c>
      <c r="K632">
        <v>3.7966700000000002</v>
      </c>
      <c r="L632">
        <v>2</v>
      </c>
      <c r="M632">
        <v>100</v>
      </c>
    </row>
    <row r="633" spans="1:13" x14ac:dyDescent="0.25">
      <c r="A633">
        <v>631</v>
      </c>
      <c r="B633" t="s">
        <v>1262</v>
      </c>
      <c r="C633">
        <v>47.716700000000003</v>
      </c>
      <c r="D633">
        <v>-114.65</v>
      </c>
      <c r="E633">
        <v>878.1</v>
      </c>
      <c r="F633" t="s">
        <v>1263</v>
      </c>
      <c r="G633" t="s">
        <v>2346</v>
      </c>
      <c r="H633">
        <v>0.6875</v>
      </c>
      <c r="I633">
        <v>1.2250000000000001</v>
      </c>
      <c r="J633">
        <v>1.69062</v>
      </c>
      <c r="K633">
        <v>2.5666699999999998</v>
      </c>
      <c r="L633">
        <v>2</v>
      </c>
      <c r="M633">
        <v>100</v>
      </c>
    </row>
    <row r="634" spans="1:13" x14ac:dyDescent="0.25">
      <c r="A634">
        <v>632</v>
      </c>
      <c r="B634" t="s">
        <v>1264</v>
      </c>
      <c r="C634">
        <v>47.7</v>
      </c>
      <c r="D634">
        <v>-114.63330000000001</v>
      </c>
      <c r="E634">
        <v>865.89999999999895</v>
      </c>
      <c r="F634" t="s">
        <v>1265</v>
      </c>
      <c r="G634" t="s">
        <v>2346</v>
      </c>
      <c r="H634">
        <v>0.66627999999999998</v>
      </c>
      <c r="I634">
        <v>1.2</v>
      </c>
      <c r="J634">
        <v>1.6</v>
      </c>
      <c r="K634">
        <v>2.5</v>
      </c>
      <c r="L634">
        <v>2</v>
      </c>
      <c r="M634">
        <v>100</v>
      </c>
    </row>
    <row r="635" spans="1:13" x14ac:dyDescent="0.25">
      <c r="A635">
        <v>633</v>
      </c>
      <c r="B635" t="s">
        <v>1266</v>
      </c>
      <c r="C635">
        <v>48.25</v>
      </c>
      <c r="D635">
        <v>-110.2</v>
      </c>
      <c r="E635">
        <v>841.89999999999895</v>
      </c>
      <c r="F635" t="s">
        <v>1267</v>
      </c>
      <c r="G635" t="s">
        <v>2345</v>
      </c>
      <c r="H635">
        <v>0.99182999999999999</v>
      </c>
      <c r="I635">
        <v>1.5792900000000001</v>
      </c>
      <c r="J635">
        <v>2.3853399999999998</v>
      </c>
      <c r="K635">
        <v>3.8024499999999999</v>
      </c>
      <c r="L635">
        <v>2</v>
      </c>
      <c r="M635">
        <v>100</v>
      </c>
    </row>
    <row r="636" spans="1:13" x14ac:dyDescent="0.25">
      <c r="A636">
        <v>634</v>
      </c>
      <c r="B636" t="s">
        <v>1268</v>
      </c>
      <c r="C636">
        <v>48.95</v>
      </c>
      <c r="D636">
        <v>-107.8167</v>
      </c>
      <c r="E636">
        <v>811.1</v>
      </c>
      <c r="F636" t="s">
        <v>1269</v>
      </c>
      <c r="G636" t="s">
        <v>2345</v>
      </c>
      <c r="H636">
        <v>1.11314</v>
      </c>
      <c r="I636">
        <v>1.6128</v>
      </c>
      <c r="J636">
        <v>2.7347800000000002</v>
      </c>
      <c r="K636">
        <v>3.8340399999999999</v>
      </c>
      <c r="L636">
        <v>2</v>
      </c>
      <c r="M636">
        <v>100</v>
      </c>
    </row>
    <row r="637" spans="1:13" x14ac:dyDescent="0.25">
      <c r="A637">
        <v>635</v>
      </c>
      <c r="B637" t="s">
        <v>1270</v>
      </c>
      <c r="C637">
        <v>46.166699999999899</v>
      </c>
      <c r="D637">
        <v>-112.9</v>
      </c>
      <c r="E637" s="13">
        <v>1585</v>
      </c>
      <c r="F637" t="s">
        <v>1271</v>
      </c>
      <c r="G637" t="s">
        <v>2346</v>
      </c>
      <c r="H637">
        <v>0.80954000000000004</v>
      </c>
      <c r="I637">
        <v>1.2445900000000001</v>
      </c>
      <c r="J637">
        <v>1.7208300000000001</v>
      </c>
      <c r="K637">
        <v>2.8311799999999998</v>
      </c>
      <c r="L637">
        <v>2</v>
      </c>
      <c r="M637">
        <v>100</v>
      </c>
    </row>
    <row r="638" spans="1:13" x14ac:dyDescent="0.25">
      <c r="A638">
        <v>636</v>
      </c>
      <c r="B638" t="s">
        <v>1272</v>
      </c>
      <c r="C638">
        <v>46.366700000000002</v>
      </c>
      <c r="D638">
        <v>-110.38330000000001</v>
      </c>
      <c r="E638" s="13">
        <v>1767.8</v>
      </c>
      <c r="F638" t="s">
        <v>1273</v>
      </c>
      <c r="G638" t="s">
        <v>2345</v>
      </c>
      <c r="H638">
        <v>1.04667</v>
      </c>
      <c r="I638">
        <v>1.7412099999999999</v>
      </c>
      <c r="J638">
        <v>2.3723200000000002</v>
      </c>
      <c r="K638">
        <v>3.76</v>
      </c>
      <c r="L638">
        <v>2</v>
      </c>
      <c r="M638">
        <v>100</v>
      </c>
    </row>
    <row r="639" spans="1:13" x14ac:dyDescent="0.25">
      <c r="A639">
        <v>637</v>
      </c>
      <c r="B639" t="s">
        <v>1274</v>
      </c>
      <c r="C639">
        <v>48.649999999999899</v>
      </c>
      <c r="D639">
        <v>-108.3</v>
      </c>
      <c r="E639">
        <v>946.1</v>
      </c>
      <c r="F639" t="s">
        <v>1275</v>
      </c>
      <c r="G639" t="s">
        <v>2345</v>
      </c>
      <c r="H639">
        <v>1.1382399999999999</v>
      </c>
      <c r="I639">
        <v>1.61408</v>
      </c>
      <c r="J639">
        <v>2.7305600000000001</v>
      </c>
      <c r="K639">
        <v>3.8191999999999999</v>
      </c>
      <c r="L639">
        <v>2</v>
      </c>
      <c r="M639">
        <v>100</v>
      </c>
    </row>
    <row r="640" spans="1:13" x14ac:dyDescent="0.25">
      <c r="A640">
        <v>638</v>
      </c>
      <c r="B640" t="s">
        <v>1276</v>
      </c>
      <c r="C640">
        <v>48.4833</v>
      </c>
      <c r="D640">
        <v>-111.2167</v>
      </c>
      <c r="E640" s="13">
        <v>1010.1</v>
      </c>
      <c r="F640" t="s">
        <v>1277</v>
      </c>
      <c r="G640" t="s">
        <v>2345</v>
      </c>
      <c r="H640">
        <v>0.84955999999999998</v>
      </c>
      <c r="I640">
        <v>1.2309099999999999</v>
      </c>
      <c r="J640">
        <v>2.1723499999999998</v>
      </c>
      <c r="K640">
        <v>3.3780899999999998</v>
      </c>
      <c r="L640">
        <v>2</v>
      </c>
      <c r="M640">
        <v>100</v>
      </c>
    </row>
    <row r="641" spans="1:13" x14ac:dyDescent="0.25">
      <c r="A641">
        <v>639</v>
      </c>
      <c r="B641" t="s">
        <v>1278</v>
      </c>
      <c r="C641">
        <v>46.366700000000002</v>
      </c>
      <c r="D641">
        <v>-110.7</v>
      </c>
      <c r="E641" s="13">
        <v>1769.0999999999899</v>
      </c>
      <c r="F641" t="s">
        <v>1279</v>
      </c>
      <c r="G641" t="s">
        <v>2345</v>
      </c>
      <c r="H641">
        <v>0.85833000000000004</v>
      </c>
      <c r="I641">
        <v>1.4040299999999999</v>
      </c>
      <c r="J641">
        <v>1.98</v>
      </c>
      <c r="K641">
        <v>3.3714300000000001</v>
      </c>
      <c r="L641">
        <v>2</v>
      </c>
      <c r="M641">
        <v>100</v>
      </c>
    </row>
    <row r="642" spans="1:13" x14ac:dyDescent="0.25">
      <c r="A642">
        <v>640</v>
      </c>
      <c r="B642" t="s">
        <v>1280</v>
      </c>
      <c r="C642">
        <v>48.383299999999899</v>
      </c>
      <c r="D642">
        <v>-113.2833</v>
      </c>
      <c r="E642" s="13">
        <v>1539.8</v>
      </c>
      <c r="F642" t="s">
        <v>1281</v>
      </c>
      <c r="G642" t="s">
        <v>2345</v>
      </c>
      <c r="H642">
        <v>0.98397999999999997</v>
      </c>
      <c r="I642">
        <v>1.83694</v>
      </c>
      <c r="J642">
        <v>2.3220499999999999</v>
      </c>
      <c r="K642">
        <v>4.0598200000000002</v>
      </c>
      <c r="L642">
        <v>2</v>
      </c>
      <c r="M642">
        <v>100</v>
      </c>
    </row>
    <row r="643" spans="1:13" x14ac:dyDescent="0.25">
      <c r="A643">
        <v>641</v>
      </c>
      <c r="B643" t="s">
        <v>1282</v>
      </c>
      <c r="C643">
        <v>48.45</v>
      </c>
      <c r="D643">
        <v>-105.9333</v>
      </c>
      <c r="E643">
        <v>890.89999999999895</v>
      </c>
      <c r="F643" t="s">
        <v>1283</v>
      </c>
      <c r="G643" t="s">
        <v>2345</v>
      </c>
      <c r="H643">
        <v>1.0874999999999999</v>
      </c>
      <c r="I643">
        <v>1.58633</v>
      </c>
      <c r="J643">
        <v>2.77969</v>
      </c>
      <c r="K643">
        <v>3.69957</v>
      </c>
      <c r="L643">
        <v>2</v>
      </c>
      <c r="M643">
        <v>100</v>
      </c>
    </row>
    <row r="644" spans="1:13" x14ac:dyDescent="0.25">
      <c r="A644">
        <v>642</v>
      </c>
      <c r="B644" t="s">
        <v>1284</v>
      </c>
      <c r="C644">
        <v>46.566699999999898</v>
      </c>
      <c r="D644">
        <v>-112.3</v>
      </c>
      <c r="E644" s="13">
        <v>1909</v>
      </c>
      <c r="F644" t="s">
        <v>1285</v>
      </c>
      <c r="G644" t="s">
        <v>2345</v>
      </c>
      <c r="H644">
        <v>0.78278000000000003</v>
      </c>
      <c r="I644">
        <v>1.32246</v>
      </c>
      <c r="J644">
        <v>1.75</v>
      </c>
      <c r="K644">
        <v>2.94048</v>
      </c>
      <c r="L644">
        <v>2</v>
      </c>
      <c r="M644">
        <v>100</v>
      </c>
    </row>
    <row r="645" spans="1:13" x14ac:dyDescent="0.25">
      <c r="A645">
        <v>643</v>
      </c>
      <c r="B645" t="s">
        <v>1286</v>
      </c>
      <c r="C645">
        <v>46.142200000000003</v>
      </c>
      <c r="D645">
        <v>-104.7353</v>
      </c>
      <c r="E645">
        <v>856.5</v>
      </c>
      <c r="F645" t="s">
        <v>1287</v>
      </c>
      <c r="G645" t="s">
        <v>2345</v>
      </c>
      <c r="H645">
        <v>1.2973699999999999</v>
      </c>
      <c r="I645">
        <v>1.694</v>
      </c>
      <c r="J645">
        <v>3.3204500000000001</v>
      </c>
      <c r="K645">
        <v>4.1967600000000003</v>
      </c>
      <c r="L645">
        <v>2</v>
      </c>
      <c r="M645">
        <v>100</v>
      </c>
    </row>
    <row r="646" spans="1:13" x14ac:dyDescent="0.25">
      <c r="A646">
        <v>644</v>
      </c>
      <c r="B646" t="s">
        <v>1288</v>
      </c>
      <c r="C646">
        <v>48.358899999999899</v>
      </c>
      <c r="D646">
        <v>-107.871399999999</v>
      </c>
      <c r="E646">
        <v>689.5</v>
      </c>
      <c r="F646" t="s">
        <v>1289</v>
      </c>
      <c r="G646" t="s">
        <v>2345</v>
      </c>
      <c r="H646">
        <v>1.0638300000000001</v>
      </c>
      <c r="I646">
        <v>1.5662100000000001</v>
      </c>
      <c r="J646">
        <v>2.6088399999999998</v>
      </c>
      <c r="K646">
        <v>3.6274999999999999</v>
      </c>
      <c r="L646">
        <v>2</v>
      </c>
      <c r="M646">
        <v>100</v>
      </c>
    </row>
    <row r="647" spans="1:13" x14ac:dyDescent="0.25">
      <c r="A647">
        <v>645</v>
      </c>
      <c r="B647" t="s">
        <v>1290</v>
      </c>
      <c r="C647">
        <v>48.35</v>
      </c>
      <c r="D647">
        <v>-107.866699999999</v>
      </c>
      <c r="E647">
        <v>688.79999999999905</v>
      </c>
      <c r="F647" t="s">
        <v>1289</v>
      </c>
      <c r="G647" t="s">
        <v>2345</v>
      </c>
      <c r="H647">
        <v>1.0643499999999999</v>
      </c>
      <c r="I647">
        <v>1.56768</v>
      </c>
      <c r="J647">
        <v>2.6088100000000001</v>
      </c>
      <c r="K647">
        <v>3.6298699999999999</v>
      </c>
      <c r="L647">
        <v>2</v>
      </c>
      <c r="M647">
        <v>100</v>
      </c>
    </row>
    <row r="648" spans="1:13" x14ac:dyDescent="0.25">
      <c r="A648">
        <v>646</v>
      </c>
      <c r="B648" t="s">
        <v>1291</v>
      </c>
      <c r="C648">
        <v>48.393900000000002</v>
      </c>
      <c r="D648">
        <v>-107.7286</v>
      </c>
      <c r="E648">
        <v>680</v>
      </c>
      <c r="F648" t="s">
        <v>1292</v>
      </c>
      <c r="G648" t="s">
        <v>2345</v>
      </c>
      <c r="H648">
        <v>1.0797600000000001</v>
      </c>
      <c r="I648">
        <v>1.58399</v>
      </c>
      <c r="J648">
        <v>2.6565799999999999</v>
      </c>
      <c r="K648">
        <v>3.7837200000000002</v>
      </c>
      <c r="L648">
        <v>2</v>
      </c>
      <c r="M648">
        <v>100</v>
      </c>
    </row>
    <row r="649" spans="1:13" x14ac:dyDescent="0.25">
      <c r="A649">
        <v>647</v>
      </c>
      <c r="B649" t="s">
        <v>1293</v>
      </c>
      <c r="C649">
        <v>47.841700000000003</v>
      </c>
      <c r="D649">
        <v>-107.9556</v>
      </c>
      <c r="E649">
        <v>794</v>
      </c>
      <c r="F649" t="s">
        <v>1294</v>
      </c>
      <c r="G649" t="s">
        <v>2345</v>
      </c>
      <c r="H649">
        <v>1.0042</v>
      </c>
      <c r="I649">
        <v>1.50441</v>
      </c>
      <c r="J649">
        <v>2.4383699999999999</v>
      </c>
      <c r="K649">
        <v>3.4814699999999998</v>
      </c>
      <c r="L649">
        <v>2</v>
      </c>
      <c r="M649">
        <v>100</v>
      </c>
    </row>
    <row r="650" spans="1:13" x14ac:dyDescent="0.25">
      <c r="A650">
        <v>648</v>
      </c>
      <c r="B650" t="s">
        <v>1295</v>
      </c>
      <c r="C650">
        <v>45.866700000000002</v>
      </c>
      <c r="D650">
        <v>-111.333299999999</v>
      </c>
      <c r="E650" s="13">
        <v>1289.9000000000001</v>
      </c>
      <c r="F650" t="s">
        <v>1296</v>
      </c>
      <c r="G650" t="s">
        <v>2345</v>
      </c>
      <c r="H650">
        <v>0.67500000000000004</v>
      </c>
      <c r="I650">
        <v>1.17418</v>
      </c>
      <c r="J650">
        <v>1.5916699999999999</v>
      </c>
      <c r="K650">
        <v>2.7910699999999999</v>
      </c>
      <c r="L650">
        <v>2</v>
      </c>
      <c r="M650">
        <v>100</v>
      </c>
    </row>
    <row r="651" spans="1:13" x14ac:dyDescent="0.25">
      <c r="A651">
        <v>649</v>
      </c>
      <c r="B651" t="s">
        <v>1297</v>
      </c>
      <c r="C651">
        <v>48.799999999999898</v>
      </c>
      <c r="D651">
        <v>-113.65</v>
      </c>
      <c r="E651" s="13">
        <v>1491.0999999999899</v>
      </c>
      <c r="F651" t="s">
        <v>1298</v>
      </c>
      <c r="G651" t="s">
        <v>2345</v>
      </c>
      <c r="H651">
        <v>1.1605700000000001</v>
      </c>
      <c r="I651">
        <v>2.0864799999999999</v>
      </c>
      <c r="J651">
        <v>2.46035</v>
      </c>
      <c r="K651">
        <v>4.4359900000000003</v>
      </c>
      <c r="L651">
        <v>2</v>
      </c>
      <c r="M651">
        <v>100</v>
      </c>
    </row>
    <row r="652" spans="1:13" x14ac:dyDescent="0.25">
      <c r="A652">
        <v>650</v>
      </c>
      <c r="B652" t="s">
        <v>1299</v>
      </c>
      <c r="C652">
        <v>46.5</v>
      </c>
      <c r="D652">
        <v>-110.3378</v>
      </c>
      <c r="E652" s="13">
        <v>1463</v>
      </c>
      <c r="F652" t="s">
        <v>1300</v>
      </c>
      <c r="G652" t="s">
        <v>2345</v>
      </c>
      <c r="H652">
        <v>0.88288</v>
      </c>
      <c r="I652">
        <v>1.45</v>
      </c>
      <c r="J652">
        <v>2.1488399999999999</v>
      </c>
      <c r="K652">
        <v>3.4893100000000001</v>
      </c>
      <c r="L652">
        <v>2</v>
      </c>
      <c r="M652">
        <v>100</v>
      </c>
    </row>
    <row r="653" spans="1:13" x14ac:dyDescent="0.25">
      <c r="A653">
        <v>651</v>
      </c>
      <c r="B653" t="s">
        <v>1301</v>
      </c>
      <c r="C653">
        <v>46.608899999999899</v>
      </c>
      <c r="D653">
        <v>-110.2786</v>
      </c>
      <c r="E653" s="13">
        <v>1681.9</v>
      </c>
      <c r="F653" t="s">
        <v>1302</v>
      </c>
      <c r="G653" t="s">
        <v>2345</v>
      </c>
      <c r="H653">
        <v>1.20909</v>
      </c>
      <c r="I653">
        <v>1.88889</v>
      </c>
      <c r="J653">
        <v>2.61111</v>
      </c>
      <c r="K653">
        <v>4.1428599999999998</v>
      </c>
      <c r="L653">
        <v>2</v>
      </c>
      <c r="M653">
        <v>100</v>
      </c>
    </row>
    <row r="654" spans="1:13" x14ac:dyDescent="0.25">
      <c r="A654">
        <v>652</v>
      </c>
      <c r="B654" t="s">
        <v>1303</v>
      </c>
      <c r="C654">
        <v>46.566699999999898</v>
      </c>
      <c r="D654">
        <v>-110.55</v>
      </c>
      <c r="E654" s="13">
        <v>1677.9</v>
      </c>
      <c r="F654" t="s">
        <v>1304</v>
      </c>
      <c r="G654" t="s">
        <v>2345</v>
      </c>
      <c r="H654">
        <v>0.88053999999999999</v>
      </c>
      <c r="I654">
        <v>1.40909</v>
      </c>
      <c r="J654">
        <v>2.14703</v>
      </c>
      <c r="K654">
        <v>3.40849</v>
      </c>
      <c r="L654">
        <v>2</v>
      </c>
      <c r="M654">
        <v>100</v>
      </c>
    </row>
    <row r="655" spans="1:13" x14ac:dyDescent="0.25">
      <c r="A655">
        <v>653</v>
      </c>
      <c r="B655" t="s">
        <v>1305</v>
      </c>
      <c r="C655">
        <v>46.75</v>
      </c>
      <c r="D655">
        <v>-112.3</v>
      </c>
      <c r="E655" s="13">
        <v>1768.0999999999899</v>
      </c>
      <c r="F655" t="s">
        <v>1306</v>
      </c>
      <c r="G655" t="s">
        <v>2345</v>
      </c>
      <c r="H655">
        <v>0.79166999999999998</v>
      </c>
      <c r="I655">
        <v>1.4</v>
      </c>
      <c r="J655">
        <v>1.8117099999999999</v>
      </c>
      <c r="K655">
        <v>2.9872299999999998</v>
      </c>
      <c r="L655">
        <v>2</v>
      </c>
      <c r="M655">
        <v>100</v>
      </c>
    </row>
    <row r="656" spans="1:13" x14ac:dyDescent="0.25">
      <c r="A656">
        <v>654</v>
      </c>
      <c r="B656" t="s">
        <v>1307</v>
      </c>
      <c r="C656">
        <v>46.75</v>
      </c>
      <c r="D656">
        <v>-112.3</v>
      </c>
      <c r="E656" s="13">
        <v>1641</v>
      </c>
      <c r="F656" t="s">
        <v>1308</v>
      </c>
      <c r="G656" t="s">
        <v>2345</v>
      </c>
      <c r="H656">
        <v>0.79166999999999998</v>
      </c>
      <c r="I656">
        <v>1.4</v>
      </c>
      <c r="J656">
        <v>1.8117099999999999</v>
      </c>
      <c r="K656">
        <v>2.9872299999999998</v>
      </c>
      <c r="L656">
        <v>2</v>
      </c>
      <c r="M656">
        <v>100</v>
      </c>
    </row>
    <row r="657" spans="1:13" x14ac:dyDescent="0.25">
      <c r="A657">
        <v>655</v>
      </c>
      <c r="B657" t="s">
        <v>1309</v>
      </c>
      <c r="C657">
        <v>45.616700000000002</v>
      </c>
      <c r="D657">
        <v>-104.13330000000001</v>
      </c>
      <c r="E657">
        <v>975.39999999999895</v>
      </c>
      <c r="F657" t="s">
        <v>1310</v>
      </c>
      <c r="G657" t="s">
        <v>2345</v>
      </c>
      <c r="H657">
        <v>1.2181299999999999</v>
      </c>
      <c r="I657">
        <v>1.625</v>
      </c>
      <c r="J657">
        <v>2.96258</v>
      </c>
      <c r="K657">
        <v>3.85744</v>
      </c>
      <c r="L657">
        <v>2</v>
      </c>
      <c r="M657">
        <v>100</v>
      </c>
    </row>
    <row r="658" spans="1:13" x14ac:dyDescent="0.25">
      <c r="A658">
        <v>656</v>
      </c>
      <c r="B658" t="s">
        <v>1311</v>
      </c>
      <c r="C658">
        <v>45.662799999999898</v>
      </c>
      <c r="D658">
        <v>-110.1147</v>
      </c>
      <c r="E658" s="13">
        <v>1465.8</v>
      </c>
      <c r="F658" t="s">
        <v>1312</v>
      </c>
      <c r="G658" t="s">
        <v>2345</v>
      </c>
      <c r="H658">
        <v>0.95337000000000005</v>
      </c>
      <c r="I658">
        <v>1.5714300000000001</v>
      </c>
      <c r="J658">
        <v>2.1208300000000002</v>
      </c>
      <c r="K658">
        <v>3.38</v>
      </c>
      <c r="L658">
        <v>2</v>
      </c>
      <c r="M658">
        <v>100</v>
      </c>
    </row>
    <row r="659" spans="1:13" x14ac:dyDescent="0.25">
      <c r="A659">
        <v>657</v>
      </c>
      <c r="B659" t="s">
        <v>1313</v>
      </c>
      <c r="C659">
        <v>45.519199999999898</v>
      </c>
      <c r="D659">
        <v>-110.2261</v>
      </c>
      <c r="E659" s="13">
        <v>1591.0999999999899</v>
      </c>
      <c r="F659" t="s">
        <v>1314</v>
      </c>
      <c r="G659" t="s">
        <v>2345</v>
      </c>
      <c r="H659">
        <v>1.4</v>
      </c>
      <c r="I659">
        <v>2.4139400000000002</v>
      </c>
      <c r="J659">
        <v>2.8356499999999998</v>
      </c>
      <c r="K659">
        <v>5.0438099999999997</v>
      </c>
      <c r="L659">
        <v>2</v>
      </c>
      <c r="M659">
        <v>100</v>
      </c>
    </row>
    <row r="660" spans="1:13" x14ac:dyDescent="0.25">
      <c r="A660">
        <v>658</v>
      </c>
      <c r="B660" t="s">
        <v>1315</v>
      </c>
      <c r="C660">
        <v>45.783299999999898</v>
      </c>
      <c r="D660">
        <v>-107.116699999999</v>
      </c>
      <c r="E660">
        <v>914.39999999999895</v>
      </c>
      <c r="F660" t="s">
        <v>1316</v>
      </c>
      <c r="G660" t="s">
        <v>2345</v>
      </c>
      <c r="H660">
        <v>1.0027699999999999</v>
      </c>
      <c r="I660">
        <v>1.5058100000000001</v>
      </c>
      <c r="J660">
        <v>2.4212899999999999</v>
      </c>
      <c r="K660">
        <v>3.9</v>
      </c>
      <c r="L660">
        <v>2</v>
      </c>
      <c r="M660">
        <v>100</v>
      </c>
    </row>
    <row r="661" spans="1:13" x14ac:dyDescent="0.25">
      <c r="A661">
        <v>659</v>
      </c>
      <c r="B661" t="s">
        <v>1317</v>
      </c>
      <c r="C661">
        <v>45.5</v>
      </c>
      <c r="D661">
        <v>-111.866699999999</v>
      </c>
      <c r="E661" s="13">
        <v>2133.5999999999899</v>
      </c>
      <c r="F661" t="s">
        <v>1318</v>
      </c>
      <c r="G661" t="s">
        <v>2345</v>
      </c>
      <c r="H661">
        <v>0.91357999999999995</v>
      </c>
      <c r="I661">
        <v>1.56186</v>
      </c>
      <c r="J661">
        <v>1.92</v>
      </c>
      <c r="K661">
        <v>3.2752699999999999</v>
      </c>
      <c r="L661">
        <v>2</v>
      </c>
      <c r="M661">
        <v>100</v>
      </c>
    </row>
    <row r="662" spans="1:13" x14ac:dyDescent="0.25">
      <c r="A662">
        <v>660</v>
      </c>
      <c r="B662" t="s">
        <v>1319</v>
      </c>
      <c r="C662">
        <v>48.482799999999898</v>
      </c>
      <c r="D662">
        <v>-104.45140000000001</v>
      </c>
      <c r="E662">
        <v>591.89999999999895</v>
      </c>
      <c r="F662" t="s">
        <v>1320</v>
      </c>
      <c r="G662" t="s">
        <v>2345</v>
      </c>
      <c r="H662">
        <v>1.1892400000000001</v>
      </c>
      <c r="I662">
        <v>1.7273700000000001</v>
      </c>
      <c r="J662">
        <v>2.9849800000000002</v>
      </c>
      <c r="K662">
        <v>4.17943</v>
      </c>
      <c r="L662">
        <v>2</v>
      </c>
      <c r="M662">
        <v>100</v>
      </c>
    </row>
    <row r="663" spans="1:13" x14ac:dyDescent="0.25">
      <c r="A663">
        <v>661</v>
      </c>
      <c r="B663" t="s">
        <v>1321</v>
      </c>
      <c r="C663">
        <v>45.633299999999899</v>
      </c>
      <c r="D663">
        <v>-112.6833</v>
      </c>
      <c r="E663" s="13">
        <v>1580.0999999999899</v>
      </c>
      <c r="F663" t="s">
        <v>1322</v>
      </c>
      <c r="G663" t="s">
        <v>2345</v>
      </c>
      <c r="H663">
        <v>0.65</v>
      </c>
      <c r="I663">
        <v>1.1471899999999999</v>
      </c>
      <c r="J663">
        <v>1.5640000000000001</v>
      </c>
      <c r="K663">
        <v>2.74526</v>
      </c>
      <c r="L663">
        <v>2</v>
      </c>
      <c r="M663">
        <v>100</v>
      </c>
    </row>
    <row r="664" spans="1:13" x14ac:dyDescent="0.25">
      <c r="A664">
        <v>662</v>
      </c>
      <c r="B664" t="s">
        <v>1323</v>
      </c>
      <c r="C664">
        <v>46.601100000000002</v>
      </c>
      <c r="D664">
        <v>-107.87220000000001</v>
      </c>
      <c r="E664">
        <v>893.7</v>
      </c>
      <c r="F664" t="s">
        <v>1324</v>
      </c>
      <c r="G664" t="s">
        <v>2345</v>
      </c>
      <c r="H664">
        <v>0.91937999999999998</v>
      </c>
      <c r="I664">
        <v>1.45</v>
      </c>
      <c r="J664">
        <v>2.2250000000000001</v>
      </c>
      <c r="K664">
        <v>3.4119000000000002</v>
      </c>
      <c r="L664">
        <v>2</v>
      </c>
      <c r="M664">
        <v>100</v>
      </c>
    </row>
    <row r="665" spans="1:13" x14ac:dyDescent="0.25">
      <c r="A665">
        <v>663</v>
      </c>
      <c r="B665" t="s">
        <v>1325</v>
      </c>
      <c r="C665">
        <v>46.1</v>
      </c>
      <c r="D665">
        <v>-109.95</v>
      </c>
      <c r="E665" s="13">
        <v>1531</v>
      </c>
      <c r="F665" t="s">
        <v>1326</v>
      </c>
      <c r="G665" t="s">
        <v>2345</v>
      </c>
      <c r="H665">
        <v>1.0540700000000001</v>
      </c>
      <c r="I665">
        <v>1.69272</v>
      </c>
      <c r="J665">
        <v>2.4734600000000002</v>
      </c>
      <c r="K665">
        <v>3.6944400000000002</v>
      </c>
      <c r="L665">
        <v>2</v>
      </c>
      <c r="M665">
        <v>100</v>
      </c>
    </row>
    <row r="666" spans="1:13" x14ac:dyDescent="0.25">
      <c r="A666">
        <v>664</v>
      </c>
      <c r="B666" t="s">
        <v>1327</v>
      </c>
      <c r="C666">
        <v>46.104700000000001</v>
      </c>
      <c r="D666">
        <v>-110.05</v>
      </c>
      <c r="E666" s="13">
        <v>1635.3</v>
      </c>
      <c r="F666" t="s">
        <v>1328</v>
      </c>
      <c r="G666" t="s">
        <v>2345</v>
      </c>
      <c r="H666">
        <v>1.08633</v>
      </c>
      <c r="I666">
        <v>1.79464</v>
      </c>
      <c r="J666">
        <v>2.5541700000000001</v>
      </c>
      <c r="K666">
        <v>3.8</v>
      </c>
      <c r="L666">
        <v>2</v>
      </c>
      <c r="M666">
        <v>100</v>
      </c>
    </row>
    <row r="667" spans="1:13" x14ac:dyDescent="0.25">
      <c r="A667">
        <v>665</v>
      </c>
      <c r="B667" t="s">
        <v>1329</v>
      </c>
      <c r="C667">
        <v>45.999400000000001</v>
      </c>
      <c r="D667">
        <v>-111.1328</v>
      </c>
      <c r="E667" s="13">
        <v>1540.2</v>
      </c>
      <c r="F667" t="s">
        <v>1330</v>
      </c>
      <c r="G667" t="s">
        <v>2345</v>
      </c>
      <c r="H667">
        <v>0.81667000000000001</v>
      </c>
      <c r="I667">
        <v>1.3414200000000001</v>
      </c>
      <c r="J667">
        <v>1.84</v>
      </c>
      <c r="K667">
        <v>3.2222200000000001</v>
      </c>
      <c r="L667">
        <v>2</v>
      </c>
      <c r="M667">
        <v>100</v>
      </c>
    </row>
    <row r="668" spans="1:13" x14ac:dyDescent="0.25">
      <c r="A668">
        <v>666</v>
      </c>
      <c r="B668" t="s">
        <v>1331</v>
      </c>
      <c r="C668">
        <v>47.0167</v>
      </c>
      <c r="D668">
        <v>-112.349999999999</v>
      </c>
      <c r="E668" s="13">
        <v>1539.8</v>
      </c>
      <c r="F668" t="s">
        <v>1332</v>
      </c>
      <c r="G668" t="s">
        <v>2346</v>
      </c>
      <c r="H668">
        <v>0.89753000000000005</v>
      </c>
      <c r="I668">
        <v>1.58965</v>
      </c>
      <c r="J668">
        <v>1.99146</v>
      </c>
      <c r="K668">
        <v>3.4773499999999999</v>
      </c>
      <c r="L668">
        <v>2</v>
      </c>
      <c r="M668">
        <v>100</v>
      </c>
    </row>
    <row r="669" spans="1:13" x14ac:dyDescent="0.25">
      <c r="A669">
        <v>667</v>
      </c>
      <c r="B669" t="s">
        <v>1333</v>
      </c>
      <c r="C669">
        <v>46.683300000000003</v>
      </c>
      <c r="D669">
        <v>-104.95</v>
      </c>
      <c r="E669">
        <v>734.89999999999895</v>
      </c>
      <c r="F669" t="s">
        <v>1334</v>
      </c>
      <c r="G669" t="s">
        <v>2345</v>
      </c>
      <c r="H669">
        <v>1.25417</v>
      </c>
      <c r="I669">
        <v>1.6616299999999999</v>
      </c>
      <c r="J669">
        <v>3.2065199999999998</v>
      </c>
      <c r="K669">
        <v>4.0430099999999998</v>
      </c>
      <c r="L669">
        <v>2</v>
      </c>
      <c r="M669">
        <v>100</v>
      </c>
    </row>
    <row r="670" spans="1:13" x14ac:dyDescent="0.25">
      <c r="A670">
        <v>668</v>
      </c>
      <c r="B670" t="s">
        <v>1335</v>
      </c>
      <c r="C670">
        <v>46.761400000000002</v>
      </c>
      <c r="D670">
        <v>-104.9619</v>
      </c>
      <c r="E670">
        <v>757.1</v>
      </c>
      <c r="F670" t="s">
        <v>1336</v>
      </c>
      <c r="G670" t="s">
        <v>2345</v>
      </c>
      <c r="H670">
        <v>1.2520800000000001</v>
      </c>
      <c r="I670">
        <v>1.6603699999999999</v>
      </c>
      <c r="J670">
        <v>3.21136</v>
      </c>
      <c r="K670">
        <v>4.0454499999999998</v>
      </c>
      <c r="L670">
        <v>2</v>
      </c>
      <c r="M670">
        <v>100</v>
      </c>
    </row>
    <row r="671" spans="1:13" x14ac:dyDescent="0.25">
      <c r="A671">
        <v>669</v>
      </c>
      <c r="B671" t="s">
        <v>1337</v>
      </c>
      <c r="C671">
        <v>46.399999999999899</v>
      </c>
      <c r="D671">
        <v>-105.8167</v>
      </c>
      <c r="E671">
        <v>719.89999999999895</v>
      </c>
      <c r="F671" t="s">
        <v>1338</v>
      </c>
      <c r="G671" t="s">
        <v>2345</v>
      </c>
      <c r="H671">
        <v>1.04932</v>
      </c>
      <c r="I671">
        <v>1.425</v>
      </c>
      <c r="J671">
        <v>2.4673099999999999</v>
      </c>
      <c r="K671">
        <v>3.5067400000000002</v>
      </c>
      <c r="L671">
        <v>2</v>
      </c>
      <c r="M671">
        <v>100</v>
      </c>
    </row>
    <row r="672" spans="1:13" x14ac:dyDescent="0.25">
      <c r="A672">
        <v>670</v>
      </c>
      <c r="B672" t="s">
        <v>1339</v>
      </c>
      <c r="C672">
        <v>45.333300000000001</v>
      </c>
      <c r="D672">
        <v>-110.66670000000001</v>
      </c>
      <c r="E672" s="13">
        <v>1676.4</v>
      </c>
      <c r="F672" t="s">
        <v>1340</v>
      </c>
      <c r="G672" t="s">
        <v>2345</v>
      </c>
      <c r="H672">
        <v>1.1000000000000001</v>
      </c>
      <c r="I672">
        <v>1.84</v>
      </c>
      <c r="J672">
        <v>2.3199999999999998</v>
      </c>
      <c r="K672">
        <v>3.8</v>
      </c>
      <c r="L672">
        <v>2</v>
      </c>
      <c r="M672">
        <v>100</v>
      </c>
    </row>
    <row r="673" spans="1:13" x14ac:dyDescent="0.25">
      <c r="A673">
        <v>671</v>
      </c>
      <c r="B673" t="s">
        <v>1341</v>
      </c>
      <c r="C673">
        <v>47.021099999999898</v>
      </c>
      <c r="D673">
        <v>-111.3689</v>
      </c>
      <c r="E673" s="13">
        <v>1371.5999999999899</v>
      </c>
      <c r="F673" t="s">
        <v>1342</v>
      </c>
      <c r="G673" t="s">
        <v>2345</v>
      </c>
      <c r="H673">
        <v>0.95147999999999999</v>
      </c>
      <c r="I673">
        <v>1.5892900000000001</v>
      </c>
      <c r="J673">
        <v>2.2000000000000002</v>
      </c>
      <c r="K673">
        <v>3.8103500000000001</v>
      </c>
      <c r="L673">
        <v>2</v>
      </c>
      <c r="M673">
        <v>100</v>
      </c>
    </row>
    <row r="674" spans="1:13" x14ac:dyDescent="0.25">
      <c r="A674">
        <v>672</v>
      </c>
      <c r="B674" t="s">
        <v>1343</v>
      </c>
      <c r="C674">
        <v>46.875</v>
      </c>
      <c r="D674">
        <v>-111.16330000000001</v>
      </c>
      <c r="E674" s="13">
        <v>1514.9</v>
      </c>
      <c r="F674" t="s">
        <v>1344</v>
      </c>
      <c r="G674" t="s">
        <v>2345</v>
      </c>
      <c r="H674">
        <v>0.79525000000000001</v>
      </c>
      <c r="I674">
        <v>1.28772</v>
      </c>
      <c r="J674">
        <v>1.77071</v>
      </c>
      <c r="K674">
        <v>3</v>
      </c>
      <c r="L674">
        <v>2</v>
      </c>
      <c r="M674">
        <v>100</v>
      </c>
    </row>
    <row r="675" spans="1:13" x14ac:dyDescent="0.25">
      <c r="A675">
        <v>673</v>
      </c>
      <c r="B675" t="s">
        <v>1345</v>
      </c>
      <c r="C675">
        <v>48.866700000000002</v>
      </c>
      <c r="D675">
        <v>-110.616699999999</v>
      </c>
      <c r="E675" s="13">
        <v>1005.8</v>
      </c>
      <c r="F675" t="s">
        <v>1346</v>
      </c>
      <c r="G675" t="s">
        <v>2345</v>
      </c>
      <c r="H675">
        <v>0.99316000000000004</v>
      </c>
      <c r="I675">
        <v>1.5968</v>
      </c>
      <c r="J675">
        <v>2.39697</v>
      </c>
      <c r="K675">
        <v>3.76579</v>
      </c>
      <c r="L675">
        <v>2</v>
      </c>
      <c r="M675">
        <v>100</v>
      </c>
    </row>
    <row r="676" spans="1:13" x14ac:dyDescent="0.25">
      <c r="A676">
        <v>674</v>
      </c>
      <c r="B676" t="s">
        <v>1347</v>
      </c>
      <c r="C676">
        <v>46.8982999999999</v>
      </c>
      <c r="D676">
        <v>-113.9678</v>
      </c>
      <c r="E676" s="13">
        <v>1042.4000000000001</v>
      </c>
      <c r="F676" t="s">
        <v>1348</v>
      </c>
      <c r="G676" t="s">
        <v>2346</v>
      </c>
      <c r="H676">
        <v>0.8</v>
      </c>
      <c r="I676">
        <v>1.3390500000000001</v>
      </c>
      <c r="J676">
        <v>1.7885599999999999</v>
      </c>
      <c r="K676">
        <v>3</v>
      </c>
      <c r="L676">
        <v>2</v>
      </c>
      <c r="M676">
        <v>100</v>
      </c>
    </row>
    <row r="677" spans="1:13" x14ac:dyDescent="0.25">
      <c r="A677">
        <v>675</v>
      </c>
      <c r="B677" t="s">
        <v>1349</v>
      </c>
      <c r="C677">
        <v>46.924399999999899</v>
      </c>
      <c r="D677">
        <v>-114.0911</v>
      </c>
      <c r="E677">
        <v>974.39999999999895</v>
      </c>
      <c r="F677" t="s">
        <v>1350</v>
      </c>
      <c r="G677" t="s">
        <v>2346</v>
      </c>
      <c r="H677">
        <v>0.77197000000000005</v>
      </c>
      <c r="I677">
        <v>1.2638100000000001</v>
      </c>
      <c r="J677">
        <v>1.76109</v>
      </c>
      <c r="K677">
        <v>2.8168099999999998</v>
      </c>
      <c r="L677">
        <v>2</v>
      </c>
      <c r="M677">
        <v>100</v>
      </c>
    </row>
    <row r="678" spans="1:13" x14ac:dyDescent="0.25">
      <c r="A678">
        <v>676</v>
      </c>
      <c r="B678" t="s">
        <v>1351</v>
      </c>
      <c r="C678">
        <v>46.285800000000002</v>
      </c>
      <c r="D678">
        <v>-105.2919</v>
      </c>
      <c r="E678">
        <v>755.89999999999895</v>
      </c>
      <c r="F678" t="s">
        <v>1352</v>
      </c>
      <c r="G678" t="s">
        <v>2345</v>
      </c>
      <c r="H678">
        <v>1.2142900000000001</v>
      </c>
      <c r="I678">
        <v>1.6212500000000001</v>
      </c>
      <c r="J678">
        <v>3.0259999999999998</v>
      </c>
      <c r="K678">
        <v>3.87656</v>
      </c>
      <c r="L678">
        <v>2</v>
      </c>
      <c r="M678">
        <v>100</v>
      </c>
    </row>
    <row r="679" spans="1:13" x14ac:dyDescent="0.25">
      <c r="A679">
        <v>677</v>
      </c>
      <c r="B679" t="s">
        <v>1353</v>
      </c>
      <c r="C679">
        <v>47.057499999999898</v>
      </c>
      <c r="D679">
        <v>-109.95140000000001</v>
      </c>
      <c r="E679" s="13">
        <v>1310.5999999999899</v>
      </c>
      <c r="F679" t="s">
        <v>1354</v>
      </c>
      <c r="G679" t="s">
        <v>2345</v>
      </c>
      <c r="H679">
        <v>0.86311000000000004</v>
      </c>
      <c r="I679">
        <v>1.41936</v>
      </c>
      <c r="J679">
        <v>2.19286</v>
      </c>
      <c r="K679">
        <v>3.47</v>
      </c>
      <c r="L679">
        <v>2</v>
      </c>
      <c r="M679">
        <v>100</v>
      </c>
    </row>
    <row r="680" spans="1:13" x14ac:dyDescent="0.25">
      <c r="A680">
        <v>678</v>
      </c>
      <c r="B680" t="s">
        <v>1355</v>
      </c>
      <c r="C680">
        <v>45.784399999999899</v>
      </c>
      <c r="D680">
        <v>-108.970299999999</v>
      </c>
      <c r="E680" s="13">
        <v>1219.2</v>
      </c>
      <c r="F680" t="s">
        <v>1356</v>
      </c>
      <c r="G680" t="s">
        <v>2345</v>
      </c>
      <c r="H680">
        <v>0.84894000000000003</v>
      </c>
      <c r="I680">
        <v>1.32497</v>
      </c>
      <c r="J680">
        <v>2.13578</v>
      </c>
      <c r="K680">
        <v>3.35189</v>
      </c>
      <c r="L680">
        <v>2</v>
      </c>
      <c r="M680">
        <v>100</v>
      </c>
    </row>
    <row r="681" spans="1:13" x14ac:dyDescent="0.25">
      <c r="A681">
        <v>679</v>
      </c>
      <c r="B681" t="s">
        <v>1357</v>
      </c>
      <c r="C681">
        <v>47.083300000000001</v>
      </c>
      <c r="D681">
        <v>-110.833299999999</v>
      </c>
      <c r="E681">
        <v>-999.89999999999895</v>
      </c>
      <c r="F681" t="s">
        <v>1358</v>
      </c>
      <c r="G681" t="s">
        <v>2345</v>
      </c>
      <c r="H681">
        <v>1.1848000000000001</v>
      </c>
      <c r="I681">
        <v>1.94072</v>
      </c>
      <c r="J681">
        <v>2.65</v>
      </c>
      <c r="K681">
        <v>4.3837599999999997</v>
      </c>
      <c r="L681">
        <v>2</v>
      </c>
      <c r="M681">
        <v>100</v>
      </c>
    </row>
    <row r="682" spans="1:13" x14ac:dyDescent="0.25">
      <c r="A682">
        <v>680</v>
      </c>
      <c r="B682" t="s">
        <v>1359</v>
      </c>
      <c r="C682">
        <v>44.566699999999898</v>
      </c>
      <c r="D682">
        <v>-112.3167</v>
      </c>
      <c r="E682" s="13">
        <v>2068.0999999999899</v>
      </c>
      <c r="F682" t="s">
        <v>1360</v>
      </c>
      <c r="G682" t="s">
        <v>2345</v>
      </c>
      <c r="H682">
        <v>0.65</v>
      </c>
      <c r="I682">
        <v>1.1597299999999999</v>
      </c>
      <c r="J682">
        <v>1.57399</v>
      </c>
      <c r="K682">
        <v>2.61111</v>
      </c>
      <c r="L682">
        <v>2</v>
      </c>
      <c r="M682">
        <v>100</v>
      </c>
    </row>
    <row r="683" spans="1:13" x14ac:dyDescent="0.25">
      <c r="A683">
        <v>681</v>
      </c>
      <c r="B683" t="s">
        <v>1361</v>
      </c>
      <c r="C683">
        <v>44.6</v>
      </c>
      <c r="D683">
        <v>-112.2167</v>
      </c>
      <c r="E683" s="13">
        <v>2033.9</v>
      </c>
      <c r="F683" t="s">
        <v>1362</v>
      </c>
      <c r="G683" t="s">
        <v>2345</v>
      </c>
      <c r="H683">
        <v>0.66601999999999995</v>
      </c>
      <c r="I683">
        <v>1.17143</v>
      </c>
      <c r="J683">
        <v>1.58066</v>
      </c>
      <c r="K683">
        <v>2.6333299999999999</v>
      </c>
      <c r="L683">
        <v>2</v>
      </c>
      <c r="M683">
        <v>100</v>
      </c>
    </row>
    <row r="684" spans="1:13" x14ac:dyDescent="0.25">
      <c r="A684">
        <v>682</v>
      </c>
      <c r="B684" t="s">
        <v>1363</v>
      </c>
      <c r="C684">
        <v>45.85</v>
      </c>
      <c r="D684">
        <v>-110.7667</v>
      </c>
      <c r="E684" s="13">
        <v>1828.8</v>
      </c>
      <c r="F684" t="s">
        <v>1364</v>
      </c>
      <c r="G684" t="s">
        <v>2345</v>
      </c>
      <c r="H684">
        <v>1.0923099999999999</v>
      </c>
      <c r="I684">
        <v>1.82</v>
      </c>
      <c r="J684">
        <v>2.36</v>
      </c>
      <c r="K684">
        <v>3.9216099999999998</v>
      </c>
      <c r="L684">
        <v>2</v>
      </c>
      <c r="M684">
        <v>100</v>
      </c>
    </row>
    <row r="685" spans="1:13" x14ac:dyDescent="0.25">
      <c r="A685">
        <v>683</v>
      </c>
      <c r="B685" t="s">
        <v>1365</v>
      </c>
      <c r="C685">
        <v>46.899999999999899</v>
      </c>
      <c r="D685">
        <v>-109.7167</v>
      </c>
      <c r="E685">
        <v>-999.89999999999895</v>
      </c>
      <c r="F685" t="s">
        <v>1366</v>
      </c>
      <c r="G685" t="s">
        <v>2345</v>
      </c>
      <c r="H685">
        <v>0.88088</v>
      </c>
      <c r="I685">
        <v>1.39107</v>
      </c>
      <c r="J685">
        <v>2.1869499999999999</v>
      </c>
      <c r="K685">
        <v>3.39283</v>
      </c>
      <c r="L685">
        <v>2</v>
      </c>
      <c r="M685">
        <v>100</v>
      </c>
    </row>
    <row r="686" spans="1:13" x14ac:dyDescent="0.25">
      <c r="A686">
        <v>684</v>
      </c>
      <c r="B686" t="s">
        <v>1367</v>
      </c>
      <c r="C686">
        <v>45.066699999999898</v>
      </c>
      <c r="D686">
        <v>-105.866699999999</v>
      </c>
      <c r="E686" s="13">
        <v>1022</v>
      </c>
      <c r="F686" t="s">
        <v>1368</v>
      </c>
      <c r="G686" t="s">
        <v>2345</v>
      </c>
      <c r="H686">
        <v>1.07986</v>
      </c>
      <c r="I686">
        <v>1.4821899999999999</v>
      </c>
      <c r="J686">
        <v>2.6676799999999998</v>
      </c>
      <c r="K686">
        <v>3.59307</v>
      </c>
      <c r="L686">
        <v>2</v>
      </c>
      <c r="M686">
        <v>100</v>
      </c>
    </row>
    <row r="687" spans="1:13" x14ac:dyDescent="0.25">
      <c r="A687">
        <v>685</v>
      </c>
      <c r="B687" t="s">
        <v>1369</v>
      </c>
      <c r="C687">
        <v>45.175800000000002</v>
      </c>
      <c r="D687">
        <v>-105.7517</v>
      </c>
      <c r="E687">
        <v>981.5</v>
      </c>
      <c r="F687" t="s">
        <v>1370</v>
      </c>
      <c r="G687" t="s">
        <v>2345</v>
      </c>
      <c r="H687">
        <v>1.08873</v>
      </c>
      <c r="I687">
        <v>1.49308</v>
      </c>
      <c r="J687">
        <v>2.6589299999999998</v>
      </c>
      <c r="K687">
        <v>3.65191</v>
      </c>
      <c r="L687">
        <v>2</v>
      </c>
      <c r="M687">
        <v>100</v>
      </c>
    </row>
    <row r="688" spans="1:13" x14ac:dyDescent="0.25">
      <c r="A688">
        <v>686</v>
      </c>
      <c r="B688" t="s">
        <v>1371</v>
      </c>
      <c r="C688">
        <v>47.021900000000002</v>
      </c>
      <c r="D688">
        <v>-107.82250000000001</v>
      </c>
      <c r="E688">
        <v>887</v>
      </c>
      <c r="F688" t="s">
        <v>1372</v>
      </c>
      <c r="G688" t="s">
        <v>2345</v>
      </c>
      <c r="H688">
        <v>0.92718</v>
      </c>
      <c r="I688">
        <v>1.3046899999999999</v>
      </c>
      <c r="J688">
        <v>2.2062499999999998</v>
      </c>
      <c r="K688">
        <v>3.22593</v>
      </c>
      <c r="L688">
        <v>2</v>
      </c>
      <c r="M688">
        <v>100</v>
      </c>
    </row>
    <row r="689" spans="1:13" x14ac:dyDescent="0.25">
      <c r="A689">
        <v>687</v>
      </c>
      <c r="B689" t="s">
        <v>1373</v>
      </c>
      <c r="C689">
        <v>47.25</v>
      </c>
      <c r="D689">
        <v>-107.95</v>
      </c>
      <c r="E689">
        <v>708.1</v>
      </c>
      <c r="F689" t="s">
        <v>1374</v>
      </c>
      <c r="G689" t="s">
        <v>2345</v>
      </c>
      <c r="H689">
        <v>0.84736</v>
      </c>
      <c r="I689">
        <v>1.23447</v>
      </c>
      <c r="J689">
        <v>2.1577899999999999</v>
      </c>
      <c r="K689">
        <v>3.0961500000000002</v>
      </c>
      <c r="L689">
        <v>2</v>
      </c>
      <c r="M689">
        <v>100</v>
      </c>
    </row>
    <row r="690" spans="1:13" x14ac:dyDescent="0.25">
      <c r="A690">
        <v>688</v>
      </c>
      <c r="B690" t="s">
        <v>1375</v>
      </c>
      <c r="C690">
        <v>47.333300000000001</v>
      </c>
      <c r="D690">
        <v>-107.9333</v>
      </c>
      <c r="E690">
        <v>688.79999999999905</v>
      </c>
      <c r="F690" t="s">
        <v>1376</v>
      </c>
      <c r="G690" t="s">
        <v>2345</v>
      </c>
      <c r="H690">
        <v>0.84286000000000005</v>
      </c>
      <c r="I690">
        <v>1.23</v>
      </c>
      <c r="J690">
        <v>2.1488299999999998</v>
      </c>
      <c r="K690">
        <v>3.0832700000000002</v>
      </c>
      <c r="L690">
        <v>2</v>
      </c>
      <c r="M690">
        <v>100</v>
      </c>
    </row>
    <row r="691" spans="1:13" x14ac:dyDescent="0.25">
      <c r="A691">
        <v>689</v>
      </c>
      <c r="B691" t="s">
        <v>1377</v>
      </c>
      <c r="C691">
        <v>46.083300000000001</v>
      </c>
      <c r="D691">
        <v>-112.5</v>
      </c>
      <c r="E691" s="13">
        <v>2041.9</v>
      </c>
      <c r="F691" t="s">
        <v>1378</v>
      </c>
      <c r="G691" t="s">
        <v>2346</v>
      </c>
      <c r="H691">
        <v>0.83606000000000003</v>
      </c>
      <c r="I691">
        <v>1.4111100000000001</v>
      </c>
      <c r="J691">
        <v>1.8055600000000001</v>
      </c>
      <c r="K691">
        <v>3.0655700000000001</v>
      </c>
      <c r="L691">
        <v>2</v>
      </c>
      <c r="M691">
        <v>100</v>
      </c>
    </row>
    <row r="692" spans="1:13" x14ac:dyDescent="0.25">
      <c r="A692">
        <v>690</v>
      </c>
      <c r="B692" t="s">
        <v>1379</v>
      </c>
      <c r="C692">
        <v>47.633299999999899</v>
      </c>
      <c r="D692">
        <v>-115.2833</v>
      </c>
      <c r="E692" s="13">
        <v>2089.4</v>
      </c>
      <c r="F692" t="s">
        <v>1380</v>
      </c>
      <c r="G692" t="s">
        <v>2346</v>
      </c>
      <c r="H692">
        <v>1.0083299999999999</v>
      </c>
      <c r="I692">
        <v>1.8</v>
      </c>
      <c r="J692">
        <v>2.0738799999999999</v>
      </c>
      <c r="K692">
        <v>4</v>
      </c>
      <c r="L692">
        <v>2</v>
      </c>
      <c r="M692">
        <v>100</v>
      </c>
    </row>
    <row r="693" spans="1:13" x14ac:dyDescent="0.25">
      <c r="A693">
        <v>691</v>
      </c>
      <c r="B693" t="s">
        <v>1381</v>
      </c>
      <c r="C693">
        <v>47.833300000000001</v>
      </c>
      <c r="D693">
        <v>-104.66670000000001</v>
      </c>
      <c r="E693">
        <v>762</v>
      </c>
      <c r="F693" t="s">
        <v>1382</v>
      </c>
      <c r="G693" t="s">
        <v>2345</v>
      </c>
      <c r="H693">
        <v>1.0506500000000001</v>
      </c>
      <c r="I693">
        <v>1.5536099999999999</v>
      </c>
      <c r="J693">
        <v>2.7122199999999999</v>
      </c>
      <c r="K693">
        <v>3.6402199999999998</v>
      </c>
      <c r="L693">
        <v>2</v>
      </c>
      <c r="M693">
        <v>100</v>
      </c>
    </row>
    <row r="694" spans="1:13" x14ac:dyDescent="0.25">
      <c r="A694">
        <v>692</v>
      </c>
      <c r="B694" t="s">
        <v>1383</v>
      </c>
      <c r="C694">
        <v>46.5167</v>
      </c>
      <c r="D694">
        <v>-108.083299999999</v>
      </c>
      <c r="E694">
        <v>913.5</v>
      </c>
      <c r="F694" t="s">
        <v>1384</v>
      </c>
      <c r="G694" t="s">
        <v>2345</v>
      </c>
      <c r="H694">
        <v>0.91057999999999995</v>
      </c>
      <c r="I694">
        <v>1.39083</v>
      </c>
      <c r="J694">
        <v>2.2027100000000002</v>
      </c>
      <c r="K694">
        <v>3.3880499999999998</v>
      </c>
      <c r="L694">
        <v>2</v>
      </c>
      <c r="M694">
        <v>100</v>
      </c>
    </row>
    <row r="695" spans="1:13" x14ac:dyDescent="0.25">
      <c r="A695">
        <v>693</v>
      </c>
      <c r="B695" t="s">
        <v>1385</v>
      </c>
      <c r="C695">
        <v>45.243600000000001</v>
      </c>
      <c r="D695">
        <v>-109.7311</v>
      </c>
      <c r="E695" s="13">
        <v>1994.5999999999899</v>
      </c>
      <c r="F695" t="s">
        <v>1386</v>
      </c>
      <c r="G695" t="s">
        <v>2345</v>
      </c>
      <c r="H695">
        <v>1.4207099999999999</v>
      </c>
      <c r="I695">
        <v>2.2000000000000002</v>
      </c>
      <c r="J695">
        <v>2.7857099999999999</v>
      </c>
      <c r="K695">
        <v>4.8666700000000001</v>
      </c>
      <c r="L695">
        <v>2</v>
      </c>
      <c r="M695">
        <v>100</v>
      </c>
    </row>
    <row r="696" spans="1:13" x14ac:dyDescent="0.25">
      <c r="A696">
        <v>694</v>
      </c>
      <c r="B696" t="s">
        <v>1387</v>
      </c>
      <c r="C696">
        <v>48.132199999999898</v>
      </c>
      <c r="D696">
        <v>-106.3536</v>
      </c>
      <c r="E696">
        <v>630</v>
      </c>
      <c r="F696" t="s">
        <v>1388</v>
      </c>
      <c r="G696" t="s">
        <v>2345</v>
      </c>
      <c r="H696">
        <v>1.2053499999999999</v>
      </c>
      <c r="I696">
        <v>1.8042199999999999</v>
      </c>
      <c r="J696">
        <v>3.00339</v>
      </c>
      <c r="K696">
        <v>4.3758400000000002</v>
      </c>
      <c r="L696">
        <v>2</v>
      </c>
      <c r="M696">
        <v>100</v>
      </c>
    </row>
    <row r="697" spans="1:13" x14ac:dyDescent="0.25">
      <c r="A697">
        <v>695</v>
      </c>
      <c r="B697" t="s">
        <v>1389</v>
      </c>
      <c r="C697">
        <v>46.933300000000003</v>
      </c>
      <c r="D697">
        <v>-110.7333</v>
      </c>
      <c r="E697" s="13">
        <v>1723</v>
      </c>
      <c r="F697" t="s">
        <v>1390</v>
      </c>
      <c r="G697" t="s">
        <v>2345</v>
      </c>
      <c r="H697">
        <v>1.27664</v>
      </c>
      <c r="I697">
        <v>2.1473399999999998</v>
      </c>
      <c r="J697">
        <v>2.73333</v>
      </c>
      <c r="K697">
        <v>4.7160799999999998</v>
      </c>
      <c r="L697">
        <v>2</v>
      </c>
      <c r="M697">
        <v>100</v>
      </c>
    </row>
    <row r="698" spans="1:13" x14ac:dyDescent="0.25">
      <c r="A698">
        <v>696</v>
      </c>
      <c r="B698" t="s">
        <v>1391</v>
      </c>
      <c r="C698">
        <v>47.0381</v>
      </c>
      <c r="D698">
        <v>-110.7861</v>
      </c>
      <c r="E698" s="13">
        <v>1507.2</v>
      </c>
      <c r="F698" t="s">
        <v>1392</v>
      </c>
      <c r="G698" t="s">
        <v>2345</v>
      </c>
      <c r="H698">
        <v>1.2136400000000001</v>
      </c>
      <c r="I698">
        <v>1.9963</v>
      </c>
      <c r="J698">
        <v>2.68153</v>
      </c>
      <c r="K698">
        <v>4.4799199999999999</v>
      </c>
      <c r="L698">
        <v>2</v>
      </c>
      <c r="M698">
        <v>100</v>
      </c>
    </row>
    <row r="699" spans="1:13" x14ac:dyDescent="0.25">
      <c r="A699">
        <v>697</v>
      </c>
      <c r="B699" t="s">
        <v>1393</v>
      </c>
      <c r="C699">
        <v>47.041400000000003</v>
      </c>
      <c r="D699">
        <v>-110.7761</v>
      </c>
      <c r="E699" s="13">
        <v>1594.0999999999899</v>
      </c>
      <c r="F699" t="s">
        <v>1394</v>
      </c>
      <c r="G699" t="s">
        <v>2345</v>
      </c>
      <c r="H699">
        <v>1.2178599999999999</v>
      </c>
      <c r="I699">
        <v>1.9961500000000001</v>
      </c>
      <c r="J699">
        <v>2.68011</v>
      </c>
      <c r="K699">
        <v>4.5025199999999996</v>
      </c>
      <c r="L699">
        <v>2</v>
      </c>
      <c r="M699">
        <v>100</v>
      </c>
    </row>
    <row r="700" spans="1:13" x14ac:dyDescent="0.25">
      <c r="A700">
        <v>698</v>
      </c>
      <c r="B700" t="s">
        <v>1395</v>
      </c>
      <c r="C700">
        <v>48.033299999999898</v>
      </c>
      <c r="D700">
        <v>-104.13330000000001</v>
      </c>
      <c r="E700">
        <v>580</v>
      </c>
      <c r="F700" t="s">
        <v>1396</v>
      </c>
      <c r="G700" t="s">
        <v>2345</v>
      </c>
      <c r="H700">
        <v>1.2073199999999999</v>
      </c>
      <c r="I700">
        <v>1.7545500000000001</v>
      </c>
      <c r="J700">
        <v>3.0190700000000001</v>
      </c>
      <c r="K700">
        <v>4.16228</v>
      </c>
      <c r="L700">
        <v>2</v>
      </c>
      <c r="M700">
        <v>100</v>
      </c>
    </row>
    <row r="701" spans="1:13" x14ac:dyDescent="0.25">
      <c r="A701">
        <v>699</v>
      </c>
      <c r="B701" t="s">
        <v>1397</v>
      </c>
      <c r="C701">
        <v>45.583300000000001</v>
      </c>
      <c r="D701">
        <v>-111.65</v>
      </c>
      <c r="E701" s="13">
        <v>1464</v>
      </c>
      <c r="F701" t="s">
        <v>1398</v>
      </c>
      <c r="G701" t="s">
        <v>2345</v>
      </c>
      <c r="H701">
        <v>0.72787000000000002</v>
      </c>
      <c r="I701">
        <v>1.28281</v>
      </c>
      <c r="J701">
        <v>1.69119</v>
      </c>
      <c r="K701">
        <v>2.8118300000000001</v>
      </c>
      <c r="L701">
        <v>2</v>
      </c>
      <c r="M701">
        <v>100</v>
      </c>
    </row>
    <row r="702" spans="1:13" x14ac:dyDescent="0.25">
      <c r="A702">
        <v>700</v>
      </c>
      <c r="B702" t="s">
        <v>1399</v>
      </c>
      <c r="C702">
        <v>45.485599999999899</v>
      </c>
      <c r="D702">
        <v>-111.632499999999</v>
      </c>
      <c r="E702" s="13">
        <v>1446.3</v>
      </c>
      <c r="F702" t="s">
        <v>1400</v>
      </c>
      <c r="G702" t="s">
        <v>2345</v>
      </c>
      <c r="H702">
        <v>0.76609000000000005</v>
      </c>
      <c r="I702">
        <v>1.34351</v>
      </c>
      <c r="J702">
        <v>1.7285699999999999</v>
      </c>
      <c r="K702">
        <v>2.7565499999999998</v>
      </c>
      <c r="L702">
        <v>2</v>
      </c>
      <c r="M702">
        <v>100</v>
      </c>
    </row>
    <row r="703" spans="1:13" x14ac:dyDescent="0.25">
      <c r="A703">
        <v>701</v>
      </c>
      <c r="B703" t="s">
        <v>1401</v>
      </c>
      <c r="C703">
        <v>45.383299999999899</v>
      </c>
      <c r="D703">
        <v>-109.88330000000001</v>
      </c>
      <c r="E703" s="13">
        <v>1534.0999999999899</v>
      </c>
      <c r="F703" t="s">
        <v>1402</v>
      </c>
      <c r="G703" t="s">
        <v>2345</v>
      </c>
      <c r="H703">
        <v>1.2514799999999999</v>
      </c>
      <c r="I703">
        <v>2.2000000000000002</v>
      </c>
      <c r="J703">
        <v>2.5936300000000001</v>
      </c>
      <c r="K703">
        <v>4.48285</v>
      </c>
      <c r="L703">
        <v>2</v>
      </c>
      <c r="M703">
        <v>100</v>
      </c>
    </row>
    <row r="704" spans="1:13" x14ac:dyDescent="0.25">
      <c r="A704">
        <v>702</v>
      </c>
      <c r="B704" t="s">
        <v>1403</v>
      </c>
      <c r="C704">
        <v>45.435000000000002</v>
      </c>
      <c r="D704">
        <v>-109.8081</v>
      </c>
      <c r="E704" s="13">
        <v>1475.2</v>
      </c>
      <c r="F704" t="s">
        <v>1404</v>
      </c>
      <c r="G704" t="s">
        <v>2345</v>
      </c>
      <c r="H704">
        <v>1.19512</v>
      </c>
      <c r="I704">
        <v>1.98061</v>
      </c>
      <c r="J704">
        <v>2.54</v>
      </c>
      <c r="K704">
        <v>4.4171500000000004</v>
      </c>
      <c r="L704">
        <v>2</v>
      </c>
      <c r="M704">
        <v>100</v>
      </c>
    </row>
    <row r="705" spans="1:13" x14ac:dyDescent="0.25">
      <c r="A705">
        <v>703</v>
      </c>
      <c r="B705" t="s">
        <v>1405</v>
      </c>
      <c r="C705">
        <v>45.383299999999899</v>
      </c>
      <c r="D705">
        <v>-109.9</v>
      </c>
      <c r="E705" s="13">
        <v>2114.0999999999899</v>
      </c>
      <c r="F705" t="s">
        <v>1406</v>
      </c>
      <c r="G705" t="s">
        <v>2345</v>
      </c>
      <c r="H705">
        <v>1.3</v>
      </c>
      <c r="I705">
        <v>2.35</v>
      </c>
      <c r="J705">
        <v>2.67388</v>
      </c>
      <c r="K705">
        <v>4.8</v>
      </c>
      <c r="L705">
        <v>2</v>
      </c>
      <c r="M705">
        <v>100</v>
      </c>
    </row>
    <row r="706" spans="1:13" x14ac:dyDescent="0.25">
      <c r="A706">
        <v>704</v>
      </c>
      <c r="B706" t="s">
        <v>1407</v>
      </c>
      <c r="C706">
        <v>48.549700000000001</v>
      </c>
      <c r="D706">
        <v>-114.573899999999</v>
      </c>
      <c r="E706">
        <v>964.7</v>
      </c>
      <c r="F706" t="s">
        <v>1408</v>
      </c>
      <c r="G706" t="s">
        <v>2346</v>
      </c>
      <c r="H706">
        <v>0.8</v>
      </c>
      <c r="I706">
        <v>1.37741</v>
      </c>
      <c r="J706">
        <v>1.8187500000000001</v>
      </c>
      <c r="K706">
        <v>2.9766400000000002</v>
      </c>
      <c r="L706">
        <v>2</v>
      </c>
      <c r="M706">
        <v>100</v>
      </c>
    </row>
    <row r="707" spans="1:13" x14ac:dyDescent="0.25">
      <c r="A707">
        <v>705</v>
      </c>
      <c r="B707" t="s">
        <v>1409</v>
      </c>
      <c r="C707">
        <v>46.149999999999899</v>
      </c>
      <c r="D707">
        <v>-112.4833</v>
      </c>
      <c r="E707" s="13">
        <v>1934</v>
      </c>
      <c r="F707" t="s">
        <v>1410</v>
      </c>
      <c r="G707" t="s">
        <v>2345</v>
      </c>
      <c r="H707">
        <v>0.85</v>
      </c>
      <c r="I707">
        <v>1.49091</v>
      </c>
      <c r="J707">
        <v>1.8272999999999999</v>
      </c>
      <c r="K707">
        <v>3.1256400000000002</v>
      </c>
      <c r="L707">
        <v>2</v>
      </c>
      <c r="M707">
        <v>100</v>
      </c>
    </row>
    <row r="708" spans="1:13" x14ac:dyDescent="0.25">
      <c r="A708">
        <v>706</v>
      </c>
      <c r="B708" t="s">
        <v>1411</v>
      </c>
      <c r="C708">
        <v>48.85</v>
      </c>
      <c r="D708">
        <v>-106.41670000000001</v>
      </c>
      <c r="E708">
        <v>997</v>
      </c>
      <c r="F708" t="s">
        <v>1412</v>
      </c>
      <c r="G708" t="s">
        <v>2345</v>
      </c>
      <c r="H708">
        <v>1.11111</v>
      </c>
      <c r="I708">
        <v>1.6405700000000001</v>
      </c>
      <c r="J708">
        <v>2.7888899999999999</v>
      </c>
      <c r="K708">
        <v>3.9714299999999998</v>
      </c>
      <c r="L708">
        <v>2</v>
      </c>
      <c r="M708">
        <v>100</v>
      </c>
    </row>
    <row r="709" spans="1:13" x14ac:dyDescent="0.25">
      <c r="A709">
        <v>707</v>
      </c>
      <c r="B709" t="s">
        <v>1413</v>
      </c>
      <c r="C709">
        <v>48.9988999999999</v>
      </c>
      <c r="D709">
        <v>-106.38</v>
      </c>
      <c r="E709">
        <v>877.2</v>
      </c>
      <c r="F709" t="s">
        <v>1414</v>
      </c>
      <c r="G709" t="s">
        <v>2345</v>
      </c>
      <c r="H709">
        <v>-9.9989999999999996E-2</v>
      </c>
      <c r="I709">
        <v>-9.9989999999999996E-2</v>
      </c>
      <c r="J709">
        <v>-9.9989999999999996E-2</v>
      </c>
      <c r="K709">
        <v>-9.9989999999999996E-2</v>
      </c>
      <c r="L709">
        <v>2</v>
      </c>
      <c r="M709">
        <v>100</v>
      </c>
    </row>
    <row r="710" spans="1:13" x14ac:dyDescent="0.25">
      <c r="A710">
        <v>708</v>
      </c>
      <c r="B710" t="s">
        <v>1415</v>
      </c>
      <c r="C710">
        <v>48.695599999999899</v>
      </c>
      <c r="D710">
        <v>-106.315299999999</v>
      </c>
      <c r="E710">
        <v>894.89999999999895</v>
      </c>
      <c r="F710" t="s">
        <v>1416</v>
      </c>
      <c r="G710" t="s">
        <v>2345</v>
      </c>
      <c r="H710">
        <v>1.08483</v>
      </c>
      <c r="I710">
        <v>1.57365</v>
      </c>
      <c r="J710">
        <v>2.7330399999999999</v>
      </c>
      <c r="K710">
        <v>3.7735400000000001</v>
      </c>
      <c r="L710">
        <v>2</v>
      </c>
      <c r="M710">
        <v>100</v>
      </c>
    </row>
    <row r="711" spans="1:13" x14ac:dyDescent="0.25">
      <c r="A711">
        <v>709</v>
      </c>
      <c r="B711" t="s">
        <v>1417</v>
      </c>
      <c r="C711">
        <v>46.683300000000003</v>
      </c>
      <c r="D711">
        <v>-112.5333</v>
      </c>
      <c r="E711" s="13">
        <v>1585</v>
      </c>
      <c r="F711" t="s">
        <v>1418</v>
      </c>
      <c r="G711" t="s">
        <v>2346</v>
      </c>
      <c r="H711">
        <v>0.86922999999999995</v>
      </c>
      <c r="I711">
        <v>1.5323599999999999</v>
      </c>
      <c r="J711">
        <v>1.91429</v>
      </c>
      <c r="K711">
        <v>3.2694700000000001</v>
      </c>
      <c r="L711">
        <v>2</v>
      </c>
      <c r="M711">
        <v>100</v>
      </c>
    </row>
    <row r="712" spans="1:13" x14ac:dyDescent="0.25">
      <c r="A712">
        <v>710</v>
      </c>
      <c r="B712" t="s">
        <v>1419</v>
      </c>
      <c r="C712">
        <v>45.1</v>
      </c>
      <c r="D712">
        <v>-106.25</v>
      </c>
      <c r="E712" s="13">
        <v>1237.5</v>
      </c>
      <c r="F712" t="s">
        <v>1420</v>
      </c>
      <c r="G712" t="s">
        <v>2345</v>
      </c>
      <c r="H712">
        <v>0.97892000000000001</v>
      </c>
      <c r="I712">
        <v>1.36052</v>
      </c>
      <c r="J712">
        <v>2.36388</v>
      </c>
      <c r="K712">
        <v>3.3487200000000001</v>
      </c>
      <c r="L712">
        <v>2</v>
      </c>
      <c r="M712">
        <v>100</v>
      </c>
    </row>
    <row r="713" spans="1:13" x14ac:dyDescent="0.25">
      <c r="A713">
        <v>711</v>
      </c>
      <c r="B713" t="s">
        <v>1421</v>
      </c>
      <c r="C713">
        <v>48.899999999999899</v>
      </c>
      <c r="D713">
        <v>-104.833299999999</v>
      </c>
      <c r="E713">
        <v>668.1</v>
      </c>
      <c r="F713" t="s">
        <v>1422</v>
      </c>
      <c r="G713" t="s">
        <v>2345</v>
      </c>
      <c r="H713">
        <v>1.3051900000000001</v>
      </c>
      <c r="I713">
        <v>1.81938</v>
      </c>
      <c r="J713">
        <v>3.2271999999999998</v>
      </c>
      <c r="K713">
        <v>4.25</v>
      </c>
      <c r="L713">
        <v>2</v>
      </c>
      <c r="M713">
        <v>100</v>
      </c>
    </row>
    <row r="714" spans="1:13" x14ac:dyDescent="0.25">
      <c r="A714">
        <v>712</v>
      </c>
      <c r="B714" t="s">
        <v>1423</v>
      </c>
      <c r="C714">
        <v>47.018900000000002</v>
      </c>
      <c r="D714">
        <v>-113.1314</v>
      </c>
      <c r="E714" s="13">
        <v>1252.4000000000001</v>
      </c>
      <c r="F714" t="s">
        <v>1424</v>
      </c>
      <c r="G714" t="s">
        <v>2346</v>
      </c>
      <c r="H714">
        <v>0.76951999999999998</v>
      </c>
      <c r="I714">
        <v>1.3054699999999999</v>
      </c>
      <c r="J714">
        <v>1.7428600000000001</v>
      </c>
      <c r="K714">
        <v>2.9</v>
      </c>
      <c r="L714">
        <v>2</v>
      </c>
      <c r="M714">
        <v>100</v>
      </c>
    </row>
    <row r="715" spans="1:13" x14ac:dyDescent="0.25">
      <c r="A715">
        <v>713</v>
      </c>
      <c r="B715" t="s">
        <v>1425</v>
      </c>
      <c r="C715">
        <v>46.881900000000002</v>
      </c>
      <c r="D715">
        <v>-113.0564</v>
      </c>
      <c r="E715" s="13">
        <v>1318.3</v>
      </c>
      <c r="F715" t="s">
        <v>1426</v>
      </c>
      <c r="G715" t="s">
        <v>2346</v>
      </c>
      <c r="H715">
        <v>0.76629000000000003</v>
      </c>
      <c r="I715">
        <v>1.35954</v>
      </c>
      <c r="J715">
        <v>1.7528999999999999</v>
      </c>
      <c r="K715">
        <v>2.9545499999999998</v>
      </c>
      <c r="L715">
        <v>2</v>
      </c>
      <c r="M715">
        <v>100</v>
      </c>
    </row>
    <row r="716" spans="1:13" x14ac:dyDescent="0.25">
      <c r="A716">
        <v>714</v>
      </c>
      <c r="B716" t="s">
        <v>1427</v>
      </c>
      <c r="C716">
        <v>47.049999999999898</v>
      </c>
      <c r="D716">
        <v>-113.2833</v>
      </c>
      <c r="E716" s="13">
        <v>1220.0999999999899</v>
      </c>
      <c r="F716" t="s">
        <v>1428</v>
      </c>
      <c r="G716" t="s">
        <v>2346</v>
      </c>
      <c r="H716">
        <v>0.76841999999999999</v>
      </c>
      <c r="I716">
        <v>1.31332</v>
      </c>
      <c r="J716">
        <v>1.73125</v>
      </c>
      <c r="K716">
        <v>2.9</v>
      </c>
      <c r="L716">
        <v>2</v>
      </c>
      <c r="M716">
        <v>100</v>
      </c>
    </row>
    <row r="717" spans="1:13" x14ac:dyDescent="0.25">
      <c r="A717">
        <v>715</v>
      </c>
      <c r="B717" t="s">
        <v>1429</v>
      </c>
      <c r="C717">
        <v>47.383299999999899</v>
      </c>
      <c r="D717">
        <v>-114.8</v>
      </c>
      <c r="E717">
        <v>880.89999999999895</v>
      </c>
      <c r="F717" t="s">
        <v>1430</v>
      </c>
      <c r="G717" t="s">
        <v>2346</v>
      </c>
      <c r="H717">
        <v>0.76666999999999996</v>
      </c>
      <c r="I717">
        <v>1.3668899999999999</v>
      </c>
      <c r="J717">
        <v>1.77843</v>
      </c>
      <c r="K717">
        <v>2.96319</v>
      </c>
      <c r="L717">
        <v>2</v>
      </c>
      <c r="M717">
        <v>100</v>
      </c>
    </row>
    <row r="718" spans="1:13" x14ac:dyDescent="0.25">
      <c r="A718">
        <v>716</v>
      </c>
      <c r="B718" t="s">
        <v>1431</v>
      </c>
      <c r="C718">
        <v>45.651699999999899</v>
      </c>
      <c r="D718">
        <v>-108.9019</v>
      </c>
      <c r="E718" s="13">
        <v>1078.4000000000001</v>
      </c>
      <c r="F718" t="s">
        <v>1432</v>
      </c>
      <c r="G718" t="s">
        <v>2345</v>
      </c>
      <c r="H718">
        <v>0.83667000000000002</v>
      </c>
      <c r="I718">
        <v>1.34232</v>
      </c>
      <c r="J718">
        <v>2.1452</v>
      </c>
      <c r="K718">
        <v>3.3315800000000002</v>
      </c>
      <c r="L718">
        <v>2</v>
      </c>
      <c r="M718">
        <v>100</v>
      </c>
    </row>
    <row r="719" spans="1:13" x14ac:dyDescent="0.25">
      <c r="A719">
        <v>717</v>
      </c>
      <c r="B719" t="s">
        <v>1433</v>
      </c>
      <c r="C719">
        <v>47.566699999999898</v>
      </c>
      <c r="D719">
        <v>-105.3</v>
      </c>
      <c r="E719">
        <v>732.1</v>
      </c>
      <c r="F719" t="s">
        <v>1434</v>
      </c>
      <c r="G719" t="s">
        <v>2345</v>
      </c>
      <c r="H719">
        <v>1.0809800000000001</v>
      </c>
      <c r="I719">
        <v>1.56508</v>
      </c>
      <c r="J719">
        <v>2.74336</v>
      </c>
      <c r="K719">
        <v>3.6107100000000001</v>
      </c>
      <c r="L719">
        <v>2</v>
      </c>
      <c r="M719">
        <v>100</v>
      </c>
    </row>
    <row r="720" spans="1:13" x14ac:dyDescent="0.25">
      <c r="A720">
        <v>718</v>
      </c>
      <c r="B720" t="s">
        <v>1435</v>
      </c>
      <c r="C720">
        <v>48.116700000000002</v>
      </c>
      <c r="D720">
        <v>-112.333299999999</v>
      </c>
      <c r="E720" s="13">
        <v>1330.5</v>
      </c>
      <c r="F720" t="s">
        <v>1436</v>
      </c>
      <c r="G720" t="s">
        <v>2345</v>
      </c>
      <c r="H720">
        <v>0.94818000000000002</v>
      </c>
      <c r="I720">
        <v>1.5042</v>
      </c>
      <c r="J720">
        <v>2.2155499999999999</v>
      </c>
      <c r="K720">
        <v>3.8572600000000001</v>
      </c>
      <c r="L720">
        <v>2</v>
      </c>
      <c r="M720">
        <v>100</v>
      </c>
    </row>
    <row r="721" spans="1:13" x14ac:dyDescent="0.25">
      <c r="A721">
        <v>719</v>
      </c>
      <c r="B721" t="s">
        <v>1437</v>
      </c>
      <c r="C721">
        <v>46.1</v>
      </c>
      <c r="D721">
        <v>-106.4333</v>
      </c>
      <c r="E721">
        <v>-999.89999999999895</v>
      </c>
      <c r="F721" t="s">
        <v>1438</v>
      </c>
      <c r="G721" t="s">
        <v>2345</v>
      </c>
      <c r="H721">
        <v>1.0375000000000001</v>
      </c>
      <c r="I721">
        <v>1.4466300000000001</v>
      </c>
      <c r="J721">
        <v>2.4603999999999999</v>
      </c>
      <c r="K721">
        <v>3.7055199999999999</v>
      </c>
      <c r="L721">
        <v>2</v>
      </c>
      <c r="M721">
        <v>100</v>
      </c>
    </row>
    <row r="722" spans="1:13" x14ac:dyDescent="0.25">
      <c r="A722">
        <v>720</v>
      </c>
      <c r="B722" t="s">
        <v>1439</v>
      </c>
      <c r="C722">
        <v>46.333300000000001</v>
      </c>
      <c r="D722">
        <v>-113.3</v>
      </c>
      <c r="E722" s="13">
        <v>1610</v>
      </c>
      <c r="F722" t="s">
        <v>1440</v>
      </c>
      <c r="G722" t="s">
        <v>2346</v>
      </c>
      <c r="H722">
        <v>0.87858999999999998</v>
      </c>
      <c r="I722">
        <v>1.46157</v>
      </c>
      <c r="J722">
        <v>1.9863599999999999</v>
      </c>
      <c r="K722">
        <v>3.18092</v>
      </c>
      <c r="L722">
        <v>2</v>
      </c>
      <c r="M722">
        <v>100</v>
      </c>
    </row>
    <row r="723" spans="1:13" x14ac:dyDescent="0.25">
      <c r="A723">
        <v>721</v>
      </c>
      <c r="B723" t="s">
        <v>1441</v>
      </c>
      <c r="C723">
        <v>46.216700000000003</v>
      </c>
      <c r="D723">
        <v>-113.3</v>
      </c>
      <c r="E723" s="13">
        <v>1740.0999999999899</v>
      </c>
      <c r="F723" t="s">
        <v>1442</v>
      </c>
      <c r="G723" t="s">
        <v>2346</v>
      </c>
      <c r="H723">
        <v>0.94286000000000003</v>
      </c>
      <c r="I723">
        <v>1.55</v>
      </c>
      <c r="J723">
        <v>2.0102799999999998</v>
      </c>
      <c r="K723">
        <v>3.2428599999999999</v>
      </c>
      <c r="L723">
        <v>2</v>
      </c>
      <c r="M723">
        <v>100</v>
      </c>
    </row>
    <row r="724" spans="1:13" x14ac:dyDescent="0.25">
      <c r="A724">
        <v>722</v>
      </c>
      <c r="B724" t="s">
        <v>1443</v>
      </c>
      <c r="C724">
        <v>46.315800000000003</v>
      </c>
      <c r="D724">
        <v>-113.3</v>
      </c>
      <c r="E724" s="13">
        <v>1606.3</v>
      </c>
      <c r="F724" t="s">
        <v>1444</v>
      </c>
      <c r="G724" t="s">
        <v>2346</v>
      </c>
      <c r="H724">
        <v>0.88507999999999998</v>
      </c>
      <c r="I724">
        <v>1.4856400000000001</v>
      </c>
      <c r="J724">
        <v>1.98882</v>
      </c>
      <c r="K724">
        <v>3.2174100000000001</v>
      </c>
      <c r="L724">
        <v>2</v>
      </c>
      <c r="M724">
        <v>100</v>
      </c>
    </row>
    <row r="725" spans="1:13" x14ac:dyDescent="0.25">
      <c r="A725">
        <v>723</v>
      </c>
      <c r="B725" t="s">
        <v>1445</v>
      </c>
      <c r="C725">
        <v>48.066699999999898</v>
      </c>
      <c r="D725">
        <v>-108.16670000000001</v>
      </c>
      <c r="E725">
        <v>808</v>
      </c>
      <c r="F725" t="s">
        <v>1446</v>
      </c>
      <c r="G725" t="s">
        <v>2345</v>
      </c>
      <c r="H725">
        <v>0.95267000000000002</v>
      </c>
      <c r="I725">
        <v>1.5611699999999999</v>
      </c>
      <c r="J725">
        <v>2.3703599999999998</v>
      </c>
      <c r="K725">
        <v>3.5441500000000001</v>
      </c>
      <c r="L725">
        <v>2</v>
      </c>
      <c r="M725">
        <v>100</v>
      </c>
    </row>
    <row r="726" spans="1:13" x14ac:dyDescent="0.25">
      <c r="A726">
        <v>724</v>
      </c>
      <c r="B726" t="s">
        <v>1447</v>
      </c>
      <c r="C726">
        <v>46.799999999999898</v>
      </c>
      <c r="D726">
        <v>-109.116699999999</v>
      </c>
      <c r="E726">
        <v>-999.89999999999895</v>
      </c>
      <c r="F726" t="s">
        <v>1448</v>
      </c>
      <c r="G726" t="s">
        <v>2345</v>
      </c>
      <c r="H726">
        <v>1.3286899999999999</v>
      </c>
      <c r="I726">
        <v>2.2440899999999999</v>
      </c>
      <c r="J726">
        <v>2.7602899999999999</v>
      </c>
      <c r="K726">
        <v>4.6750600000000002</v>
      </c>
      <c r="L726">
        <v>2</v>
      </c>
      <c r="M726">
        <v>100</v>
      </c>
    </row>
    <row r="727" spans="1:13" x14ac:dyDescent="0.25">
      <c r="A727">
        <v>725</v>
      </c>
      <c r="B727" t="s">
        <v>1449</v>
      </c>
      <c r="C727">
        <v>45.9833</v>
      </c>
      <c r="D727">
        <v>-112.333299999999</v>
      </c>
      <c r="E727" s="13">
        <v>1767.8</v>
      </c>
      <c r="F727" t="s">
        <v>1450</v>
      </c>
      <c r="G727" t="s">
        <v>2345</v>
      </c>
      <c r="H727">
        <v>0.80840000000000001</v>
      </c>
      <c r="I727">
        <v>1.4</v>
      </c>
      <c r="J727">
        <v>1.8319399999999999</v>
      </c>
      <c r="K727">
        <v>2.9932599999999998</v>
      </c>
      <c r="L727">
        <v>2</v>
      </c>
      <c r="M727">
        <v>100</v>
      </c>
    </row>
    <row r="728" spans="1:13" x14ac:dyDescent="0.25">
      <c r="A728">
        <v>726</v>
      </c>
      <c r="B728" t="s">
        <v>1451</v>
      </c>
      <c r="C728">
        <v>45.866700000000002</v>
      </c>
      <c r="D728">
        <v>-112.366699999999</v>
      </c>
      <c r="E728" s="13">
        <v>2133.5999999999899</v>
      </c>
      <c r="F728" t="s">
        <v>1452</v>
      </c>
      <c r="G728" t="s">
        <v>2345</v>
      </c>
      <c r="H728">
        <v>0.81040999999999996</v>
      </c>
      <c r="I728">
        <v>1.38</v>
      </c>
      <c r="J728">
        <v>1.8062499999999999</v>
      </c>
      <c r="K728">
        <v>2.9727299999999999</v>
      </c>
      <c r="L728">
        <v>2</v>
      </c>
      <c r="M728">
        <v>100</v>
      </c>
    </row>
    <row r="729" spans="1:13" x14ac:dyDescent="0.25">
      <c r="A729">
        <v>727</v>
      </c>
      <c r="B729" t="s">
        <v>1453</v>
      </c>
      <c r="C729">
        <v>47.466099999999898</v>
      </c>
      <c r="D729">
        <v>-114.8794</v>
      </c>
      <c r="E729">
        <v>759</v>
      </c>
      <c r="F729" t="s">
        <v>1454</v>
      </c>
      <c r="G729" t="s">
        <v>2346</v>
      </c>
      <c r="H729">
        <v>0.7</v>
      </c>
      <c r="I729">
        <v>1.2</v>
      </c>
      <c r="J729">
        <v>1.6</v>
      </c>
      <c r="K729">
        <v>2.6</v>
      </c>
      <c r="L729">
        <v>2</v>
      </c>
      <c r="M729">
        <v>100</v>
      </c>
    </row>
    <row r="730" spans="1:13" x14ac:dyDescent="0.25">
      <c r="A730">
        <v>728</v>
      </c>
      <c r="B730" t="s">
        <v>1455</v>
      </c>
      <c r="C730">
        <v>48.133299999999899</v>
      </c>
      <c r="D730">
        <v>-114.91670000000001</v>
      </c>
      <c r="E730" s="13">
        <v>1097.9000000000001</v>
      </c>
      <c r="F730" t="s">
        <v>1456</v>
      </c>
      <c r="G730" t="s">
        <v>2346</v>
      </c>
      <c r="H730">
        <v>0.85231000000000001</v>
      </c>
      <c r="I730">
        <v>1.5555000000000001</v>
      </c>
      <c r="J730">
        <v>1.97397</v>
      </c>
      <c r="K730">
        <v>3.34605</v>
      </c>
      <c r="L730">
        <v>2</v>
      </c>
      <c r="M730">
        <v>100</v>
      </c>
    </row>
    <row r="731" spans="1:13" x14ac:dyDescent="0.25">
      <c r="A731">
        <v>729</v>
      </c>
      <c r="B731" t="s">
        <v>1457</v>
      </c>
      <c r="C731">
        <v>48.105600000000003</v>
      </c>
      <c r="D731">
        <v>-114.877799999999</v>
      </c>
      <c r="E731" s="13">
        <v>1079</v>
      </c>
      <c r="F731" t="s">
        <v>1458</v>
      </c>
      <c r="G731" t="s">
        <v>2346</v>
      </c>
      <c r="H731">
        <v>0.85</v>
      </c>
      <c r="I731">
        <v>1.5830500000000001</v>
      </c>
      <c r="J731">
        <v>1.9925299999999999</v>
      </c>
      <c r="K731">
        <v>3.5688200000000001</v>
      </c>
      <c r="L731">
        <v>2</v>
      </c>
      <c r="M731">
        <v>100</v>
      </c>
    </row>
    <row r="732" spans="1:13" x14ac:dyDescent="0.25">
      <c r="A732">
        <v>730</v>
      </c>
      <c r="B732" t="s">
        <v>1459</v>
      </c>
      <c r="C732">
        <v>48.78</v>
      </c>
      <c r="D732">
        <v>-104.56780000000001</v>
      </c>
      <c r="E732">
        <v>624.20000000000005</v>
      </c>
      <c r="F732" t="s">
        <v>1460</v>
      </c>
      <c r="G732" t="s">
        <v>2345</v>
      </c>
      <c r="H732">
        <v>1.30426</v>
      </c>
      <c r="I732">
        <v>1.81579</v>
      </c>
      <c r="J732">
        <v>3.2276799999999999</v>
      </c>
      <c r="K732">
        <v>4.2463100000000003</v>
      </c>
      <c r="L732">
        <v>2</v>
      </c>
      <c r="M732">
        <v>100</v>
      </c>
    </row>
    <row r="733" spans="1:13" x14ac:dyDescent="0.25">
      <c r="A733">
        <v>731</v>
      </c>
      <c r="B733" t="s">
        <v>1461</v>
      </c>
      <c r="C733">
        <v>46.4178</v>
      </c>
      <c r="D733">
        <v>-104.5164</v>
      </c>
      <c r="E733">
        <v>847.29999999999905</v>
      </c>
      <c r="F733" t="s">
        <v>1462</v>
      </c>
      <c r="G733" t="s">
        <v>2345</v>
      </c>
      <c r="H733">
        <v>1.35093</v>
      </c>
      <c r="I733">
        <v>1.75</v>
      </c>
      <c r="J733">
        <v>3.4087700000000001</v>
      </c>
      <c r="K733">
        <v>4.4124999999999996</v>
      </c>
      <c r="L733">
        <v>2</v>
      </c>
      <c r="M733">
        <v>100</v>
      </c>
    </row>
    <row r="734" spans="1:13" x14ac:dyDescent="0.25">
      <c r="A734">
        <v>732</v>
      </c>
      <c r="B734" t="s">
        <v>1463</v>
      </c>
      <c r="C734">
        <v>45.366700000000002</v>
      </c>
      <c r="D734">
        <v>-113.116699999999</v>
      </c>
      <c r="E734" s="13">
        <v>2044</v>
      </c>
      <c r="F734" t="s">
        <v>1464</v>
      </c>
      <c r="G734" t="s">
        <v>2345</v>
      </c>
      <c r="H734">
        <v>0.67696999999999996</v>
      </c>
      <c r="I734">
        <v>1.23732</v>
      </c>
      <c r="J734">
        <v>1.6466700000000001</v>
      </c>
      <c r="K734">
        <v>2.8733300000000002</v>
      </c>
      <c r="L734">
        <v>2</v>
      </c>
      <c r="M734">
        <v>100</v>
      </c>
    </row>
    <row r="735" spans="1:13" x14ac:dyDescent="0.25">
      <c r="A735">
        <v>733</v>
      </c>
      <c r="B735" t="s">
        <v>1465</v>
      </c>
      <c r="C735">
        <v>48.764699999999898</v>
      </c>
      <c r="D735">
        <v>-114.2842</v>
      </c>
      <c r="E735" s="13">
        <v>1072.9000000000001</v>
      </c>
      <c r="F735" t="s">
        <v>1466</v>
      </c>
      <c r="G735" t="s">
        <v>2346</v>
      </c>
      <c r="H735">
        <v>0.78125</v>
      </c>
      <c r="I735">
        <v>1.38744</v>
      </c>
      <c r="J735">
        <v>1.7945899999999999</v>
      </c>
      <c r="K735">
        <v>2.9320300000000001</v>
      </c>
      <c r="L735">
        <v>2</v>
      </c>
      <c r="M735">
        <v>100</v>
      </c>
    </row>
    <row r="736" spans="1:13" x14ac:dyDescent="0.25">
      <c r="A736">
        <v>734</v>
      </c>
      <c r="B736" t="s">
        <v>1467</v>
      </c>
      <c r="C736">
        <v>48.779200000000003</v>
      </c>
      <c r="D736">
        <v>-114.2889</v>
      </c>
      <c r="E736" s="13">
        <v>1079</v>
      </c>
      <c r="F736" t="s">
        <v>1468</v>
      </c>
      <c r="G736" t="s">
        <v>2346</v>
      </c>
      <c r="H736">
        <v>0.76282000000000005</v>
      </c>
      <c r="I736">
        <v>1.37771</v>
      </c>
      <c r="J736">
        <v>1.7901</v>
      </c>
      <c r="K736">
        <v>2.9</v>
      </c>
      <c r="L736">
        <v>2</v>
      </c>
      <c r="M736">
        <v>100</v>
      </c>
    </row>
    <row r="737" spans="1:13" x14ac:dyDescent="0.25">
      <c r="A737">
        <v>735</v>
      </c>
      <c r="B737" t="s">
        <v>1469</v>
      </c>
      <c r="C737">
        <v>47.674999999999898</v>
      </c>
      <c r="D737">
        <v>-114.1906</v>
      </c>
      <c r="E737">
        <v>917.39999999999895</v>
      </c>
      <c r="F737" t="s">
        <v>1470</v>
      </c>
      <c r="G737" t="s">
        <v>2346</v>
      </c>
      <c r="H737">
        <v>0.8</v>
      </c>
      <c r="I737">
        <v>1.3392599999999999</v>
      </c>
      <c r="J737">
        <v>1.7932600000000001</v>
      </c>
      <c r="K737">
        <v>2.9552900000000002</v>
      </c>
      <c r="L737">
        <v>2</v>
      </c>
      <c r="M737">
        <v>100</v>
      </c>
    </row>
    <row r="738" spans="1:13" x14ac:dyDescent="0.25">
      <c r="A738">
        <v>736</v>
      </c>
      <c r="B738" t="s">
        <v>1471</v>
      </c>
      <c r="C738">
        <v>47.677500000000002</v>
      </c>
      <c r="D738">
        <v>-114.2419</v>
      </c>
      <c r="E738">
        <v>832.1</v>
      </c>
      <c r="F738" t="s">
        <v>1472</v>
      </c>
      <c r="G738" t="s">
        <v>2346</v>
      </c>
      <c r="H738">
        <v>0.83194000000000001</v>
      </c>
      <c r="I738">
        <v>1.3666700000000001</v>
      </c>
      <c r="J738">
        <v>1.8333299999999999</v>
      </c>
      <c r="K738">
        <v>2.9460500000000001</v>
      </c>
      <c r="L738">
        <v>2</v>
      </c>
      <c r="M738">
        <v>100</v>
      </c>
    </row>
    <row r="739" spans="1:13" x14ac:dyDescent="0.25">
      <c r="A739">
        <v>737</v>
      </c>
      <c r="B739" t="s">
        <v>1473</v>
      </c>
      <c r="C739">
        <v>46.197200000000002</v>
      </c>
      <c r="D739">
        <v>-108.0039</v>
      </c>
      <c r="E739" s="13">
        <v>1033.3</v>
      </c>
      <c r="F739" t="s">
        <v>1474</v>
      </c>
      <c r="G739" t="s">
        <v>2345</v>
      </c>
      <c r="H739">
        <v>0.92857000000000001</v>
      </c>
      <c r="I739">
        <v>1.4013199999999999</v>
      </c>
      <c r="J739">
        <v>2.23007</v>
      </c>
      <c r="K739">
        <v>3.3850799999999999</v>
      </c>
      <c r="L739">
        <v>2</v>
      </c>
      <c r="M739">
        <v>100</v>
      </c>
    </row>
    <row r="740" spans="1:13" x14ac:dyDescent="0.25">
      <c r="A740">
        <v>738</v>
      </c>
      <c r="B740" t="s">
        <v>1475</v>
      </c>
      <c r="C740">
        <v>45.657200000000003</v>
      </c>
      <c r="D740">
        <v>-111.8986</v>
      </c>
      <c r="E740" s="13">
        <v>1703.8</v>
      </c>
      <c r="F740" t="s">
        <v>1476</v>
      </c>
      <c r="G740" t="s">
        <v>2345</v>
      </c>
      <c r="H740">
        <v>0.88283999999999996</v>
      </c>
      <c r="I740">
        <v>1.3762799999999999</v>
      </c>
      <c r="J740">
        <v>1.78905</v>
      </c>
      <c r="K740">
        <v>2.9</v>
      </c>
      <c r="L740">
        <v>2</v>
      </c>
      <c r="M740">
        <v>100</v>
      </c>
    </row>
    <row r="741" spans="1:13" x14ac:dyDescent="0.25">
      <c r="A741">
        <v>739</v>
      </c>
      <c r="B741" t="s">
        <v>1477</v>
      </c>
      <c r="C741">
        <v>48.133299999999899</v>
      </c>
      <c r="D741">
        <v>-105.15</v>
      </c>
      <c r="E741">
        <v>609.6</v>
      </c>
      <c r="F741" t="s">
        <v>1478</v>
      </c>
      <c r="G741" t="s">
        <v>2345</v>
      </c>
      <c r="H741">
        <v>1.1065499999999999</v>
      </c>
      <c r="I741">
        <v>1.6160300000000001</v>
      </c>
      <c r="J741">
        <v>2.8064900000000002</v>
      </c>
      <c r="K741">
        <v>3.6875</v>
      </c>
      <c r="L741">
        <v>2</v>
      </c>
      <c r="M741">
        <v>100</v>
      </c>
    </row>
    <row r="742" spans="1:13" x14ac:dyDescent="0.25">
      <c r="A742">
        <v>740</v>
      </c>
      <c r="B742" t="s">
        <v>1479</v>
      </c>
      <c r="C742">
        <v>48.997799999999899</v>
      </c>
      <c r="D742">
        <v>-107.8331</v>
      </c>
      <c r="E742">
        <v>862.6</v>
      </c>
      <c r="F742" t="s">
        <v>1480</v>
      </c>
      <c r="G742" t="s">
        <v>2345</v>
      </c>
      <c r="H742">
        <v>1.1166100000000001</v>
      </c>
      <c r="I742">
        <v>1.6134599999999999</v>
      </c>
      <c r="J742">
        <v>2.7464300000000001</v>
      </c>
      <c r="K742">
        <v>3.84335</v>
      </c>
      <c r="L742">
        <v>2</v>
      </c>
      <c r="M742">
        <v>100</v>
      </c>
    </row>
    <row r="743" spans="1:13" x14ac:dyDescent="0.25">
      <c r="A743">
        <v>741</v>
      </c>
      <c r="B743" t="s">
        <v>1481</v>
      </c>
      <c r="C743">
        <v>46.8813999999999</v>
      </c>
      <c r="D743">
        <v>-113.5744</v>
      </c>
      <c r="E743" s="13">
        <v>1103.4000000000001</v>
      </c>
      <c r="F743" t="s">
        <v>1482</v>
      </c>
      <c r="G743" t="s">
        <v>2346</v>
      </c>
      <c r="H743">
        <v>0.78432000000000002</v>
      </c>
      <c r="I743">
        <v>1.34459</v>
      </c>
      <c r="J743">
        <v>1.7637499999999999</v>
      </c>
      <c r="K743">
        <v>2.96</v>
      </c>
      <c r="L743">
        <v>2</v>
      </c>
      <c r="M743">
        <v>100</v>
      </c>
    </row>
    <row r="744" spans="1:13" x14ac:dyDescent="0.25">
      <c r="A744">
        <v>742</v>
      </c>
      <c r="B744" t="s">
        <v>1483</v>
      </c>
      <c r="C744">
        <v>45.716700000000003</v>
      </c>
      <c r="D744">
        <v>-105.083299999999</v>
      </c>
      <c r="E744">
        <v>899.2</v>
      </c>
      <c r="F744" t="s">
        <v>1484</v>
      </c>
      <c r="G744" t="s">
        <v>2345</v>
      </c>
      <c r="H744">
        <v>1.1919900000000001</v>
      </c>
      <c r="I744">
        <v>1.5885400000000001</v>
      </c>
      <c r="J744">
        <v>2.9474200000000002</v>
      </c>
      <c r="K744">
        <v>3.9576899999999999</v>
      </c>
      <c r="L744">
        <v>2</v>
      </c>
      <c r="M744">
        <v>100</v>
      </c>
    </row>
    <row r="745" spans="1:13" x14ac:dyDescent="0.25">
      <c r="A745">
        <v>743</v>
      </c>
      <c r="B745" t="s">
        <v>1485</v>
      </c>
      <c r="C745">
        <v>45.8524999999999</v>
      </c>
      <c r="D745">
        <v>-105.035</v>
      </c>
      <c r="E745">
        <v>853.39999999999895</v>
      </c>
      <c r="F745" t="s">
        <v>1486</v>
      </c>
      <c r="G745" t="s">
        <v>2345</v>
      </c>
      <c r="H745">
        <v>1.2278500000000001</v>
      </c>
      <c r="I745">
        <v>1.62799</v>
      </c>
      <c r="J745">
        <v>3.0398299999999998</v>
      </c>
      <c r="K745">
        <v>3.9985499999999998</v>
      </c>
      <c r="L745">
        <v>2</v>
      </c>
      <c r="M745">
        <v>100</v>
      </c>
    </row>
    <row r="746" spans="1:13" x14ac:dyDescent="0.25">
      <c r="A746">
        <v>744</v>
      </c>
      <c r="B746" t="s">
        <v>1487</v>
      </c>
      <c r="C746">
        <v>45.7667</v>
      </c>
      <c r="D746">
        <v>-105.099999999999</v>
      </c>
      <c r="E746">
        <v>854</v>
      </c>
      <c r="F746" t="s">
        <v>1488</v>
      </c>
      <c r="G746" t="s">
        <v>2345</v>
      </c>
      <c r="H746">
        <v>1.19509</v>
      </c>
      <c r="I746">
        <v>1.5940300000000001</v>
      </c>
      <c r="J746">
        <v>2.95</v>
      </c>
      <c r="K746">
        <v>3.9563600000000001</v>
      </c>
      <c r="L746">
        <v>2</v>
      </c>
      <c r="M746">
        <v>100</v>
      </c>
    </row>
    <row r="747" spans="1:13" x14ac:dyDescent="0.25">
      <c r="A747">
        <v>745</v>
      </c>
      <c r="B747" t="s">
        <v>1489</v>
      </c>
      <c r="C747">
        <v>47.654400000000003</v>
      </c>
      <c r="D747">
        <v>-111.5981</v>
      </c>
      <c r="E747" s="13">
        <v>1143</v>
      </c>
      <c r="F747" t="s">
        <v>1490</v>
      </c>
      <c r="G747" t="s">
        <v>2345</v>
      </c>
      <c r="H747">
        <v>0.99029999999999996</v>
      </c>
      <c r="I747">
        <v>1.6075900000000001</v>
      </c>
      <c r="J747">
        <v>2.35345</v>
      </c>
      <c r="K747">
        <v>3.8161700000000001</v>
      </c>
      <c r="L747">
        <v>2</v>
      </c>
      <c r="M747">
        <v>100</v>
      </c>
    </row>
    <row r="748" spans="1:13" x14ac:dyDescent="0.25">
      <c r="A748">
        <v>746</v>
      </c>
      <c r="B748" t="s">
        <v>1491</v>
      </c>
      <c r="C748">
        <v>45.433900000000001</v>
      </c>
      <c r="D748">
        <v>-108.5361</v>
      </c>
      <c r="E748" s="13">
        <v>1236.5999999999899</v>
      </c>
      <c r="F748" t="s">
        <v>1492</v>
      </c>
      <c r="G748" t="s">
        <v>2345</v>
      </c>
      <c r="H748">
        <v>1.1666700000000001</v>
      </c>
      <c r="I748">
        <v>1.78213</v>
      </c>
      <c r="J748">
        <v>2.5950299999999999</v>
      </c>
      <c r="K748">
        <v>3.79129</v>
      </c>
      <c r="L748">
        <v>2</v>
      </c>
      <c r="M748">
        <v>100</v>
      </c>
    </row>
    <row r="749" spans="1:13" x14ac:dyDescent="0.25">
      <c r="A749">
        <v>747</v>
      </c>
      <c r="B749" t="s">
        <v>1493</v>
      </c>
      <c r="C749">
        <v>45.1</v>
      </c>
      <c r="D749">
        <v>-108.2333</v>
      </c>
      <c r="E749" s="13">
        <v>1220.0999999999899</v>
      </c>
      <c r="F749" t="s">
        <v>1494</v>
      </c>
      <c r="G749" t="s">
        <v>2345</v>
      </c>
      <c r="H749">
        <v>0.79352</v>
      </c>
      <c r="I749">
        <v>1.1955499999999999</v>
      </c>
      <c r="J749">
        <v>1.99682</v>
      </c>
      <c r="K749">
        <v>2.9649299999999998</v>
      </c>
      <c r="L749">
        <v>2</v>
      </c>
      <c r="M749">
        <v>100</v>
      </c>
    </row>
    <row r="750" spans="1:13" x14ac:dyDescent="0.25">
      <c r="A750">
        <v>748</v>
      </c>
      <c r="B750" t="s">
        <v>1495</v>
      </c>
      <c r="C750">
        <v>46.166699999999899</v>
      </c>
      <c r="D750">
        <v>-111.5667</v>
      </c>
      <c r="E750" s="13">
        <v>1234.4000000000001</v>
      </c>
      <c r="F750" t="s">
        <v>1496</v>
      </c>
      <c r="G750" t="s">
        <v>2345</v>
      </c>
      <c r="H750">
        <v>0.63522000000000001</v>
      </c>
      <c r="I750">
        <v>1.05809</v>
      </c>
      <c r="J750">
        <v>1.5484</v>
      </c>
      <c r="K750">
        <v>2.6573799999999999</v>
      </c>
      <c r="L750">
        <v>2</v>
      </c>
      <c r="M750">
        <v>100</v>
      </c>
    </row>
    <row r="751" spans="1:13" x14ac:dyDescent="0.25">
      <c r="A751">
        <v>749</v>
      </c>
      <c r="B751" t="s">
        <v>1497</v>
      </c>
      <c r="C751">
        <v>45.971699999999899</v>
      </c>
      <c r="D751">
        <v>-109.2569</v>
      </c>
      <c r="E751" s="13">
        <v>1232.5999999999899</v>
      </c>
      <c r="F751" t="s">
        <v>1498</v>
      </c>
      <c r="G751" t="s">
        <v>2345</v>
      </c>
      <c r="H751">
        <v>0.90808999999999995</v>
      </c>
      <c r="I751">
        <v>1.4620899999999999</v>
      </c>
      <c r="J751">
        <v>2.2419899999999999</v>
      </c>
      <c r="K751">
        <v>3.4338199999999999</v>
      </c>
      <c r="L751">
        <v>2</v>
      </c>
      <c r="M751">
        <v>100</v>
      </c>
    </row>
    <row r="752" spans="1:13" x14ac:dyDescent="0.25">
      <c r="A752">
        <v>750</v>
      </c>
      <c r="B752" t="s">
        <v>1499</v>
      </c>
      <c r="C752">
        <v>48.997500000000002</v>
      </c>
      <c r="D752">
        <v>-104.575</v>
      </c>
      <c r="E752">
        <v>714.79999999999905</v>
      </c>
      <c r="F752" t="s">
        <v>1500</v>
      </c>
      <c r="G752" t="s">
        <v>2345</v>
      </c>
      <c r="H752">
        <v>1.3192200000000001</v>
      </c>
      <c r="I752">
        <v>1.8395999999999999</v>
      </c>
      <c r="J752">
        <v>3.2568800000000002</v>
      </c>
      <c r="K752">
        <v>4.28566</v>
      </c>
      <c r="L752">
        <v>2</v>
      </c>
      <c r="M752">
        <v>100</v>
      </c>
    </row>
    <row r="753" spans="1:13" x14ac:dyDescent="0.25">
      <c r="A753">
        <v>751</v>
      </c>
      <c r="B753" t="s">
        <v>1501</v>
      </c>
      <c r="C753">
        <v>47.283299999999898</v>
      </c>
      <c r="D753">
        <v>-110.7333</v>
      </c>
      <c r="E753" s="13">
        <v>1286.9000000000001</v>
      </c>
      <c r="F753" t="s">
        <v>1502</v>
      </c>
      <c r="G753" t="s">
        <v>2345</v>
      </c>
      <c r="H753">
        <v>1.1342399999999999</v>
      </c>
      <c r="I753">
        <v>1.7968900000000001</v>
      </c>
      <c r="J753">
        <v>2.5912199999999999</v>
      </c>
      <c r="K753">
        <v>4.1664300000000001</v>
      </c>
      <c r="L753">
        <v>2</v>
      </c>
      <c r="M753">
        <v>100</v>
      </c>
    </row>
    <row r="754" spans="1:13" x14ac:dyDescent="0.25">
      <c r="A754">
        <v>752</v>
      </c>
      <c r="B754" t="s">
        <v>1503</v>
      </c>
      <c r="C754">
        <v>47.297199999999897</v>
      </c>
      <c r="D754">
        <v>-110.7456</v>
      </c>
      <c r="E754" s="13">
        <v>1284.7</v>
      </c>
      <c r="F754" t="s">
        <v>1504</v>
      </c>
      <c r="G754" t="s">
        <v>2345</v>
      </c>
      <c r="H754">
        <v>1.1221099999999999</v>
      </c>
      <c r="I754">
        <v>1.79375</v>
      </c>
      <c r="J754">
        <v>2.5907399999999998</v>
      </c>
      <c r="K754">
        <v>4.1545500000000004</v>
      </c>
      <c r="L754">
        <v>2</v>
      </c>
      <c r="M754">
        <v>100</v>
      </c>
    </row>
    <row r="755" spans="1:13" x14ac:dyDescent="0.25">
      <c r="A755">
        <v>753</v>
      </c>
      <c r="B755" t="s">
        <v>1505</v>
      </c>
      <c r="C755">
        <v>45.176900000000003</v>
      </c>
      <c r="D755">
        <v>-109.2572</v>
      </c>
      <c r="E755" s="13">
        <v>1720.9</v>
      </c>
      <c r="F755" t="s">
        <v>1506</v>
      </c>
      <c r="G755" t="s">
        <v>2345</v>
      </c>
      <c r="H755">
        <v>1.26797</v>
      </c>
      <c r="I755">
        <v>2.1888899999999998</v>
      </c>
      <c r="J755">
        <v>2.6285699999999999</v>
      </c>
      <c r="K755">
        <v>4.5512600000000001</v>
      </c>
      <c r="L755">
        <v>2</v>
      </c>
      <c r="M755">
        <v>100</v>
      </c>
    </row>
    <row r="756" spans="1:13" x14ac:dyDescent="0.25">
      <c r="A756">
        <v>754</v>
      </c>
      <c r="B756" t="s">
        <v>1507</v>
      </c>
      <c r="C756">
        <v>48.819699999999898</v>
      </c>
      <c r="D756">
        <v>-104.94280000000001</v>
      </c>
      <c r="E756">
        <v>641.89999999999895</v>
      </c>
      <c r="F756" t="s">
        <v>1508</v>
      </c>
      <c r="G756" t="s">
        <v>2345</v>
      </c>
      <c r="H756">
        <v>1.2416700000000001</v>
      </c>
      <c r="I756">
        <v>1.8044500000000001</v>
      </c>
      <c r="J756">
        <v>3.1130599999999999</v>
      </c>
      <c r="K756">
        <v>4.22</v>
      </c>
      <c r="L756">
        <v>2</v>
      </c>
      <c r="M756">
        <v>100</v>
      </c>
    </row>
    <row r="757" spans="1:13" x14ac:dyDescent="0.25">
      <c r="A757">
        <v>755</v>
      </c>
      <c r="B757" t="s">
        <v>1509</v>
      </c>
      <c r="C757">
        <v>45.705800000000004</v>
      </c>
      <c r="D757">
        <v>-109.5389</v>
      </c>
      <c r="E757" s="13">
        <v>1141.2</v>
      </c>
      <c r="F757" t="s">
        <v>1510</v>
      </c>
      <c r="G757" t="s">
        <v>2345</v>
      </c>
      <c r="H757">
        <v>0.88610999999999995</v>
      </c>
      <c r="I757">
        <v>1.3833299999999999</v>
      </c>
      <c r="J757">
        <v>2.1783199999999998</v>
      </c>
      <c r="K757">
        <v>3.3875000000000002</v>
      </c>
      <c r="L757">
        <v>2</v>
      </c>
      <c r="M757">
        <v>100</v>
      </c>
    </row>
    <row r="758" spans="1:13" x14ac:dyDescent="0.25">
      <c r="A758">
        <v>756</v>
      </c>
      <c r="B758" t="s">
        <v>1511</v>
      </c>
      <c r="C758">
        <v>45.866700000000002</v>
      </c>
      <c r="D758">
        <v>-111.05</v>
      </c>
      <c r="E758" s="13">
        <v>1447.8</v>
      </c>
      <c r="F758" t="s">
        <v>1512</v>
      </c>
      <c r="G758" t="s">
        <v>2345</v>
      </c>
      <c r="H758">
        <v>1.0125</v>
      </c>
      <c r="I758">
        <v>1.58</v>
      </c>
      <c r="J758">
        <v>2.17143</v>
      </c>
      <c r="K758">
        <v>3.7428599999999999</v>
      </c>
      <c r="L758">
        <v>2</v>
      </c>
      <c r="M758">
        <v>100</v>
      </c>
    </row>
    <row r="759" spans="1:13" x14ac:dyDescent="0.25">
      <c r="A759">
        <v>757</v>
      </c>
      <c r="B759" t="s">
        <v>1513</v>
      </c>
      <c r="C759">
        <v>45.816699999999898</v>
      </c>
      <c r="D759">
        <v>-112.15</v>
      </c>
      <c r="E759" s="13">
        <v>1335.9</v>
      </c>
      <c r="F759" t="s">
        <v>1514</v>
      </c>
      <c r="G759" t="s">
        <v>2345</v>
      </c>
      <c r="H759">
        <v>0.63965000000000005</v>
      </c>
      <c r="I759">
        <v>1.0648</v>
      </c>
      <c r="J759">
        <v>1.52071</v>
      </c>
      <c r="K759">
        <v>2.5757300000000001</v>
      </c>
      <c r="L759">
        <v>2</v>
      </c>
      <c r="M759">
        <v>100</v>
      </c>
    </row>
    <row r="760" spans="1:13" x14ac:dyDescent="0.25">
      <c r="A760">
        <v>758</v>
      </c>
      <c r="B760" t="s">
        <v>1515</v>
      </c>
      <c r="C760">
        <v>48.616700000000002</v>
      </c>
      <c r="D760">
        <v>-104.7833</v>
      </c>
      <c r="E760">
        <v>688.79999999999905</v>
      </c>
      <c r="F760" t="s">
        <v>1516</v>
      </c>
      <c r="G760" t="s">
        <v>2345</v>
      </c>
      <c r="H760">
        <v>1.1184700000000001</v>
      </c>
      <c r="I760">
        <v>1.65459</v>
      </c>
      <c r="J760">
        <v>2.89167</v>
      </c>
      <c r="K760">
        <v>4.1070799999999998</v>
      </c>
      <c r="L760">
        <v>2</v>
      </c>
      <c r="M760">
        <v>100</v>
      </c>
    </row>
    <row r="761" spans="1:13" x14ac:dyDescent="0.25">
      <c r="A761">
        <v>759</v>
      </c>
      <c r="B761" t="s">
        <v>1517</v>
      </c>
      <c r="C761">
        <v>48.866700000000002</v>
      </c>
      <c r="D761">
        <v>-115.2333</v>
      </c>
      <c r="E761">
        <v>688.79999999999905</v>
      </c>
      <c r="F761" t="s">
        <v>1518</v>
      </c>
      <c r="G761" t="s">
        <v>2346</v>
      </c>
      <c r="H761">
        <v>0.75556000000000001</v>
      </c>
      <c r="I761">
        <v>1.3932199999999999</v>
      </c>
      <c r="J761">
        <v>1.78633</v>
      </c>
      <c r="K761">
        <v>2.93465</v>
      </c>
      <c r="L761">
        <v>2</v>
      </c>
      <c r="M761">
        <v>100</v>
      </c>
    </row>
    <row r="762" spans="1:13" x14ac:dyDescent="0.25">
      <c r="A762">
        <v>760</v>
      </c>
      <c r="B762" t="s">
        <v>1519</v>
      </c>
      <c r="C762">
        <v>48.883299999999899</v>
      </c>
      <c r="D762">
        <v>-115.2</v>
      </c>
      <c r="E762">
        <v>716.89999999999895</v>
      </c>
      <c r="F762" t="s">
        <v>1520</v>
      </c>
      <c r="G762" t="s">
        <v>2346</v>
      </c>
      <c r="H762">
        <v>0.75422999999999996</v>
      </c>
      <c r="I762">
        <v>1.3858200000000001</v>
      </c>
      <c r="J762">
        <v>1.7787599999999999</v>
      </c>
      <c r="K762">
        <v>2.9355600000000002</v>
      </c>
      <c r="L762">
        <v>2</v>
      </c>
      <c r="M762">
        <v>100</v>
      </c>
    </row>
    <row r="763" spans="1:13" x14ac:dyDescent="0.25">
      <c r="A763">
        <v>761</v>
      </c>
      <c r="B763" t="s">
        <v>1521</v>
      </c>
      <c r="C763">
        <v>47.633299999999899</v>
      </c>
      <c r="D763">
        <v>-105.0667</v>
      </c>
      <c r="E763">
        <v>762.89999999999895</v>
      </c>
      <c r="F763" t="s">
        <v>1522</v>
      </c>
      <c r="G763" t="s">
        <v>2345</v>
      </c>
      <c r="H763">
        <v>1.06623</v>
      </c>
      <c r="I763">
        <v>1.56558</v>
      </c>
      <c r="J763">
        <v>2.7357100000000001</v>
      </c>
      <c r="K763">
        <v>3.6287600000000002</v>
      </c>
      <c r="L763">
        <v>2</v>
      </c>
      <c r="M763">
        <v>100</v>
      </c>
    </row>
    <row r="764" spans="1:13" x14ac:dyDescent="0.25">
      <c r="A764">
        <v>762</v>
      </c>
      <c r="B764" t="s">
        <v>1523</v>
      </c>
      <c r="C764">
        <v>47.568600000000004</v>
      </c>
      <c r="D764">
        <v>-105.23390000000001</v>
      </c>
      <c r="E764">
        <v>731.5</v>
      </c>
      <c r="F764" t="s">
        <v>1524</v>
      </c>
      <c r="G764" t="s">
        <v>2345</v>
      </c>
      <c r="H764">
        <v>1.07291</v>
      </c>
      <c r="I764">
        <v>1.5596000000000001</v>
      </c>
      <c r="J764">
        <v>2.7374999999999998</v>
      </c>
      <c r="K764">
        <v>3.6159500000000002</v>
      </c>
      <c r="L764">
        <v>2</v>
      </c>
      <c r="M764">
        <v>100</v>
      </c>
    </row>
    <row r="765" spans="1:13" x14ac:dyDescent="0.25">
      <c r="A765">
        <v>763</v>
      </c>
      <c r="B765" t="s">
        <v>1525</v>
      </c>
      <c r="C765">
        <v>45.033299999999898</v>
      </c>
      <c r="D765">
        <v>-105.0333</v>
      </c>
      <c r="E765" s="13">
        <v>1257</v>
      </c>
      <c r="F765" t="s">
        <v>1526</v>
      </c>
      <c r="G765" t="s">
        <v>2345</v>
      </c>
      <c r="H765">
        <v>1.36886</v>
      </c>
      <c r="I765">
        <v>1.81193</v>
      </c>
      <c r="J765">
        <v>3.4</v>
      </c>
      <c r="K765">
        <v>4.2801200000000001</v>
      </c>
      <c r="L765">
        <v>2</v>
      </c>
      <c r="M765">
        <v>100</v>
      </c>
    </row>
    <row r="766" spans="1:13" x14ac:dyDescent="0.25">
      <c r="A766">
        <v>764</v>
      </c>
      <c r="B766" t="s">
        <v>1527</v>
      </c>
      <c r="C766">
        <v>47.783299999999898</v>
      </c>
      <c r="D766">
        <v>-104.13330000000001</v>
      </c>
      <c r="E766">
        <v>583.70000000000005</v>
      </c>
      <c r="F766" t="s">
        <v>1528</v>
      </c>
      <c r="G766" t="s">
        <v>2345</v>
      </c>
      <c r="H766">
        <v>1.1303000000000001</v>
      </c>
      <c r="I766">
        <v>1.6444399999999999</v>
      </c>
      <c r="J766">
        <v>2.8616100000000002</v>
      </c>
      <c r="K766">
        <v>3.90604</v>
      </c>
      <c r="L766">
        <v>2</v>
      </c>
      <c r="M766">
        <v>100</v>
      </c>
    </row>
    <row r="767" spans="1:13" x14ac:dyDescent="0.25">
      <c r="A767">
        <v>765</v>
      </c>
      <c r="B767" t="s">
        <v>1529</v>
      </c>
      <c r="C767">
        <v>45.502200000000002</v>
      </c>
      <c r="D767">
        <v>-104.4478</v>
      </c>
      <c r="E767" s="13">
        <v>1010.7</v>
      </c>
      <c r="F767" t="s">
        <v>1530</v>
      </c>
      <c r="G767" t="s">
        <v>2345</v>
      </c>
      <c r="H767">
        <v>1.1939599999999999</v>
      </c>
      <c r="I767">
        <v>1.59795</v>
      </c>
      <c r="J767">
        <v>2.9312499999999999</v>
      </c>
      <c r="K767">
        <v>3.7865600000000001</v>
      </c>
      <c r="L767">
        <v>2</v>
      </c>
      <c r="M767">
        <v>100</v>
      </c>
    </row>
    <row r="768" spans="1:13" x14ac:dyDescent="0.25">
      <c r="A768">
        <v>766</v>
      </c>
      <c r="B768" t="s">
        <v>1531</v>
      </c>
      <c r="C768">
        <v>45.466700000000003</v>
      </c>
      <c r="D768">
        <v>-104.5</v>
      </c>
      <c r="E768" s="13">
        <v>1007.1</v>
      </c>
      <c r="F768" t="s">
        <v>1532</v>
      </c>
      <c r="G768" t="s">
        <v>2345</v>
      </c>
      <c r="H768">
        <v>1.1984600000000001</v>
      </c>
      <c r="I768">
        <v>1.6</v>
      </c>
      <c r="J768">
        <v>2.9473500000000001</v>
      </c>
      <c r="K768">
        <v>3.79474</v>
      </c>
      <c r="L768">
        <v>2</v>
      </c>
      <c r="M768">
        <v>100</v>
      </c>
    </row>
    <row r="769" spans="1:13" x14ac:dyDescent="0.25">
      <c r="A769">
        <v>767</v>
      </c>
      <c r="B769" t="s">
        <v>1533</v>
      </c>
      <c r="C769">
        <v>46.5</v>
      </c>
      <c r="D769">
        <v>-112.25</v>
      </c>
      <c r="E769" s="13">
        <v>1585.3</v>
      </c>
      <c r="F769" t="s">
        <v>1534</v>
      </c>
      <c r="G769" t="s">
        <v>2345</v>
      </c>
      <c r="H769">
        <v>0.78181999999999996</v>
      </c>
      <c r="I769">
        <v>1.34545</v>
      </c>
      <c r="J769">
        <v>1.7538499999999999</v>
      </c>
      <c r="K769">
        <v>2.9864700000000002</v>
      </c>
      <c r="L769">
        <v>2</v>
      </c>
      <c r="M769">
        <v>100</v>
      </c>
    </row>
    <row r="770" spans="1:13" x14ac:dyDescent="0.25">
      <c r="A770">
        <v>768</v>
      </c>
      <c r="B770" t="s">
        <v>1535</v>
      </c>
      <c r="C770">
        <v>46.5</v>
      </c>
      <c r="D770">
        <v>-112.25</v>
      </c>
      <c r="E770" s="13">
        <v>1585</v>
      </c>
      <c r="F770" t="s">
        <v>1536</v>
      </c>
      <c r="G770" t="s">
        <v>2345</v>
      </c>
      <c r="H770">
        <v>0.78181999999999996</v>
      </c>
      <c r="I770">
        <v>1.34545</v>
      </c>
      <c r="J770">
        <v>1.7538499999999999</v>
      </c>
      <c r="K770">
        <v>2.9864700000000002</v>
      </c>
      <c r="L770">
        <v>2</v>
      </c>
      <c r="M770">
        <v>100</v>
      </c>
    </row>
    <row r="771" spans="1:13" x14ac:dyDescent="0.25">
      <c r="A771">
        <v>769</v>
      </c>
      <c r="B771" t="s">
        <v>1537</v>
      </c>
      <c r="C771">
        <v>46.549999999999898</v>
      </c>
      <c r="D771">
        <v>-112.16670000000001</v>
      </c>
      <c r="E771" s="13">
        <v>1432.3</v>
      </c>
      <c r="F771" t="s">
        <v>1538</v>
      </c>
      <c r="G771" t="s">
        <v>2345</v>
      </c>
      <c r="H771">
        <v>0.77022999999999997</v>
      </c>
      <c r="I771">
        <v>1.3</v>
      </c>
      <c r="J771">
        <v>1.75</v>
      </c>
      <c r="K771">
        <v>2.9857100000000001</v>
      </c>
      <c r="L771">
        <v>2</v>
      </c>
      <c r="M771">
        <v>100</v>
      </c>
    </row>
    <row r="772" spans="1:13" x14ac:dyDescent="0.25">
      <c r="A772">
        <v>770</v>
      </c>
      <c r="B772" t="s">
        <v>1539</v>
      </c>
      <c r="C772">
        <v>46.2667</v>
      </c>
      <c r="D772">
        <v>-110.7667</v>
      </c>
      <c r="E772" s="13">
        <v>1623.0999999999899</v>
      </c>
      <c r="F772" t="s">
        <v>1540</v>
      </c>
      <c r="G772" t="s">
        <v>2345</v>
      </c>
      <c r="H772">
        <v>0.76237999999999995</v>
      </c>
      <c r="I772">
        <v>1.1620600000000001</v>
      </c>
      <c r="J772">
        <v>1.7597400000000001</v>
      </c>
      <c r="K772">
        <v>2.95</v>
      </c>
      <c r="L772">
        <v>2</v>
      </c>
      <c r="M772">
        <v>100</v>
      </c>
    </row>
    <row r="773" spans="1:13" x14ac:dyDescent="0.25">
      <c r="A773">
        <v>771</v>
      </c>
      <c r="B773" t="s">
        <v>1541</v>
      </c>
      <c r="C773">
        <v>45.375300000000003</v>
      </c>
      <c r="D773">
        <v>-109.16970000000001</v>
      </c>
      <c r="E773" s="13">
        <v>1423.4</v>
      </c>
      <c r="F773" t="s">
        <v>1542</v>
      </c>
      <c r="G773" t="s">
        <v>2345</v>
      </c>
      <c r="H773">
        <v>1.1125</v>
      </c>
      <c r="I773">
        <v>1.8381700000000001</v>
      </c>
      <c r="J773">
        <v>2.4161600000000001</v>
      </c>
      <c r="K773">
        <v>3.8416700000000001</v>
      </c>
      <c r="L773">
        <v>2</v>
      </c>
      <c r="M773">
        <v>100</v>
      </c>
    </row>
    <row r="774" spans="1:13" x14ac:dyDescent="0.25">
      <c r="A774">
        <v>772</v>
      </c>
      <c r="B774" t="s">
        <v>1543</v>
      </c>
      <c r="C774">
        <v>46.820300000000003</v>
      </c>
      <c r="D774">
        <v>-106.2453</v>
      </c>
      <c r="E774">
        <v>921.7</v>
      </c>
      <c r="F774" t="s">
        <v>1544</v>
      </c>
      <c r="G774" t="s">
        <v>2345</v>
      </c>
      <c r="H774">
        <v>0.85079000000000005</v>
      </c>
      <c r="I774">
        <v>1.25061</v>
      </c>
      <c r="J774">
        <v>2.1592600000000002</v>
      </c>
      <c r="K774">
        <v>3.1015100000000002</v>
      </c>
      <c r="L774">
        <v>2</v>
      </c>
      <c r="M774">
        <v>100</v>
      </c>
    </row>
    <row r="775" spans="1:13" x14ac:dyDescent="0.25">
      <c r="A775">
        <v>773</v>
      </c>
      <c r="B775" t="s">
        <v>1545</v>
      </c>
      <c r="C775">
        <v>46.783299999999898</v>
      </c>
      <c r="D775">
        <v>-106.13330000000001</v>
      </c>
      <c r="E775">
        <v>976</v>
      </c>
      <c r="F775" t="s">
        <v>1546</v>
      </c>
      <c r="G775" t="s">
        <v>2345</v>
      </c>
      <c r="H775">
        <v>0.86156999999999995</v>
      </c>
      <c r="I775">
        <v>1.25702</v>
      </c>
      <c r="J775">
        <v>2.1690299999999998</v>
      </c>
      <c r="K775">
        <v>3.1260400000000002</v>
      </c>
      <c r="L775">
        <v>2</v>
      </c>
      <c r="M775">
        <v>100</v>
      </c>
    </row>
    <row r="776" spans="1:13" x14ac:dyDescent="0.25">
      <c r="A776">
        <v>774</v>
      </c>
      <c r="B776" t="s">
        <v>1547</v>
      </c>
      <c r="C776">
        <v>48.25</v>
      </c>
      <c r="D776">
        <v>-109.7833</v>
      </c>
      <c r="E776" s="13">
        <v>1125</v>
      </c>
      <c r="F776" t="s">
        <v>1548</v>
      </c>
      <c r="G776" t="s">
        <v>2345</v>
      </c>
      <c r="H776">
        <v>1.25</v>
      </c>
      <c r="I776">
        <v>2.1359300000000001</v>
      </c>
      <c r="J776">
        <v>2.73536</v>
      </c>
      <c r="K776">
        <v>4.4000000000000004</v>
      </c>
      <c r="L776">
        <v>2</v>
      </c>
      <c r="M776">
        <v>100</v>
      </c>
    </row>
    <row r="777" spans="1:13" x14ac:dyDescent="0.25">
      <c r="A777">
        <v>775</v>
      </c>
      <c r="B777" t="s">
        <v>1549</v>
      </c>
      <c r="C777">
        <v>47.083300000000001</v>
      </c>
      <c r="D777">
        <v>-112.366699999999</v>
      </c>
      <c r="E777" s="13">
        <v>1690.0999999999899</v>
      </c>
      <c r="F777" t="s">
        <v>1550</v>
      </c>
      <c r="G777" t="s">
        <v>2345</v>
      </c>
      <c r="H777">
        <v>0.97777999999999998</v>
      </c>
      <c r="I777">
        <v>1.83694</v>
      </c>
      <c r="J777">
        <v>2.1666699999999999</v>
      </c>
      <c r="K777">
        <v>3.9477699999999998</v>
      </c>
      <c r="L777">
        <v>2</v>
      </c>
      <c r="M777">
        <v>100</v>
      </c>
    </row>
    <row r="778" spans="1:13" x14ac:dyDescent="0.25">
      <c r="A778">
        <v>776</v>
      </c>
      <c r="B778" t="s">
        <v>1551</v>
      </c>
      <c r="C778">
        <v>47.189999999999898</v>
      </c>
      <c r="D778">
        <v>-112.2906</v>
      </c>
      <c r="E778" s="13">
        <v>1280.2</v>
      </c>
      <c r="F778" t="s">
        <v>1552</v>
      </c>
      <c r="G778" t="s">
        <v>2345</v>
      </c>
      <c r="H778">
        <v>1.105</v>
      </c>
      <c r="I778">
        <v>1.9150199999999999</v>
      </c>
      <c r="J778">
        <v>2.46672</v>
      </c>
      <c r="K778">
        <v>4.1481599999999998</v>
      </c>
      <c r="L778">
        <v>2</v>
      </c>
      <c r="M778">
        <v>100</v>
      </c>
    </row>
    <row r="779" spans="1:13" x14ac:dyDescent="0.25">
      <c r="A779">
        <v>777</v>
      </c>
      <c r="B779" t="s">
        <v>1553</v>
      </c>
      <c r="C779">
        <v>45.35</v>
      </c>
      <c r="D779">
        <v>-109.5</v>
      </c>
      <c r="E779" s="13">
        <v>1524.9</v>
      </c>
      <c r="F779" t="s">
        <v>1554</v>
      </c>
      <c r="G779" t="s">
        <v>2345</v>
      </c>
      <c r="H779">
        <v>1.1896500000000001</v>
      </c>
      <c r="I779">
        <v>1.9905900000000001</v>
      </c>
      <c r="J779">
        <v>2.5232600000000001</v>
      </c>
      <c r="K779">
        <v>4.08284</v>
      </c>
      <c r="L779">
        <v>2</v>
      </c>
      <c r="M779">
        <v>100</v>
      </c>
    </row>
    <row r="780" spans="1:13" x14ac:dyDescent="0.25">
      <c r="A780">
        <v>778</v>
      </c>
      <c r="B780" t="s">
        <v>1555</v>
      </c>
      <c r="C780">
        <v>45.316699999999898</v>
      </c>
      <c r="D780">
        <v>-109.55</v>
      </c>
      <c r="E780" s="13">
        <v>1695.9</v>
      </c>
      <c r="F780" t="s">
        <v>1556</v>
      </c>
      <c r="G780" t="s">
        <v>2345</v>
      </c>
      <c r="H780">
        <v>1.19835</v>
      </c>
      <c r="I780">
        <v>2.0160200000000001</v>
      </c>
      <c r="J780">
        <v>2.56331</v>
      </c>
      <c r="K780">
        <v>4.2544700000000004</v>
      </c>
      <c r="L780">
        <v>2</v>
      </c>
      <c r="M780">
        <v>100</v>
      </c>
    </row>
    <row r="781" spans="1:13" x14ac:dyDescent="0.25">
      <c r="A781">
        <v>779</v>
      </c>
      <c r="B781" t="s">
        <v>1557</v>
      </c>
      <c r="C781">
        <v>46.533299999999898</v>
      </c>
      <c r="D781">
        <v>-109.2667</v>
      </c>
      <c r="E781" s="13">
        <v>1424.9</v>
      </c>
      <c r="F781" t="s">
        <v>1558</v>
      </c>
      <c r="G781" t="s">
        <v>2345</v>
      </c>
      <c r="H781">
        <v>1.02213</v>
      </c>
      <c r="I781">
        <v>1.5714300000000001</v>
      </c>
      <c r="J781">
        <v>2.38</v>
      </c>
      <c r="K781">
        <v>3.73333</v>
      </c>
      <c r="L781">
        <v>2</v>
      </c>
      <c r="M781">
        <v>100</v>
      </c>
    </row>
    <row r="782" spans="1:13" x14ac:dyDescent="0.25">
      <c r="A782">
        <v>780</v>
      </c>
      <c r="B782" t="s">
        <v>1559</v>
      </c>
      <c r="C782">
        <v>47.537500000000001</v>
      </c>
      <c r="D782">
        <v>-114.2761</v>
      </c>
      <c r="E782">
        <v>944.89999999999895</v>
      </c>
      <c r="F782" t="s">
        <v>1560</v>
      </c>
      <c r="G782" t="s">
        <v>2346</v>
      </c>
      <c r="H782">
        <v>0.70279000000000003</v>
      </c>
      <c r="I782">
        <v>1.2057</v>
      </c>
      <c r="J782">
        <v>1.5797099999999999</v>
      </c>
      <c r="K782">
        <v>2.6214499999999998</v>
      </c>
      <c r="L782">
        <v>2</v>
      </c>
      <c r="M782">
        <v>100</v>
      </c>
    </row>
    <row r="783" spans="1:13" x14ac:dyDescent="0.25">
      <c r="A783">
        <v>781</v>
      </c>
      <c r="B783" t="s">
        <v>1561</v>
      </c>
      <c r="C783">
        <v>46.441400000000002</v>
      </c>
      <c r="D783">
        <v>-108.5397</v>
      </c>
      <c r="E783">
        <v>973.2</v>
      </c>
      <c r="F783" t="s">
        <v>1562</v>
      </c>
      <c r="G783" t="s">
        <v>2345</v>
      </c>
      <c r="H783">
        <v>0.76293999999999995</v>
      </c>
      <c r="I783">
        <v>1.1568799999999999</v>
      </c>
      <c r="J783">
        <v>1.9417199999999999</v>
      </c>
      <c r="K783">
        <v>3.3170299999999999</v>
      </c>
      <c r="L783">
        <v>2</v>
      </c>
      <c r="M783">
        <v>100</v>
      </c>
    </row>
    <row r="784" spans="1:13" x14ac:dyDescent="0.25">
      <c r="A784">
        <v>782</v>
      </c>
      <c r="B784" t="s">
        <v>1563</v>
      </c>
      <c r="C784">
        <v>46.325600000000001</v>
      </c>
      <c r="D784">
        <v>-108.7403</v>
      </c>
      <c r="E784" s="13">
        <v>1032.0999999999899</v>
      </c>
      <c r="F784" t="s">
        <v>1564</v>
      </c>
      <c r="G784" t="s">
        <v>2345</v>
      </c>
      <c r="H784">
        <v>0.8</v>
      </c>
      <c r="I784">
        <v>1.1847399999999999</v>
      </c>
      <c r="J784">
        <v>1.98929</v>
      </c>
      <c r="K784">
        <v>3.3295499999999998</v>
      </c>
      <c r="L784">
        <v>2</v>
      </c>
      <c r="M784">
        <v>100</v>
      </c>
    </row>
    <row r="785" spans="1:13" x14ac:dyDescent="0.25">
      <c r="A785">
        <v>783</v>
      </c>
      <c r="B785" t="s">
        <v>1565</v>
      </c>
      <c r="C785">
        <v>47.333300000000001</v>
      </c>
      <c r="D785">
        <v>-108.95</v>
      </c>
      <c r="E785" s="13">
        <v>1187.2</v>
      </c>
      <c r="F785" t="s">
        <v>1566</v>
      </c>
      <c r="G785" t="s">
        <v>2345</v>
      </c>
      <c r="H785">
        <v>1.06511</v>
      </c>
      <c r="I785">
        <v>1.5883700000000001</v>
      </c>
      <c r="J785">
        <v>2.3241999999999998</v>
      </c>
      <c r="K785">
        <v>3.75718</v>
      </c>
      <c r="L785">
        <v>2</v>
      </c>
      <c r="M785">
        <v>100</v>
      </c>
    </row>
    <row r="786" spans="1:13" x14ac:dyDescent="0.25">
      <c r="A786">
        <v>784</v>
      </c>
      <c r="B786" t="s">
        <v>1567</v>
      </c>
      <c r="C786">
        <v>47.486899999999899</v>
      </c>
      <c r="D786">
        <v>-108.8372</v>
      </c>
      <c r="E786">
        <v>940.29999999999905</v>
      </c>
      <c r="F786" t="s">
        <v>1568</v>
      </c>
      <c r="G786" t="s">
        <v>2345</v>
      </c>
      <c r="H786">
        <v>0.95357000000000003</v>
      </c>
      <c r="I786">
        <v>1.4363600000000001</v>
      </c>
      <c r="J786">
        <v>2.2432599999999998</v>
      </c>
      <c r="K786">
        <v>3.45431</v>
      </c>
      <c r="L786">
        <v>2</v>
      </c>
      <c r="M786">
        <v>100</v>
      </c>
    </row>
    <row r="787" spans="1:13" x14ac:dyDescent="0.25">
      <c r="A787">
        <v>785</v>
      </c>
      <c r="B787" t="s">
        <v>1569</v>
      </c>
      <c r="C787">
        <v>47.616700000000002</v>
      </c>
      <c r="D787">
        <v>-108.7</v>
      </c>
      <c r="E787">
        <v>705</v>
      </c>
      <c r="F787" t="s">
        <v>1570</v>
      </c>
      <c r="G787" t="s">
        <v>2345</v>
      </c>
      <c r="H787">
        <v>0.84624999999999995</v>
      </c>
      <c r="I787">
        <v>1.2465299999999999</v>
      </c>
      <c r="J787">
        <v>2.1800000000000002</v>
      </c>
      <c r="K787">
        <v>3.16947</v>
      </c>
      <c r="L787">
        <v>2</v>
      </c>
      <c r="M787">
        <v>100</v>
      </c>
    </row>
    <row r="788" spans="1:13" x14ac:dyDescent="0.25">
      <c r="A788">
        <v>786</v>
      </c>
      <c r="B788" t="s">
        <v>1571</v>
      </c>
      <c r="C788">
        <v>48.278300000000002</v>
      </c>
      <c r="D788">
        <v>-110.6019</v>
      </c>
      <c r="E788">
        <v>877.2</v>
      </c>
      <c r="F788" t="s">
        <v>1572</v>
      </c>
      <c r="G788" t="s">
        <v>2345</v>
      </c>
      <c r="H788">
        <v>0.93396000000000001</v>
      </c>
      <c r="I788">
        <v>1.4605300000000001</v>
      </c>
      <c r="J788">
        <v>2.2673700000000001</v>
      </c>
      <c r="K788">
        <v>3.6677399999999998</v>
      </c>
      <c r="L788">
        <v>2</v>
      </c>
      <c r="M788">
        <v>100</v>
      </c>
    </row>
    <row r="789" spans="1:13" x14ac:dyDescent="0.25">
      <c r="A789">
        <v>787</v>
      </c>
      <c r="B789" t="s">
        <v>1573</v>
      </c>
      <c r="C789">
        <v>48.854199999999899</v>
      </c>
      <c r="D789">
        <v>-110.59610000000001</v>
      </c>
      <c r="E789">
        <v>914.39999999999895</v>
      </c>
      <c r="F789" t="s">
        <v>1574</v>
      </c>
      <c r="G789" t="s">
        <v>2345</v>
      </c>
      <c r="H789">
        <v>0.99444999999999995</v>
      </c>
      <c r="I789">
        <v>1.5966199999999999</v>
      </c>
      <c r="J789">
        <v>2.3976199999999999</v>
      </c>
      <c r="K789">
        <v>3.77</v>
      </c>
      <c r="L789">
        <v>2</v>
      </c>
      <c r="M789">
        <v>100</v>
      </c>
    </row>
    <row r="790" spans="1:13" x14ac:dyDescent="0.25">
      <c r="A790">
        <v>788</v>
      </c>
      <c r="B790" t="s">
        <v>1575</v>
      </c>
      <c r="C790">
        <v>48.9375</v>
      </c>
      <c r="D790">
        <v>-110.56610000000001</v>
      </c>
      <c r="E790">
        <v>917.39999999999895</v>
      </c>
      <c r="F790" t="s">
        <v>1576</v>
      </c>
      <c r="G790" t="s">
        <v>2345</v>
      </c>
      <c r="H790">
        <v>0.96496000000000004</v>
      </c>
      <c r="I790">
        <v>1.5858300000000001</v>
      </c>
      <c r="J790">
        <v>2.3847499999999999</v>
      </c>
      <c r="K790">
        <v>3.7181799999999998</v>
      </c>
      <c r="L790">
        <v>2</v>
      </c>
      <c r="M790">
        <v>100</v>
      </c>
    </row>
    <row r="791" spans="1:13" x14ac:dyDescent="0.25">
      <c r="A791">
        <v>789</v>
      </c>
      <c r="B791" t="s">
        <v>1577</v>
      </c>
      <c r="C791">
        <v>48.316699999999898</v>
      </c>
      <c r="D791">
        <v>-110.5333</v>
      </c>
      <c r="E791">
        <v>-999.89999999999895</v>
      </c>
      <c r="F791" t="s">
        <v>1578</v>
      </c>
      <c r="G791" t="s">
        <v>2345</v>
      </c>
      <c r="H791">
        <v>0.94423000000000001</v>
      </c>
      <c r="I791">
        <v>1.48485</v>
      </c>
      <c r="J791">
        <v>2.2871199999999998</v>
      </c>
      <c r="K791">
        <v>3.6975099999999999</v>
      </c>
      <c r="L791">
        <v>2</v>
      </c>
      <c r="M791">
        <v>100</v>
      </c>
    </row>
    <row r="792" spans="1:13" x14ac:dyDescent="0.25">
      <c r="A792">
        <v>790</v>
      </c>
      <c r="B792" t="s">
        <v>1579</v>
      </c>
      <c r="C792">
        <v>48.0643999999999</v>
      </c>
      <c r="D792">
        <v>-111.0633</v>
      </c>
      <c r="E792">
        <v>975.39999999999895</v>
      </c>
      <c r="F792" t="s">
        <v>1580</v>
      </c>
      <c r="G792" t="s">
        <v>2345</v>
      </c>
      <c r="H792">
        <v>0.88702999999999999</v>
      </c>
      <c r="I792">
        <v>1.3853500000000001</v>
      </c>
      <c r="J792">
        <v>2.1922799999999998</v>
      </c>
      <c r="K792">
        <v>3.4927199999999998</v>
      </c>
      <c r="L792">
        <v>2</v>
      </c>
      <c r="M792">
        <v>100</v>
      </c>
    </row>
    <row r="793" spans="1:13" x14ac:dyDescent="0.25">
      <c r="A793">
        <v>791</v>
      </c>
      <c r="B793" t="s">
        <v>1581</v>
      </c>
      <c r="C793">
        <v>46.2986</v>
      </c>
      <c r="D793">
        <v>-109.2561</v>
      </c>
      <c r="E793" s="13">
        <v>1112.5</v>
      </c>
      <c r="F793" t="s">
        <v>1582</v>
      </c>
      <c r="G793" t="s">
        <v>2345</v>
      </c>
      <c r="H793">
        <v>0.76937999999999995</v>
      </c>
      <c r="I793">
        <v>1.1761900000000001</v>
      </c>
      <c r="J793">
        <v>1.9666699999999999</v>
      </c>
      <c r="K793">
        <v>3.3458100000000002</v>
      </c>
      <c r="L793">
        <v>2</v>
      </c>
      <c r="M793">
        <v>100</v>
      </c>
    </row>
    <row r="794" spans="1:13" x14ac:dyDescent="0.25">
      <c r="A794">
        <v>792</v>
      </c>
      <c r="B794" t="s">
        <v>1583</v>
      </c>
      <c r="C794">
        <v>46.533299999999898</v>
      </c>
      <c r="D794">
        <v>-109.3442</v>
      </c>
      <c r="E794" s="13">
        <v>1353.3</v>
      </c>
      <c r="F794" t="s">
        <v>1584</v>
      </c>
      <c r="G794" t="s">
        <v>2345</v>
      </c>
      <c r="H794">
        <v>1.01908</v>
      </c>
      <c r="I794">
        <v>1.55325</v>
      </c>
      <c r="J794">
        <v>2.3744499999999999</v>
      </c>
      <c r="K794">
        <v>3.6869900000000002</v>
      </c>
      <c r="L794">
        <v>2</v>
      </c>
      <c r="M794">
        <v>100</v>
      </c>
    </row>
    <row r="795" spans="1:13" x14ac:dyDescent="0.25">
      <c r="A795">
        <v>793</v>
      </c>
      <c r="B795" t="s">
        <v>1585</v>
      </c>
      <c r="C795">
        <v>48.95</v>
      </c>
      <c r="D795">
        <v>-107.333299999999</v>
      </c>
      <c r="E795">
        <v>664.79999999999905</v>
      </c>
      <c r="F795" t="s">
        <v>1586</v>
      </c>
      <c r="G795" t="s">
        <v>2345</v>
      </c>
      <c r="H795">
        <v>1.0862000000000001</v>
      </c>
      <c r="I795">
        <v>1.55643</v>
      </c>
      <c r="J795">
        <v>2.6625000000000001</v>
      </c>
      <c r="K795">
        <v>3.7902800000000001</v>
      </c>
      <c r="L795">
        <v>2</v>
      </c>
      <c r="M795">
        <v>100</v>
      </c>
    </row>
    <row r="796" spans="1:13" x14ac:dyDescent="0.25">
      <c r="A796">
        <v>794</v>
      </c>
      <c r="B796" t="s">
        <v>1587</v>
      </c>
      <c r="C796">
        <v>48.466099999999898</v>
      </c>
      <c r="D796">
        <v>-107.3528</v>
      </c>
      <c r="E796">
        <v>666</v>
      </c>
      <c r="F796" t="s">
        <v>1588</v>
      </c>
      <c r="G796" t="s">
        <v>2345</v>
      </c>
      <c r="H796">
        <v>1.1263700000000001</v>
      </c>
      <c r="I796">
        <v>1.65987</v>
      </c>
      <c r="J796">
        <v>2.8</v>
      </c>
      <c r="K796">
        <v>4.2124800000000002</v>
      </c>
      <c r="L796">
        <v>2</v>
      </c>
      <c r="M796">
        <v>100</v>
      </c>
    </row>
    <row r="797" spans="1:13" x14ac:dyDescent="0.25">
      <c r="A797">
        <v>795</v>
      </c>
      <c r="B797" t="s">
        <v>1589</v>
      </c>
      <c r="C797">
        <v>48.5</v>
      </c>
      <c r="D797">
        <v>-107.5167</v>
      </c>
      <c r="E797">
        <v>680</v>
      </c>
      <c r="F797" t="s">
        <v>1590</v>
      </c>
      <c r="G797" t="s">
        <v>2345</v>
      </c>
      <c r="H797">
        <v>1.0969199999999999</v>
      </c>
      <c r="I797">
        <v>1.59701</v>
      </c>
      <c r="J797">
        <v>2.6883300000000001</v>
      </c>
      <c r="K797">
        <v>3.9571499999999999</v>
      </c>
      <c r="L797">
        <v>2</v>
      </c>
      <c r="M797">
        <v>100</v>
      </c>
    </row>
    <row r="798" spans="1:13" x14ac:dyDescent="0.25">
      <c r="A798">
        <v>796</v>
      </c>
      <c r="B798" t="s">
        <v>1591</v>
      </c>
      <c r="C798">
        <v>46.633299999999899</v>
      </c>
      <c r="D798">
        <v>-109.16670000000001</v>
      </c>
      <c r="E798" s="13">
        <v>1476.0999999999899</v>
      </c>
      <c r="F798" t="s">
        <v>1592</v>
      </c>
      <c r="G798" t="s">
        <v>2345</v>
      </c>
      <c r="H798">
        <v>1.0865100000000001</v>
      </c>
      <c r="I798">
        <v>1.7058800000000001</v>
      </c>
      <c r="J798">
        <v>2.4876100000000001</v>
      </c>
      <c r="K798">
        <v>4.0478199999999998</v>
      </c>
      <c r="L798">
        <v>2</v>
      </c>
      <c r="M798">
        <v>100</v>
      </c>
    </row>
    <row r="799" spans="1:13" x14ac:dyDescent="0.25">
      <c r="A799">
        <v>797</v>
      </c>
      <c r="B799" t="s">
        <v>1593</v>
      </c>
      <c r="C799">
        <v>47.314999999999898</v>
      </c>
      <c r="D799">
        <v>-114.098299999999</v>
      </c>
      <c r="E799">
        <v>888.5</v>
      </c>
      <c r="F799" t="s">
        <v>1594</v>
      </c>
      <c r="G799" t="s">
        <v>2346</v>
      </c>
      <c r="H799">
        <v>0.83694000000000002</v>
      </c>
      <c r="I799">
        <v>1.391</v>
      </c>
      <c r="J799">
        <v>1.8886700000000001</v>
      </c>
      <c r="K799">
        <v>3.08284</v>
      </c>
      <c r="L799">
        <v>2</v>
      </c>
      <c r="M799">
        <v>100</v>
      </c>
    </row>
    <row r="800" spans="1:13" x14ac:dyDescent="0.25">
      <c r="A800">
        <v>798</v>
      </c>
      <c r="B800" t="s">
        <v>1595</v>
      </c>
      <c r="C800">
        <v>48.738300000000002</v>
      </c>
      <c r="D800">
        <v>-113.4294</v>
      </c>
      <c r="E800" s="13">
        <v>1389.9</v>
      </c>
      <c r="F800" t="s">
        <v>1596</v>
      </c>
      <c r="G800" t="s">
        <v>2345</v>
      </c>
      <c r="H800">
        <v>1.0480700000000001</v>
      </c>
      <c r="I800">
        <v>1.89019</v>
      </c>
      <c r="J800">
        <v>2.3690799999999999</v>
      </c>
      <c r="K800">
        <v>4.3316699999999999</v>
      </c>
      <c r="L800">
        <v>2</v>
      </c>
      <c r="M800">
        <v>100</v>
      </c>
    </row>
    <row r="801" spans="1:13" x14ac:dyDescent="0.25">
      <c r="A801">
        <v>799</v>
      </c>
      <c r="B801" t="s">
        <v>1597</v>
      </c>
      <c r="C801">
        <v>48.75</v>
      </c>
      <c r="D801">
        <v>-113.4333</v>
      </c>
      <c r="E801" s="13">
        <v>1371.5999999999899</v>
      </c>
      <c r="F801" t="s">
        <v>1598</v>
      </c>
      <c r="G801" t="s">
        <v>2345</v>
      </c>
      <c r="H801">
        <v>1.04626</v>
      </c>
      <c r="I801">
        <v>1.9</v>
      </c>
      <c r="J801">
        <v>2.3715899999999999</v>
      </c>
      <c r="K801">
        <v>4.3404299999999996</v>
      </c>
      <c r="L801">
        <v>2</v>
      </c>
      <c r="M801">
        <v>100</v>
      </c>
    </row>
    <row r="802" spans="1:13" x14ac:dyDescent="0.25">
      <c r="A802">
        <v>800</v>
      </c>
      <c r="B802" t="s">
        <v>1599</v>
      </c>
      <c r="C802">
        <v>47.2667</v>
      </c>
      <c r="D802">
        <v>-111.866699999999</v>
      </c>
      <c r="E802" s="13">
        <v>1371.5999999999899</v>
      </c>
      <c r="F802" t="s">
        <v>1600</v>
      </c>
      <c r="G802" t="s">
        <v>2345</v>
      </c>
      <c r="H802">
        <v>0.88983999999999996</v>
      </c>
      <c r="I802">
        <v>1.46458</v>
      </c>
      <c r="J802">
        <v>1.98125</v>
      </c>
      <c r="K802">
        <v>3.5871</v>
      </c>
      <c r="L802">
        <v>2</v>
      </c>
      <c r="M802">
        <v>100</v>
      </c>
    </row>
    <row r="803" spans="1:13" x14ac:dyDescent="0.25">
      <c r="A803">
        <v>801</v>
      </c>
      <c r="B803" t="s">
        <v>1601</v>
      </c>
      <c r="C803">
        <v>47.0167</v>
      </c>
      <c r="D803">
        <v>-115.05</v>
      </c>
      <c r="E803">
        <v>812</v>
      </c>
      <c r="F803" t="s">
        <v>1602</v>
      </c>
      <c r="G803" t="s">
        <v>2346</v>
      </c>
      <c r="H803">
        <v>1.23184</v>
      </c>
      <c r="I803">
        <v>2.24322</v>
      </c>
      <c r="J803">
        <v>2.42191</v>
      </c>
      <c r="K803">
        <v>5</v>
      </c>
      <c r="L803">
        <v>2</v>
      </c>
      <c r="M803">
        <v>100</v>
      </c>
    </row>
    <row r="804" spans="1:13" x14ac:dyDescent="0.25">
      <c r="A804">
        <v>802</v>
      </c>
      <c r="B804" t="s">
        <v>1603</v>
      </c>
      <c r="C804">
        <v>47.303600000000003</v>
      </c>
      <c r="D804">
        <v>-115.0908</v>
      </c>
      <c r="E804">
        <v>810.79999999999905</v>
      </c>
      <c r="F804" t="s">
        <v>1604</v>
      </c>
      <c r="G804" t="s">
        <v>2346</v>
      </c>
      <c r="H804">
        <v>0.85</v>
      </c>
      <c r="I804">
        <v>1.5972999999999999</v>
      </c>
      <c r="J804">
        <v>1.9676800000000001</v>
      </c>
      <c r="K804">
        <v>3.4</v>
      </c>
      <c r="L804">
        <v>2</v>
      </c>
      <c r="M804">
        <v>100</v>
      </c>
    </row>
    <row r="805" spans="1:13" x14ac:dyDescent="0.25">
      <c r="A805">
        <v>803</v>
      </c>
      <c r="B805" t="s">
        <v>1605</v>
      </c>
      <c r="C805">
        <v>47.433300000000003</v>
      </c>
      <c r="D805">
        <v>-115.5</v>
      </c>
      <c r="E805" s="13">
        <v>1097.3</v>
      </c>
      <c r="F805" t="s">
        <v>1606</v>
      </c>
      <c r="G805" t="s">
        <v>2346</v>
      </c>
      <c r="H805">
        <v>0.99297999999999997</v>
      </c>
      <c r="I805">
        <v>1.9915499999999999</v>
      </c>
      <c r="J805">
        <v>2.17259</v>
      </c>
      <c r="K805">
        <v>4.1623400000000004</v>
      </c>
      <c r="L805">
        <v>2</v>
      </c>
      <c r="M805">
        <v>100</v>
      </c>
    </row>
    <row r="806" spans="1:13" x14ac:dyDescent="0.25">
      <c r="A806">
        <v>804</v>
      </c>
      <c r="B806" t="s">
        <v>1607</v>
      </c>
      <c r="C806">
        <v>47.577500000000001</v>
      </c>
      <c r="D806">
        <v>-108.7272</v>
      </c>
      <c r="E806">
        <v>887</v>
      </c>
      <c r="F806" t="s">
        <v>1608</v>
      </c>
      <c r="G806" t="s">
        <v>2345</v>
      </c>
      <c r="H806">
        <v>0.87727999999999995</v>
      </c>
      <c r="I806">
        <v>1.2619899999999999</v>
      </c>
      <c r="J806">
        <v>2.19</v>
      </c>
      <c r="K806">
        <v>3.2325599999999999</v>
      </c>
      <c r="L806">
        <v>2</v>
      </c>
      <c r="M806">
        <v>100</v>
      </c>
    </row>
    <row r="807" spans="1:13" x14ac:dyDescent="0.25">
      <c r="A807">
        <v>805</v>
      </c>
      <c r="B807" t="s">
        <v>1609</v>
      </c>
      <c r="C807">
        <v>48.899999999999899</v>
      </c>
      <c r="D807">
        <v>-112.333299999999</v>
      </c>
      <c r="E807" s="13">
        <v>1246.9000000000001</v>
      </c>
      <c r="F807" t="s">
        <v>1610</v>
      </c>
      <c r="G807" t="s">
        <v>2345</v>
      </c>
      <c r="H807">
        <v>0.98833000000000004</v>
      </c>
      <c r="I807">
        <v>1.58727</v>
      </c>
      <c r="J807">
        <v>2.3649200000000001</v>
      </c>
      <c r="K807">
        <v>3.7951000000000001</v>
      </c>
      <c r="L807">
        <v>2</v>
      </c>
      <c r="M807">
        <v>100</v>
      </c>
    </row>
    <row r="808" spans="1:13" x14ac:dyDescent="0.25">
      <c r="A808">
        <v>806</v>
      </c>
      <c r="B808" t="s">
        <v>1611</v>
      </c>
      <c r="C808">
        <v>48.9833</v>
      </c>
      <c r="D808">
        <v>-112.3167</v>
      </c>
      <c r="E808" s="13">
        <v>1246.5999999999899</v>
      </c>
      <c r="F808" t="s">
        <v>1612</v>
      </c>
      <c r="G808" t="s">
        <v>2345</v>
      </c>
      <c r="H808">
        <v>1.0153700000000001</v>
      </c>
      <c r="I808">
        <v>1.6312500000000001</v>
      </c>
      <c r="J808">
        <v>2.4102299999999999</v>
      </c>
      <c r="K808">
        <v>3.92</v>
      </c>
      <c r="L808">
        <v>2</v>
      </c>
      <c r="M808">
        <v>100</v>
      </c>
    </row>
    <row r="809" spans="1:13" x14ac:dyDescent="0.25">
      <c r="A809">
        <v>807</v>
      </c>
      <c r="B809" t="s">
        <v>1613</v>
      </c>
      <c r="C809">
        <v>45.799999999999898</v>
      </c>
      <c r="D809">
        <v>-111.7667</v>
      </c>
      <c r="E809" s="13">
        <v>1281.0999999999899</v>
      </c>
      <c r="F809" t="s">
        <v>1614</v>
      </c>
      <c r="G809" t="s">
        <v>2345</v>
      </c>
      <c r="H809">
        <v>0.68191999999999997</v>
      </c>
      <c r="I809">
        <v>1.1877500000000001</v>
      </c>
      <c r="J809">
        <v>1.5884499999999999</v>
      </c>
      <c r="K809">
        <v>2.7758600000000002</v>
      </c>
      <c r="L809">
        <v>2</v>
      </c>
      <c r="M809">
        <v>100</v>
      </c>
    </row>
    <row r="810" spans="1:13" x14ac:dyDescent="0.25">
      <c r="A810">
        <v>808</v>
      </c>
      <c r="B810" t="s">
        <v>1615</v>
      </c>
      <c r="C810">
        <v>46.119399999999899</v>
      </c>
      <c r="D810">
        <v>-107.099999999999</v>
      </c>
      <c r="E810">
        <v>823</v>
      </c>
      <c r="F810" t="s">
        <v>1616</v>
      </c>
      <c r="G810" t="s">
        <v>2345</v>
      </c>
      <c r="H810">
        <v>0.94682999999999995</v>
      </c>
      <c r="I810">
        <v>1.41151</v>
      </c>
      <c r="J810">
        <v>2.3510900000000001</v>
      </c>
      <c r="K810">
        <v>3.4761000000000002</v>
      </c>
      <c r="L810">
        <v>2</v>
      </c>
      <c r="M810">
        <v>100</v>
      </c>
    </row>
    <row r="811" spans="1:13" x14ac:dyDescent="0.25">
      <c r="A811">
        <v>809</v>
      </c>
      <c r="B811" t="s">
        <v>1617</v>
      </c>
      <c r="C811">
        <v>47.453600000000002</v>
      </c>
      <c r="D811">
        <v>-104.3378</v>
      </c>
      <c r="E811">
        <v>602</v>
      </c>
      <c r="F811" t="s">
        <v>1618</v>
      </c>
      <c r="G811" t="s">
        <v>2345</v>
      </c>
      <c r="H811">
        <v>1.0743100000000001</v>
      </c>
      <c r="I811">
        <v>1.571</v>
      </c>
      <c r="J811">
        <v>2.7470300000000001</v>
      </c>
      <c r="K811">
        <v>3.6777799999999998</v>
      </c>
      <c r="L811">
        <v>2</v>
      </c>
      <c r="M811">
        <v>100</v>
      </c>
    </row>
    <row r="812" spans="1:13" x14ac:dyDescent="0.25">
      <c r="A812">
        <v>810</v>
      </c>
      <c r="B812" t="s">
        <v>1619</v>
      </c>
      <c r="C812">
        <v>48.783299999999898</v>
      </c>
      <c r="D812">
        <v>-105.41670000000001</v>
      </c>
      <c r="E812">
        <v>749.2</v>
      </c>
      <c r="F812" t="s">
        <v>1620</v>
      </c>
      <c r="G812" t="s">
        <v>2345</v>
      </c>
      <c r="H812">
        <v>1.0979099999999999</v>
      </c>
      <c r="I812">
        <v>1.5959000000000001</v>
      </c>
      <c r="J812">
        <v>2.8142900000000002</v>
      </c>
      <c r="K812">
        <v>3.9166699999999999</v>
      </c>
      <c r="L812">
        <v>2</v>
      </c>
      <c r="M812">
        <v>100</v>
      </c>
    </row>
    <row r="813" spans="1:13" x14ac:dyDescent="0.25">
      <c r="A813">
        <v>811</v>
      </c>
      <c r="B813" t="s">
        <v>1621</v>
      </c>
      <c r="C813">
        <v>48.830599999999897</v>
      </c>
      <c r="D813">
        <v>-105.47580000000001</v>
      </c>
      <c r="E813">
        <v>723.6</v>
      </c>
      <c r="F813" t="s">
        <v>1622</v>
      </c>
      <c r="G813" t="s">
        <v>2345</v>
      </c>
      <c r="H813">
        <v>1.1200000000000001</v>
      </c>
      <c r="I813">
        <v>1.60625</v>
      </c>
      <c r="J813">
        <v>2.86429</v>
      </c>
      <c r="K813">
        <v>3.96923</v>
      </c>
      <c r="L813">
        <v>2</v>
      </c>
      <c r="M813">
        <v>100</v>
      </c>
    </row>
    <row r="814" spans="1:13" x14ac:dyDescent="0.25">
      <c r="A814">
        <v>812</v>
      </c>
      <c r="B814" t="s">
        <v>1623</v>
      </c>
      <c r="C814">
        <v>47.214199999999899</v>
      </c>
      <c r="D814">
        <v>-113.52030000000001</v>
      </c>
      <c r="E814" s="13">
        <v>1249.7</v>
      </c>
      <c r="F814" t="s">
        <v>1624</v>
      </c>
      <c r="G814" t="s">
        <v>2346</v>
      </c>
      <c r="H814">
        <v>0.76788000000000001</v>
      </c>
      <c r="I814">
        <v>1.3746400000000001</v>
      </c>
      <c r="J814">
        <v>1.7736499999999999</v>
      </c>
      <c r="K814">
        <v>3.0520900000000002</v>
      </c>
      <c r="L814">
        <v>2</v>
      </c>
      <c r="M814">
        <v>100</v>
      </c>
    </row>
    <row r="815" spans="1:13" x14ac:dyDescent="0.25">
      <c r="A815">
        <v>813</v>
      </c>
      <c r="B815" t="s">
        <v>1625</v>
      </c>
      <c r="C815">
        <v>48.633299999999899</v>
      </c>
      <c r="D815">
        <v>-112.5333</v>
      </c>
      <c r="E815" s="13">
        <v>1204</v>
      </c>
      <c r="F815" t="s">
        <v>1626</v>
      </c>
      <c r="G815" t="s">
        <v>2345</v>
      </c>
      <c r="H815">
        <v>0.91471000000000002</v>
      </c>
      <c r="I815">
        <v>1.42442</v>
      </c>
      <c r="J815">
        <v>2.1636199999999999</v>
      </c>
      <c r="K815">
        <v>3.64812</v>
      </c>
      <c r="L815">
        <v>2</v>
      </c>
      <c r="M815">
        <v>100</v>
      </c>
    </row>
    <row r="816" spans="1:13" x14ac:dyDescent="0.25">
      <c r="A816">
        <v>814</v>
      </c>
      <c r="B816" t="s">
        <v>1627</v>
      </c>
      <c r="C816">
        <v>48.504199999999898</v>
      </c>
      <c r="D816">
        <v>-111.8553</v>
      </c>
      <c r="E816" s="13">
        <v>1013.5</v>
      </c>
      <c r="F816" t="s">
        <v>1628</v>
      </c>
      <c r="G816" t="s">
        <v>2345</v>
      </c>
      <c r="H816">
        <v>0.84</v>
      </c>
      <c r="I816">
        <v>1.3258300000000001</v>
      </c>
      <c r="J816">
        <v>2.1659299999999999</v>
      </c>
      <c r="K816">
        <v>3.3961899999999998</v>
      </c>
      <c r="L816">
        <v>2</v>
      </c>
      <c r="M816">
        <v>100</v>
      </c>
    </row>
    <row r="817" spans="1:13" x14ac:dyDescent="0.25">
      <c r="A817">
        <v>815</v>
      </c>
      <c r="B817" t="s">
        <v>1629</v>
      </c>
      <c r="C817">
        <v>48.549999999999898</v>
      </c>
      <c r="D817">
        <v>-111.866699999999</v>
      </c>
      <c r="E817" s="13">
        <v>1044.2</v>
      </c>
      <c r="F817" t="s">
        <v>1630</v>
      </c>
      <c r="G817" t="s">
        <v>2345</v>
      </c>
      <c r="H817">
        <v>0.85</v>
      </c>
      <c r="I817">
        <v>1.3298099999999999</v>
      </c>
      <c r="J817">
        <v>2.1730499999999999</v>
      </c>
      <c r="K817">
        <v>3.3976099999999998</v>
      </c>
      <c r="L817">
        <v>2</v>
      </c>
      <c r="M817">
        <v>100</v>
      </c>
    </row>
    <row r="818" spans="1:13" x14ac:dyDescent="0.25">
      <c r="A818">
        <v>816</v>
      </c>
      <c r="B818" t="s">
        <v>1631</v>
      </c>
      <c r="C818">
        <v>48.416699999999899</v>
      </c>
      <c r="D818">
        <v>-111.88330000000001</v>
      </c>
      <c r="E818">
        <v>987.6</v>
      </c>
      <c r="F818" t="s">
        <v>1632</v>
      </c>
      <c r="G818" t="s">
        <v>2345</v>
      </c>
      <c r="H818">
        <v>0.84186000000000005</v>
      </c>
      <c r="I818">
        <v>1.3425499999999999</v>
      </c>
      <c r="J818">
        <v>2.1493199999999999</v>
      </c>
      <c r="K818">
        <v>3.39913</v>
      </c>
      <c r="L818">
        <v>2</v>
      </c>
      <c r="M818">
        <v>100</v>
      </c>
    </row>
    <row r="819" spans="1:13" x14ac:dyDescent="0.25">
      <c r="A819">
        <v>817</v>
      </c>
      <c r="B819" t="s">
        <v>1633</v>
      </c>
      <c r="C819">
        <v>48.616700000000002</v>
      </c>
      <c r="D819">
        <v>-111.91670000000001</v>
      </c>
      <c r="E819" s="13">
        <v>1051.5999999999899</v>
      </c>
      <c r="F819" t="s">
        <v>1634</v>
      </c>
      <c r="G819" t="s">
        <v>2345</v>
      </c>
      <c r="H819">
        <v>0.86931999999999998</v>
      </c>
      <c r="I819">
        <v>1.34677</v>
      </c>
      <c r="J819">
        <v>2.1818599999999999</v>
      </c>
      <c r="K819">
        <v>3.45017</v>
      </c>
      <c r="L819">
        <v>2</v>
      </c>
      <c r="M819">
        <v>100</v>
      </c>
    </row>
    <row r="820" spans="1:13" x14ac:dyDescent="0.25">
      <c r="A820">
        <v>818</v>
      </c>
      <c r="B820" t="s">
        <v>1635</v>
      </c>
      <c r="C820">
        <v>48.833300000000001</v>
      </c>
      <c r="D820">
        <v>-113.5167</v>
      </c>
      <c r="E820" s="13">
        <v>1495</v>
      </c>
      <c r="F820" t="s">
        <v>1636</v>
      </c>
      <c r="G820" t="s">
        <v>2345</v>
      </c>
      <c r="H820">
        <v>1.11429</v>
      </c>
      <c r="I820">
        <v>1.99607</v>
      </c>
      <c r="J820">
        <v>2.4249999999999998</v>
      </c>
      <c r="K820">
        <v>4.3797600000000001</v>
      </c>
      <c r="L820">
        <v>2</v>
      </c>
      <c r="M820">
        <v>100</v>
      </c>
    </row>
    <row r="821" spans="1:13" x14ac:dyDescent="0.25">
      <c r="A821">
        <v>819</v>
      </c>
      <c r="B821" t="s">
        <v>1637</v>
      </c>
      <c r="C821">
        <v>47.5319</v>
      </c>
      <c r="D821">
        <v>-110.576899999999</v>
      </c>
      <c r="E821" s="13">
        <v>1310.5999999999899</v>
      </c>
      <c r="F821" t="s">
        <v>1638</v>
      </c>
      <c r="G821" t="s">
        <v>2345</v>
      </c>
      <c r="H821">
        <v>1.5</v>
      </c>
      <c r="I821">
        <v>2.4514300000000002</v>
      </c>
      <c r="J821">
        <v>3.0874199999999998</v>
      </c>
      <c r="K821">
        <v>5.0999999999999996</v>
      </c>
      <c r="L821">
        <v>2</v>
      </c>
      <c r="M821">
        <v>100</v>
      </c>
    </row>
    <row r="822" spans="1:13" x14ac:dyDescent="0.25">
      <c r="A822">
        <v>820</v>
      </c>
      <c r="B822" t="s">
        <v>1639</v>
      </c>
      <c r="C822">
        <v>47.728299999999898</v>
      </c>
      <c r="D822">
        <v>-104.1467</v>
      </c>
      <c r="E822">
        <v>588.6</v>
      </c>
      <c r="F822" t="s">
        <v>1640</v>
      </c>
      <c r="G822" t="s">
        <v>2345</v>
      </c>
      <c r="H822">
        <v>1.1032200000000001</v>
      </c>
      <c r="I822">
        <v>1.61676</v>
      </c>
      <c r="J822">
        <v>2.8</v>
      </c>
      <c r="K822">
        <v>3.83961</v>
      </c>
      <c r="L822">
        <v>2</v>
      </c>
      <c r="M822">
        <v>100</v>
      </c>
    </row>
    <row r="823" spans="1:13" x14ac:dyDescent="0.25">
      <c r="A823">
        <v>821</v>
      </c>
      <c r="B823" t="s">
        <v>1641</v>
      </c>
      <c r="C823">
        <v>47.678100000000001</v>
      </c>
      <c r="D823">
        <v>-104.1564</v>
      </c>
      <c r="E823">
        <v>573.29999999999905</v>
      </c>
      <c r="F823" t="s">
        <v>1642</v>
      </c>
      <c r="G823" t="s">
        <v>2345</v>
      </c>
      <c r="H823">
        <v>1.09232</v>
      </c>
      <c r="I823">
        <v>1.5987499999999999</v>
      </c>
      <c r="J823">
        <v>2.79108</v>
      </c>
      <c r="K823">
        <v>3.7970999999999999</v>
      </c>
      <c r="L823">
        <v>2</v>
      </c>
      <c r="M823">
        <v>100</v>
      </c>
    </row>
    <row r="824" spans="1:13" x14ac:dyDescent="0.25">
      <c r="A824">
        <v>822</v>
      </c>
      <c r="B824" t="s">
        <v>1643</v>
      </c>
      <c r="C824">
        <v>45.0155999999999</v>
      </c>
      <c r="D824">
        <v>-109.9683</v>
      </c>
      <c r="E824" s="13">
        <v>2284.5</v>
      </c>
      <c r="F824" t="s">
        <v>1644</v>
      </c>
      <c r="G824" t="s">
        <v>2345</v>
      </c>
      <c r="H824">
        <v>0.82857000000000003</v>
      </c>
      <c r="I824">
        <v>1.2571399999999999</v>
      </c>
      <c r="J824">
        <v>2.0212400000000001</v>
      </c>
      <c r="K824">
        <v>3.0686200000000001</v>
      </c>
      <c r="L824">
        <v>2</v>
      </c>
      <c r="M824">
        <v>100</v>
      </c>
    </row>
    <row r="825" spans="1:13" x14ac:dyDescent="0.25">
      <c r="A825">
        <v>823</v>
      </c>
      <c r="B825" t="s">
        <v>1645</v>
      </c>
      <c r="C825">
        <v>46.166699999999899</v>
      </c>
      <c r="D825">
        <v>-113.2167</v>
      </c>
      <c r="E825" s="13">
        <v>1976</v>
      </c>
      <c r="F825" t="s">
        <v>1646</v>
      </c>
      <c r="G825" t="s">
        <v>2346</v>
      </c>
      <c r="H825">
        <v>0.78856999999999999</v>
      </c>
      <c r="I825">
        <v>1.26667</v>
      </c>
      <c r="J825">
        <v>1.7798499999999999</v>
      </c>
      <c r="K825">
        <v>2.9507400000000001</v>
      </c>
      <c r="L825">
        <v>2</v>
      </c>
      <c r="M825">
        <v>100</v>
      </c>
    </row>
    <row r="826" spans="1:13" x14ac:dyDescent="0.25">
      <c r="A826">
        <v>824</v>
      </c>
      <c r="B826" t="s">
        <v>1647</v>
      </c>
      <c r="C826">
        <v>45.695</v>
      </c>
      <c r="D826">
        <v>-112.28440000000001</v>
      </c>
      <c r="E826" s="13">
        <v>1396</v>
      </c>
      <c r="F826" t="s">
        <v>1648</v>
      </c>
      <c r="G826" t="s">
        <v>2345</v>
      </c>
      <c r="H826">
        <v>0.66305999999999998</v>
      </c>
      <c r="I826">
        <v>1.12612</v>
      </c>
      <c r="J826">
        <v>1.4779</v>
      </c>
      <c r="K826">
        <v>2.5171600000000001</v>
      </c>
      <c r="L826">
        <v>2</v>
      </c>
      <c r="M826">
        <v>100</v>
      </c>
    </row>
    <row r="827" spans="1:13" x14ac:dyDescent="0.25">
      <c r="A827">
        <v>825</v>
      </c>
      <c r="B827" t="s">
        <v>1649</v>
      </c>
      <c r="C827">
        <v>47.496099999999899</v>
      </c>
      <c r="D827">
        <v>-111.9161</v>
      </c>
      <c r="E827" s="13">
        <v>1084.5</v>
      </c>
      <c r="F827" t="s">
        <v>1650</v>
      </c>
      <c r="G827" t="s">
        <v>2345</v>
      </c>
      <c r="H827">
        <v>0.93362000000000001</v>
      </c>
      <c r="I827">
        <v>1.4490700000000001</v>
      </c>
      <c r="J827">
        <v>2.2275999999999998</v>
      </c>
      <c r="K827">
        <v>3.8209599999999999</v>
      </c>
      <c r="L827">
        <v>2</v>
      </c>
      <c r="M827">
        <v>100</v>
      </c>
    </row>
    <row r="828" spans="1:13" x14ac:dyDescent="0.25">
      <c r="A828">
        <v>826</v>
      </c>
      <c r="B828" t="s">
        <v>1651</v>
      </c>
      <c r="C828">
        <v>48.998100000000001</v>
      </c>
      <c r="D828">
        <v>-110.2158</v>
      </c>
      <c r="E828">
        <v>858</v>
      </c>
      <c r="F828" t="s">
        <v>1652</v>
      </c>
      <c r="G828" t="s">
        <v>2345</v>
      </c>
      <c r="H828">
        <v>-9.9989999999999996E-2</v>
      </c>
      <c r="I828">
        <v>-9.9989999999999996E-2</v>
      </c>
      <c r="J828">
        <v>-9.9989999999999996E-2</v>
      </c>
      <c r="K828">
        <v>-9.9989999999999996E-2</v>
      </c>
      <c r="L828">
        <v>2</v>
      </c>
      <c r="M828">
        <v>100</v>
      </c>
    </row>
    <row r="829" spans="1:13" x14ac:dyDescent="0.25">
      <c r="A829">
        <v>827</v>
      </c>
      <c r="B829" t="s">
        <v>1653</v>
      </c>
      <c r="C829">
        <v>47.933300000000003</v>
      </c>
      <c r="D829">
        <v>-104.2833</v>
      </c>
      <c r="E829">
        <v>609.6</v>
      </c>
      <c r="F829" t="s">
        <v>1654</v>
      </c>
      <c r="G829" t="s">
        <v>2345</v>
      </c>
      <c r="H829">
        <v>1.09005</v>
      </c>
      <c r="I829">
        <v>1.59389</v>
      </c>
      <c r="J829">
        <v>2.7837800000000001</v>
      </c>
      <c r="K829">
        <v>3.8761399999999999</v>
      </c>
      <c r="L829">
        <v>2</v>
      </c>
      <c r="M829">
        <v>100</v>
      </c>
    </row>
    <row r="830" spans="1:13" x14ac:dyDescent="0.25">
      <c r="A830">
        <v>828</v>
      </c>
      <c r="B830" t="s">
        <v>1655</v>
      </c>
      <c r="C830">
        <v>47.033299999999898</v>
      </c>
      <c r="D830">
        <v>-107.38330000000001</v>
      </c>
      <c r="E830" s="13">
        <v>1005.8</v>
      </c>
      <c r="F830" t="s">
        <v>1656</v>
      </c>
      <c r="G830" t="s">
        <v>2345</v>
      </c>
      <c r="H830">
        <v>0.86780999999999997</v>
      </c>
      <c r="I830">
        <v>1.26048</v>
      </c>
      <c r="J830">
        <v>2.1855600000000002</v>
      </c>
      <c r="K830">
        <v>3.16778</v>
      </c>
      <c r="L830">
        <v>2</v>
      </c>
      <c r="M830">
        <v>100</v>
      </c>
    </row>
    <row r="831" spans="1:13" x14ac:dyDescent="0.25">
      <c r="A831">
        <v>829</v>
      </c>
      <c r="B831" t="s">
        <v>1657</v>
      </c>
      <c r="C831">
        <v>48.183300000000003</v>
      </c>
      <c r="D831">
        <v>-115.6833</v>
      </c>
      <c r="E831" s="13">
        <v>1371.5999999999899</v>
      </c>
      <c r="F831" t="s">
        <v>1658</v>
      </c>
      <c r="G831" t="s">
        <v>2346</v>
      </c>
      <c r="H831">
        <v>1.0874999999999999</v>
      </c>
      <c r="I831">
        <v>2.0856499999999998</v>
      </c>
      <c r="J831">
        <v>2.2702300000000002</v>
      </c>
      <c r="K831">
        <v>4.4000000000000004</v>
      </c>
      <c r="L831">
        <v>2</v>
      </c>
      <c r="M831">
        <v>100</v>
      </c>
    </row>
    <row r="832" spans="1:13" x14ac:dyDescent="0.25">
      <c r="A832">
        <v>830</v>
      </c>
      <c r="B832" t="s">
        <v>1659</v>
      </c>
      <c r="C832">
        <v>45.399999999999899</v>
      </c>
      <c r="D832">
        <v>-105.833299999999</v>
      </c>
      <c r="E832" s="13">
        <v>1158.8</v>
      </c>
      <c r="F832" t="s">
        <v>1660</v>
      </c>
      <c r="G832" t="s">
        <v>2345</v>
      </c>
      <c r="H832">
        <v>1.0333600000000001</v>
      </c>
      <c r="I832">
        <v>1.4370700000000001</v>
      </c>
      <c r="J832">
        <v>2.5350000000000001</v>
      </c>
      <c r="K832">
        <v>3.5310299999999999</v>
      </c>
      <c r="L832">
        <v>2</v>
      </c>
      <c r="M832">
        <v>100</v>
      </c>
    </row>
    <row r="833" spans="1:13" x14ac:dyDescent="0.25">
      <c r="A833">
        <v>831</v>
      </c>
      <c r="B833" t="s">
        <v>1661</v>
      </c>
      <c r="C833">
        <v>45.466700000000003</v>
      </c>
      <c r="D833">
        <v>-105.8167</v>
      </c>
      <c r="E833" s="13">
        <v>1068</v>
      </c>
      <c r="F833" t="s">
        <v>1662</v>
      </c>
      <c r="G833" t="s">
        <v>2345</v>
      </c>
      <c r="H833">
        <v>1.0328200000000001</v>
      </c>
      <c r="I833">
        <v>1.4356899999999999</v>
      </c>
      <c r="J833">
        <v>2.5375000000000001</v>
      </c>
      <c r="K833">
        <v>3.5285700000000002</v>
      </c>
      <c r="L833">
        <v>2</v>
      </c>
      <c r="M833">
        <v>100</v>
      </c>
    </row>
    <row r="834" spans="1:13" x14ac:dyDescent="0.25">
      <c r="A834">
        <v>832</v>
      </c>
      <c r="B834" t="s">
        <v>1663</v>
      </c>
      <c r="C834">
        <v>45.324199999999898</v>
      </c>
      <c r="D834">
        <v>-105.9136</v>
      </c>
      <c r="E834" s="13">
        <v>1193</v>
      </c>
      <c r="F834" t="s">
        <v>1664</v>
      </c>
      <c r="G834" t="s">
        <v>2345</v>
      </c>
      <c r="H834">
        <v>1.02156</v>
      </c>
      <c r="I834">
        <v>1.4260200000000001</v>
      </c>
      <c r="J834">
        <v>2.4972799999999999</v>
      </c>
      <c r="K834">
        <v>3.49255</v>
      </c>
      <c r="L834">
        <v>2</v>
      </c>
      <c r="M834">
        <v>100</v>
      </c>
    </row>
    <row r="835" spans="1:13" x14ac:dyDescent="0.25">
      <c r="A835">
        <v>833</v>
      </c>
      <c r="B835" t="s">
        <v>1665</v>
      </c>
      <c r="C835">
        <v>47.366700000000002</v>
      </c>
      <c r="D835">
        <v>-105.75</v>
      </c>
      <c r="E835">
        <v>786.39999999999895</v>
      </c>
      <c r="F835" t="s">
        <v>1666</v>
      </c>
      <c r="G835" t="s">
        <v>2345</v>
      </c>
      <c r="H835">
        <v>1.05688</v>
      </c>
      <c r="I835">
        <v>1.4763200000000001</v>
      </c>
      <c r="J835">
        <v>2.58535</v>
      </c>
      <c r="K835">
        <v>3.5437500000000002</v>
      </c>
      <c r="L835">
        <v>2</v>
      </c>
      <c r="M835">
        <v>100</v>
      </c>
    </row>
    <row r="836" spans="1:13" x14ac:dyDescent="0.25">
      <c r="A836">
        <v>834</v>
      </c>
      <c r="B836" t="s">
        <v>1667</v>
      </c>
      <c r="C836">
        <v>45.737499999999898</v>
      </c>
      <c r="D836">
        <v>-110.2256</v>
      </c>
      <c r="E836" s="13">
        <v>1286.5999999999899</v>
      </c>
      <c r="F836" t="s">
        <v>1668</v>
      </c>
      <c r="G836" t="s">
        <v>2345</v>
      </c>
      <c r="H836">
        <v>0.89375000000000004</v>
      </c>
      <c r="I836">
        <v>1.43</v>
      </c>
      <c r="J836">
        <v>2.0076900000000002</v>
      </c>
      <c r="K836">
        <v>3.4178700000000002</v>
      </c>
      <c r="L836">
        <v>2</v>
      </c>
      <c r="M836">
        <v>100</v>
      </c>
    </row>
    <row r="837" spans="1:13" x14ac:dyDescent="0.25">
      <c r="A837">
        <v>835</v>
      </c>
      <c r="B837" t="s">
        <v>1669</v>
      </c>
      <c r="C837">
        <v>45.6</v>
      </c>
      <c r="D837">
        <v>-105.88330000000001</v>
      </c>
      <c r="E837">
        <v>-999.89999999999895</v>
      </c>
      <c r="F837" t="s">
        <v>1670</v>
      </c>
      <c r="G837" t="s">
        <v>2345</v>
      </c>
      <c r="H837">
        <v>1.0116099999999999</v>
      </c>
      <c r="I837">
        <v>1.4151800000000001</v>
      </c>
      <c r="J837">
        <v>2.48889</v>
      </c>
      <c r="K837">
        <v>3.45357</v>
      </c>
      <c r="L837">
        <v>2</v>
      </c>
      <c r="M837">
        <v>100</v>
      </c>
    </row>
    <row r="838" spans="1:13" x14ac:dyDescent="0.25">
      <c r="A838">
        <v>836</v>
      </c>
      <c r="B838" t="s">
        <v>1671</v>
      </c>
      <c r="C838">
        <v>47.149999999999899</v>
      </c>
      <c r="D838">
        <v>-110.2167</v>
      </c>
      <c r="E838" s="13">
        <v>1304.8</v>
      </c>
      <c r="F838" t="s">
        <v>1672</v>
      </c>
      <c r="G838" t="s">
        <v>2345</v>
      </c>
      <c r="H838">
        <v>0.91349000000000002</v>
      </c>
      <c r="I838">
        <v>1.5279799999999999</v>
      </c>
      <c r="J838">
        <v>2.21875</v>
      </c>
      <c r="K838">
        <v>3.7461000000000002</v>
      </c>
      <c r="L838">
        <v>2</v>
      </c>
      <c r="M838">
        <v>100</v>
      </c>
    </row>
    <row r="839" spans="1:13" x14ac:dyDescent="0.25">
      <c r="A839">
        <v>837</v>
      </c>
      <c r="B839" t="s">
        <v>1673</v>
      </c>
      <c r="C839">
        <v>47.154699999999899</v>
      </c>
      <c r="D839">
        <v>-110.2239</v>
      </c>
      <c r="E839" s="13">
        <v>1481.3</v>
      </c>
      <c r="F839" t="s">
        <v>1672</v>
      </c>
      <c r="G839" t="s">
        <v>2345</v>
      </c>
      <c r="H839">
        <v>0.92500000000000004</v>
      </c>
      <c r="I839">
        <v>1.5399</v>
      </c>
      <c r="J839">
        <v>2.2312500000000002</v>
      </c>
      <c r="K839">
        <v>3.7576700000000001</v>
      </c>
      <c r="L839">
        <v>2</v>
      </c>
      <c r="M839">
        <v>100</v>
      </c>
    </row>
    <row r="840" spans="1:13" x14ac:dyDescent="0.25">
      <c r="A840">
        <v>838</v>
      </c>
      <c r="B840" t="s">
        <v>1674</v>
      </c>
      <c r="C840">
        <v>47.183300000000003</v>
      </c>
      <c r="D840">
        <v>-112.3167</v>
      </c>
      <c r="E840" s="13">
        <v>1371.5999999999899</v>
      </c>
      <c r="F840" t="s">
        <v>1675</v>
      </c>
      <c r="G840" t="s">
        <v>2345</v>
      </c>
      <c r="H840">
        <v>1.1359600000000001</v>
      </c>
      <c r="I840">
        <v>2.12</v>
      </c>
      <c r="J840">
        <v>2.48468</v>
      </c>
      <c r="K840">
        <v>4.1913900000000002</v>
      </c>
      <c r="L840">
        <v>2</v>
      </c>
      <c r="M840">
        <v>100</v>
      </c>
    </row>
    <row r="841" spans="1:13" x14ac:dyDescent="0.25">
      <c r="A841">
        <v>839</v>
      </c>
      <c r="B841" t="s">
        <v>1676</v>
      </c>
      <c r="C841">
        <v>46.513599999999897</v>
      </c>
      <c r="D841">
        <v>-114.0911</v>
      </c>
      <c r="E841" s="13">
        <v>1028.7</v>
      </c>
      <c r="F841" t="s">
        <v>1677</v>
      </c>
      <c r="G841" t="s">
        <v>2346</v>
      </c>
      <c r="H841">
        <v>0.76627999999999996</v>
      </c>
      <c r="I841">
        <v>1.1499999999999999</v>
      </c>
      <c r="J841">
        <v>1.74</v>
      </c>
      <c r="K841">
        <v>2.52</v>
      </c>
      <c r="L841">
        <v>2</v>
      </c>
      <c r="M841">
        <v>100</v>
      </c>
    </row>
    <row r="842" spans="1:13" x14ac:dyDescent="0.25">
      <c r="A842">
        <v>840</v>
      </c>
      <c r="B842" t="s">
        <v>1678</v>
      </c>
      <c r="C842">
        <v>48.633299999999899</v>
      </c>
      <c r="D842">
        <v>-114.7</v>
      </c>
      <c r="E842">
        <v>998.2</v>
      </c>
      <c r="F842" t="s">
        <v>1679</v>
      </c>
      <c r="G842" t="s">
        <v>2346</v>
      </c>
      <c r="H842">
        <v>0.83279999999999998</v>
      </c>
      <c r="I842">
        <v>1.5136700000000001</v>
      </c>
      <c r="J842">
        <v>1.9636199999999999</v>
      </c>
      <c r="K842">
        <v>3.1838299999999999</v>
      </c>
      <c r="L842">
        <v>2</v>
      </c>
      <c r="M842">
        <v>100</v>
      </c>
    </row>
    <row r="843" spans="1:13" x14ac:dyDescent="0.25">
      <c r="A843">
        <v>841</v>
      </c>
      <c r="B843" t="s">
        <v>1680</v>
      </c>
      <c r="C843">
        <v>47.4833</v>
      </c>
      <c r="D843">
        <v>-109.4333</v>
      </c>
      <c r="E843" s="13">
        <v>1030.2</v>
      </c>
      <c r="F843" t="s">
        <v>1681</v>
      </c>
      <c r="G843" t="s">
        <v>2345</v>
      </c>
      <c r="H843">
        <v>0.97114999999999996</v>
      </c>
      <c r="I843">
        <v>1.5083299999999999</v>
      </c>
      <c r="J843">
        <v>2.3250000000000002</v>
      </c>
      <c r="K843">
        <v>3.65882</v>
      </c>
      <c r="L843">
        <v>2</v>
      </c>
      <c r="M843">
        <v>100</v>
      </c>
    </row>
    <row r="844" spans="1:13" x14ac:dyDescent="0.25">
      <c r="A844">
        <v>842</v>
      </c>
      <c r="B844" t="s">
        <v>1682</v>
      </c>
      <c r="C844">
        <v>45.816699999999898</v>
      </c>
      <c r="D844">
        <v>-113.95</v>
      </c>
      <c r="E844" s="13">
        <v>1402.0999999999899</v>
      </c>
      <c r="F844" t="s">
        <v>1683</v>
      </c>
      <c r="G844" t="s">
        <v>2346</v>
      </c>
      <c r="H844">
        <v>0.79176000000000002</v>
      </c>
      <c r="I844">
        <v>1.42079</v>
      </c>
      <c r="J844">
        <v>1.7805299999999999</v>
      </c>
      <c r="K844">
        <v>3.0558900000000002</v>
      </c>
      <c r="L844">
        <v>2</v>
      </c>
      <c r="M844">
        <v>100</v>
      </c>
    </row>
    <row r="845" spans="1:13" x14ac:dyDescent="0.25">
      <c r="A845">
        <v>843</v>
      </c>
      <c r="B845" t="s">
        <v>1684</v>
      </c>
      <c r="C845">
        <v>45.8477999999999</v>
      </c>
      <c r="D845">
        <v>-113.9269</v>
      </c>
      <c r="E845" s="13">
        <v>1364</v>
      </c>
      <c r="F845" t="s">
        <v>1685</v>
      </c>
      <c r="G845" t="s">
        <v>2346</v>
      </c>
      <c r="H845">
        <v>0.79159000000000002</v>
      </c>
      <c r="I845">
        <v>1.43344</v>
      </c>
      <c r="J845">
        <v>1.7535499999999999</v>
      </c>
      <c r="K845">
        <v>3.06778</v>
      </c>
      <c r="L845">
        <v>2</v>
      </c>
      <c r="M845">
        <v>100</v>
      </c>
    </row>
    <row r="846" spans="1:13" x14ac:dyDescent="0.25">
      <c r="A846">
        <v>844</v>
      </c>
      <c r="B846" t="s">
        <v>1686</v>
      </c>
      <c r="C846">
        <v>45.911099999999898</v>
      </c>
      <c r="D846">
        <v>-113.7394</v>
      </c>
      <c r="E846" s="13">
        <v>1571.2</v>
      </c>
      <c r="F846" t="s">
        <v>1687</v>
      </c>
      <c r="G846" t="s">
        <v>2346</v>
      </c>
      <c r="H846">
        <v>0.88727999999999996</v>
      </c>
      <c r="I846">
        <v>1.5088600000000001</v>
      </c>
      <c r="J846">
        <v>1.9743999999999999</v>
      </c>
      <c r="K846">
        <v>3.3357100000000002</v>
      </c>
      <c r="L846">
        <v>2</v>
      </c>
      <c r="M846">
        <v>100</v>
      </c>
    </row>
    <row r="847" spans="1:13" x14ac:dyDescent="0.25">
      <c r="A847">
        <v>845</v>
      </c>
      <c r="B847" t="s">
        <v>1688</v>
      </c>
      <c r="C847">
        <v>48.316400000000002</v>
      </c>
      <c r="D847">
        <v>-113.35420000000001</v>
      </c>
      <c r="E847" s="13">
        <v>1595</v>
      </c>
      <c r="F847" t="s">
        <v>1689</v>
      </c>
      <c r="G847" t="s">
        <v>2346</v>
      </c>
      <c r="H847">
        <v>0.98565000000000003</v>
      </c>
      <c r="I847">
        <v>1.7</v>
      </c>
      <c r="J847">
        <v>2.1840999999999999</v>
      </c>
      <c r="K847">
        <v>3.8</v>
      </c>
      <c r="L847">
        <v>2</v>
      </c>
      <c r="M847">
        <v>100</v>
      </c>
    </row>
    <row r="848" spans="1:13" x14ac:dyDescent="0.25">
      <c r="A848">
        <v>846</v>
      </c>
      <c r="B848" t="s">
        <v>1690</v>
      </c>
      <c r="C848">
        <v>48.883299999999899</v>
      </c>
      <c r="D848">
        <v>-111.91670000000001</v>
      </c>
      <c r="E848" s="13">
        <v>1022</v>
      </c>
      <c r="F848" t="s">
        <v>1691</v>
      </c>
      <c r="G848" t="s">
        <v>2345</v>
      </c>
      <c r="H848">
        <v>1.0771500000000001</v>
      </c>
      <c r="I848">
        <v>1.7437499999999999</v>
      </c>
      <c r="J848">
        <v>2.4900000000000002</v>
      </c>
      <c r="K848">
        <v>4.0545499999999999</v>
      </c>
      <c r="L848">
        <v>2</v>
      </c>
      <c r="M848">
        <v>100</v>
      </c>
    </row>
    <row r="849" spans="1:13" x14ac:dyDescent="0.25">
      <c r="A849">
        <v>847</v>
      </c>
      <c r="B849" t="s">
        <v>1692</v>
      </c>
      <c r="C849">
        <v>48.886899999999898</v>
      </c>
      <c r="D849">
        <v>-111.72750000000001</v>
      </c>
      <c r="E849" s="13">
        <v>1127.8</v>
      </c>
      <c r="F849" t="s">
        <v>1693</v>
      </c>
      <c r="G849" t="s">
        <v>2345</v>
      </c>
      <c r="H849">
        <v>1.0740000000000001</v>
      </c>
      <c r="I849">
        <v>1.7450000000000001</v>
      </c>
      <c r="J849">
        <v>2.4807700000000001</v>
      </c>
      <c r="K849">
        <v>4.08</v>
      </c>
      <c r="L849">
        <v>2</v>
      </c>
      <c r="M849">
        <v>100</v>
      </c>
    </row>
    <row r="850" spans="1:13" x14ac:dyDescent="0.25">
      <c r="A850">
        <v>848</v>
      </c>
      <c r="B850" t="s">
        <v>1694</v>
      </c>
      <c r="C850">
        <v>48.866700000000002</v>
      </c>
      <c r="D850">
        <v>-108.5</v>
      </c>
      <c r="E850">
        <v>966.2</v>
      </c>
      <c r="F850" t="s">
        <v>1695</v>
      </c>
      <c r="G850" t="s">
        <v>2345</v>
      </c>
      <c r="H850">
        <v>1.1767799999999999</v>
      </c>
      <c r="I850">
        <v>1.63947</v>
      </c>
      <c r="J850">
        <v>2.8070900000000001</v>
      </c>
      <c r="K850">
        <v>3.85772</v>
      </c>
      <c r="L850">
        <v>2</v>
      </c>
      <c r="M850">
        <v>100</v>
      </c>
    </row>
    <row r="851" spans="1:13" x14ac:dyDescent="0.25">
      <c r="A851">
        <v>849</v>
      </c>
      <c r="B851" t="s">
        <v>1696</v>
      </c>
      <c r="C851">
        <v>47.533299999999898</v>
      </c>
      <c r="D851">
        <v>-111.7167</v>
      </c>
      <c r="E851" s="13">
        <v>1040.9000000000001</v>
      </c>
      <c r="F851" t="s">
        <v>1697</v>
      </c>
      <c r="G851" t="s">
        <v>2345</v>
      </c>
      <c r="H851">
        <v>0.97187999999999997</v>
      </c>
      <c r="I851">
        <v>1.5128999999999999</v>
      </c>
      <c r="J851">
        <v>2.2820299999999998</v>
      </c>
      <c r="K851">
        <v>3.8235199999999998</v>
      </c>
      <c r="L851">
        <v>2</v>
      </c>
      <c r="M851">
        <v>100</v>
      </c>
    </row>
    <row r="852" spans="1:13" x14ac:dyDescent="0.25">
      <c r="A852">
        <v>850</v>
      </c>
      <c r="B852" t="s">
        <v>1698</v>
      </c>
      <c r="C852">
        <v>47.4774999999999</v>
      </c>
      <c r="D852">
        <v>-111.7406</v>
      </c>
      <c r="E852" s="13">
        <v>1097.3</v>
      </c>
      <c r="F852" t="s">
        <v>1699</v>
      </c>
      <c r="G852" t="s">
        <v>2345</v>
      </c>
      <c r="H852">
        <v>0.96630000000000005</v>
      </c>
      <c r="I852">
        <v>1.49884</v>
      </c>
      <c r="J852">
        <v>2.2681499999999999</v>
      </c>
      <c r="K852">
        <v>3.8310499999999998</v>
      </c>
      <c r="L852">
        <v>2</v>
      </c>
      <c r="M852">
        <v>100</v>
      </c>
    </row>
    <row r="853" spans="1:13" x14ac:dyDescent="0.25">
      <c r="A853">
        <v>851</v>
      </c>
      <c r="B853" t="s">
        <v>1700</v>
      </c>
      <c r="C853">
        <v>46.45</v>
      </c>
      <c r="D853">
        <v>-114</v>
      </c>
      <c r="E853" s="13">
        <v>1219.2</v>
      </c>
      <c r="F853" t="s">
        <v>1701</v>
      </c>
      <c r="G853" t="s">
        <v>2346</v>
      </c>
      <c r="H853">
        <v>0.77500000000000002</v>
      </c>
      <c r="I853">
        <v>1.2394400000000001</v>
      </c>
      <c r="J853">
        <v>1.7</v>
      </c>
      <c r="K853">
        <v>2.7329599999999998</v>
      </c>
      <c r="L853">
        <v>2</v>
      </c>
      <c r="M853">
        <v>100</v>
      </c>
    </row>
    <row r="854" spans="1:13" x14ac:dyDescent="0.25">
      <c r="A854">
        <v>852</v>
      </c>
      <c r="B854" t="s">
        <v>1702</v>
      </c>
      <c r="C854">
        <v>47.9161</v>
      </c>
      <c r="D854">
        <v>-113.8389</v>
      </c>
      <c r="E854">
        <v>944.89999999999895</v>
      </c>
      <c r="F854" t="s">
        <v>1703</v>
      </c>
      <c r="G854" t="s">
        <v>2346</v>
      </c>
      <c r="H854">
        <v>0.88187000000000004</v>
      </c>
      <c r="I854">
        <v>1.6</v>
      </c>
      <c r="J854">
        <v>1.9753700000000001</v>
      </c>
      <c r="K854">
        <v>3.3752200000000001</v>
      </c>
      <c r="L854">
        <v>2</v>
      </c>
      <c r="M854">
        <v>100</v>
      </c>
    </row>
    <row r="855" spans="1:13" x14ac:dyDescent="0.25">
      <c r="A855">
        <v>853</v>
      </c>
      <c r="B855" t="s">
        <v>1704</v>
      </c>
      <c r="C855">
        <v>48.9971999999999</v>
      </c>
      <c r="D855">
        <v>-111.96420000000001</v>
      </c>
      <c r="E855" s="13">
        <v>1069.8</v>
      </c>
      <c r="F855" t="s">
        <v>1705</v>
      </c>
      <c r="G855" t="s">
        <v>2345</v>
      </c>
      <c r="H855">
        <v>-9.9989999999999996E-2</v>
      </c>
      <c r="I855">
        <v>-9.9989999999999996E-2</v>
      </c>
      <c r="J855">
        <v>-9.9989999999999996E-2</v>
      </c>
      <c r="K855">
        <v>-9.9989999999999996E-2</v>
      </c>
      <c r="L855">
        <v>2</v>
      </c>
      <c r="M855">
        <v>100</v>
      </c>
    </row>
    <row r="856" spans="1:13" x14ac:dyDescent="0.25">
      <c r="A856">
        <v>854</v>
      </c>
      <c r="B856" t="s">
        <v>1706</v>
      </c>
      <c r="C856">
        <v>48.163899999999899</v>
      </c>
      <c r="D856">
        <v>-112.8669</v>
      </c>
      <c r="E856" s="13">
        <v>1456.9</v>
      </c>
      <c r="F856" t="s">
        <v>1707</v>
      </c>
      <c r="G856" t="s">
        <v>2345</v>
      </c>
      <c r="H856">
        <v>1.125</v>
      </c>
      <c r="I856">
        <v>1.93153</v>
      </c>
      <c r="J856">
        <v>2.4580099999999998</v>
      </c>
      <c r="K856">
        <v>4.1226599999999998</v>
      </c>
      <c r="L856">
        <v>2</v>
      </c>
      <c r="M856">
        <v>100</v>
      </c>
    </row>
    <row r="857" spans="1:13" x14ac:dyDescent="0.25">
      <c r="A857">
        <v>855</v>
      </c>
      <c r="B857" t="s">
        <v>1708</v>
      </c>
      <c r="C857">
        <v>47.166699999999899</v>
      </c>
      <c r="D857">
        <v>-108.4833</v>
      </c>
      <c r="E857">
        <v>987.89999999999895</v>
      </c>
      <c r="F857" t="s">
        <v>1709</v>
      </c>
      <c r="G857" t="s">
        <v>2345</v>
      </c>
      <c r="H857">
        <v>0.94808000000000003</v>
      </c>
      <c r="I857">
        <v>1.33657</v>
      </c>
      <c r="J857">
        <v>2.22065</v>
      </c>
      <c r="K857">
        <v>3.3220499999999999</v>
      </c>
      <c r="L857">
        <v>2</v>
      </c>
      <c r="M857">
        <v>100</v>
      </c>
    </row>
    <row r="858" spans="1:13" x14ac:dyDescent="0.25">
      <c r="A858">
        <v>856</v>
      </c>
      <c r="B858" t="s">
        <v>1710</v>
      </c>
      <c r="C858">
        <v>47.2333</v>
      </c>
      <c r="D858">
        <v>-108.55</v>
      </c>
      <c r="E858" s="13">
        <v>1051.9000000000001</v>
      </c>
      <c r="F858" t="s">
        <v>1711</v>
      </c>
      <c r="G858" t="s">
        <v>2345</v>
      </c>
      <c r="H858">
        <v>0.94743999999999995</v>
      </c>
      <c r="I858">
        <v>1.3706199999999999</v>
      </c>
      <c r="J858">
        <v>2.2336900000000002</v>
      </c>
      <c r="K858">
        <v>3.3412199999999999</v>
      </c>
      <c r="L858">
        <v>2</v>
      </c>
      <c r="M858">
        <v>100</v>
      </c>
    </row>
    <row r="859" spans="1:13" x14ac:dyDescent="0.25">
      <c r="A859">
        <v>857</v>
      </c>
      <c r="B859" t="s">
        <v>1712</v>
      </c>
      <c r="C859">
        <v>47.799999999999898</v>
      </c>
      <c r="D859">
        <v>-107.599999999999</v>
      </c>
      <c r="E859">
        <v>775.1</v>
      </c>
      <c r="F859" t="s">
        <v>1713</v>
      </c>
      <c r="G859" t="s">
        <v>2345</v>
      </c>
      <c r="H859">
        <v>1.03281</v>
      </c>
      <c r="I859">
        <v>1.48</v>
      </c>
      <c r="J859">
        <v>2.5099999999999998</v>
      </c>
      <c r="K859">
        <v>3.5445199999999999</v>
      </c>
      <c r="L859">
        <v>2</v>
      </c>
      <c r="M859">
        <v>100</v>
      </c>
    </row>
    <row r="860" spans="1:13" x14ac:dyDescent="0.25">
      <c r="A860">
        <v>858</v>
      </c>
      <c r="B860" t="s">
        <v>1714</v>
      </c>
      <c r="C860">
        <v>46.793900000000001</v>
      </c>
      <c r="D860">
        <v>-105.3022</v>
      </c>
      <c r="E860">
        <v>685.2</v>
      </c>
      <c r="F860" t="s">
        <v>1715</v>
      </c>
      <c r="G860" t="s">
        <v>2345</v>
      </c>
      <c r="H860">
        <v>1.1979200000000001</v>
      </c>
      <c r="I860">
        <v>1.6081300000000001</v>
      </c>
      <c r="J860">
        <v>2.9346299999999998</v>
      </c>
      <c r="K860">
        <v>3.8521700000000001</v>
      </c>
      <c r="L860">
        <v>2</v>
      </c>
      <c r="M860">
        <v>100</v>
      </c>
    </row>
    <row r="861" spans="1:13" x14ac:dyDescent="0.25">
      <c r="A861">
        <v>859</v>
      </c>
      <c r="B861" t="s">
        <v>1716</v>
      </c>
      <c r="C861">
        <v>47.07</v>
      </c>
      <c r="D861">
        <v>-105.4953</v>
      </c>
      <c r="E861">
        <v>957.7</v>
      </c>
      <c r="F861" t="s">
        <v>1717</v>
      </c>
      <c r="G861" t="s">
        <v>2345</v>
      </c>
      <c r="H861">
        <v>1.05921</v>
      </c>
      <c r="I861">
        <v>1.39835</v>
      </c>
      <c r="J861">
        <v>2.6192299999999999</v>
      </c>
      <c r="K861">
        <v>3.4579599999999999</v>
      </c>
      <c r="L861">
        <v>2</v>
      </c>
      <c r="M861">
        <v>100</v>
      </c>
    </row>
    <row r="862" spans="1:13" x14ac:dyDescent="0.25">
      <c r="A862">
        <v>860</v>
      </c>
      <c r="B862" t="s">
        <v>1718</v>
      </c>
      <c r="C862">
        <v>48.883299999999899</v>
      </c>
      <c r="D862">
        <v>-106.88330000000001</v>
      </c>
      <c r="E862">
        <v>750.1</v>
      </c>
      <c r="F862" t="s">
        <v>1719</v>
      </c>
      <c r="G862" t="s">
        <v>2345</v>
      </c>
      <c r="H862">
        <v>1.11836</v>
      </c>
      <c r="I862">
        <v>1.63602</v>
      </c>
      <c r="J862">
        <v>2.80376</v>
      </c>
      <c r="K862">
        <v>4.2591000000000001</v>
      </c>
      <c r="L862">
        <v>2</v>
      </c>
      <c r="M862">
        <v>100</v>
      </c>
    </row>
    <row r="863" spans="1:13" x14ac:dyDescent="0.25">
      <c r="A863">
        <v>861</v>
      </c>
      <c r="B863" t="s">
        <v>1720</v>
      </c>
      <c r="C863">
        <v>47.6</v>
      </c>
      <c r="D863">
        <v>-115.349999999999</v>
      </c>
      <c r="E863">
        <v>744</v>
      </c>
      <c r="F863" t="s">
        <v>1721</v>
      </c>
      <c r="G863" t="s">
        <v>2346</v>
      </c>
      <c r="H863">
        <v>0.85546999999999995</v>
      </c>
      <c r="I863">
        <v>1.4386699999999999</v>
      </c>
      <c r="J863">
        <v>1.8</v>
      </c>
      <c r="K863">
        <v>3</v>
      </c>
      <c r="L863">
        <v>2</v>
      </c>
      <c r="M863">
        <v>100</v>
      </c>
    </row>
    <row r="864" spans="1:13" x14ac:dyDescent="0.25">
      <c r="A864">
        <v>862</v>
      </c>
      <c r="B864" t="s">
        <v>1722</v>
      </c>
      <c r="C864">
        <v>47.5932999999999</v>
      </c>
      <c r="D864">
        <v>-115.359399999999</v>
      </c>
      <c r="E864">
        <v>725.39999999999895</v>
      </c>
      <c r="F864" t="s">
        <v>1723</v>
      </c>
      <c r="G864" t="s">
        <v>2346</v>
      </c>
      <c r="H864">
        <v>0.85</v>
      </c>
      <c r="I864">
        <v>1.41107</v>
      </c>
      <c r="J864">
        <v>1.8</v>
      </c>
      <c r="K864">
        <v>3</v>
      </c>
      <c r="L864">
        <v>2</v>
      </c>
      <c r="M864">
        <v>100</v>
      </c>
    </row>
    <row r="865" spans="1:13" x14ac:dyDescent="0.25">
      <c r="A865">
        <v>863</v>
      </c>
      <c r="B865" t="s">
        <v>1724</v>
      </c>
      <c r="C865">
        <v>45.899999999999899</v>
      </c>
      <c r="D865">
        <v>-111.5333</v>
      </c>
      <c r="E865" s="13">
        <v>1240.5</v>
      </c>
      <c r="F865" t="s">
        <v>1725</v>
      </c>
      <c r="G865" t="s">
        <v>2345</v>
      </c>
      <c r="H865">
        <v>0.65</v>
      </c>
      <c r="I865">
        <v>1.09545</v>
      </c>
      <c r="J865">
        <v>1.58118</v>
      </c>
      <c r="K865">
        <v>2.7608999999999999</v>
      </c>
      <c r="L865">
        <v>2</v>
      </c>
      <c r="M865">
        <v>100</v>
      </c>
    </row>
    <row r="866" spans="1:13" x14ac:dyDescent="0.25">
      <c r="A866">
        <v>864</v>
      </c>
      <c r="B866" t="s">
        <v>1726</v>
      </c>
      <c r="C866">
        <v>48.31</v>
      </c>
      <c r="D866">
        <v>-111.0878</v>
      </c>
      <c r="E866">
        <v>868.7</v>
      </c>
      <c r="F866" t="s">
        <v>1727</v>
      </c>
      <c r="G866" t="s">
        <v>2345</v>
      </c>
      <c r="H866">
        <v>0.85333000000000003</v>
      </c>
      <c r="I866">
        <v>1.3087500000000001</v>
      </c>
      <c r="J866">
        <v>2.1711299999999998</v>
      </c>
      <c r="K866">
        <v>3.3827199999999999</v>
      </c>
      <c r="L866">
        <v>2</v>
      </c>
      <c r="M866">
        <v>100</v>
      </c>
    </row>
    <row r="867" spans="1:13" x14ac:dyDescent="0.25">
      <c r="A867">
        <v>865</v>
      </c>
      <c r="B867" t="s">
        <v>1728</v>
      </c>
      <c r="C867">
        <v>48.283299999999898</v>
      </c>
      <c r="D867">
        <v>-110.88330000000001</v>
      </c>
      <c r="E867">
        <v>915</v>
      </c>
      <c r="F867" t="s">
        <v>1729</v>
      </c>
      <c r="G867" t="s">
        <v>2345</v>
      </c>
      <c r="H867">
        <v>0.88907999999999998</v>
      </c>
      <c r="I867">
        <v>1.3679300000000001</v>
      </c>
      <c r="J867">
        <v>2.1923499999999998</v>
      </c>
      <c r="K867">
        <v>3.4660199999999999</v>
      </c>
      <c r="L867">
        <v>2</v>
      </c>
      <c r="M867">
        <v>100</v>
      </c>
    </row>
    <row r="868" spans="1:13" x14ac:dyDescent="0.25">
      <c r="A868">
        <v>866</v>
      </c>
      <c r="B868" t="s">
        <v>1730</v>
      </c>
      <c r="C868">
        <v>46.373100000000001</v>
      </c>
      <c r="D868">
        <v>-112.022499999999</v>
      </c>
      <c r="E868" s="13">
        <v>1424</v>
      </c>
      <c r="F868" t="s">
        <v>1731</v>
      </c>
      <c r="G868" t="s">
        <v>2345</v>
      </c>
      <c r="H868">
        <v>0.77810000000000001</v>
      </c>
      <c r="I868">
        <v>1.27372</v>
      </c>
      <c r="J868">
        <v>1.74011</v>
      </c>
      <c r="K868">
        <v>2.9333300000000002</v>
      </c>
      <c r="L868">
        <v>2</v>
      </c>
      <c r="M868">
        <v>100</v>
      </c>
    </row>
    <row r="869" spans="1:13" x14ac:dyDescent="0.25">
      <c r="A869">
        <v>867</v>
      </c>
      <c r="B869" t="s">
        <v>1732</v>
      </c>
      <c r="C869">
        <v>46.149999999999899</v>
      </c>
      <c r="D869">
        <v>-111.4833</v>
      </c>
      <c r="E869" s="13">
        <v>1204.9000000000001</v>
      </c>
      <c r="F869" t="s">
        <v>1733</v>
      </c>
      <c r="G869" t="s">
        <v>2345</v>
      </c>
      <c r="H869">
        <v>0.65</v>
      </c>
      <c r="I869">
        <v>1.1000000000000001</v>
      </c>
      <c r="J869">
        <v>1.5974999999999999</v>
      </c>
      <c r="K869">
        <v>2.6856100000000001</v>
      </c>
      <c r="L869">
        <v>2</v>
      </c>
      <c r="M869">
        <v>100</v>
      </c>
    </row>
    <row r="870" spans="1:13" x14ac:dyDescent="0.25">
      <c r="A870">
        <v>868</v>
      </c>
      <c r="B870" t="s">
        <v>1734</v>
      </c>
      <c r="C870">
        <v>46.166699999999899</v>
      </c>
      <c r="D870">
        <v>-111.4667</v>
      </c>
      <c r="E870" s="13">
        <v>1199.0999999999899</v>
      </c>
      <c r="F870" t="s">
        <v>1735</v>
      </c>
      <c r="G870" t="s">
        <v>2345</v>
      </c>
      <c r="H870">
        <v>0.64554999999999996</v>
      </c>
      <c r="I870">
        <v>1.1000000000000001</v>
      </c>
      <c r="J870">
        <v>1.5962099999999999</v>
      </c>
      <c r="K870">
        <v>2.68194</v>
      </c>
      <c r="L870">
        <v>2</v>
      </c>
      <c r="M870">
        <v>100</v>
      </c>
    </row>
    <row r="871" spans="1:13" x14ac:dyDescent="0.25">
      <c r="A871">
        <v>869</v>
      </c>
      <c r="B871" t="s">
        <v>1736</v>
      </c>
      <c r="C871">
        <v>46.330800000000004</v>
      </c>
      <c r="D871">
        <v>-111.5378</v>
      </c>
      <c r="E871" s="13">
        <v>1170.4000000000001</v>
      </c>
      <c r="F871" t="s">
        <v>1737</v>
      </c>
      <c r="G871" t="s">
        <v>2345</v>
      </c>
      <c r="H871">
        <v>0.63561000000000001</v>
      </c>
      <c r="I871">
        <v>1.02369</v>
      </c>
      <c r="J871">
        <v>1.55837</v>
      </c>
      <c r="K871">
        <v>2.5233500000000002</v>
      </c>
      <c r="L871">
        <v>2</v>
      </c>
      <c r="M871">
        <v>100</v>
      </c>
    </row>
    <row r="872" spans="1:13" x14ac:dyDescent="0.25">
      <c r="A872">
        <v>870</v>
      </c>
      <c r="B872" t="s">
        <v>1738</v>
      </c>
      <c r="C872">
        <v>46.356900000000003</v>
      </c>
      <c r="D872">
        <v>-111.2839</v>
      </c>
      <c r="E872" s="13">
        <v>1539.2</v>
      </c>
      <c r="F872" t="s">
        <v>1739</v>
      </c>
      <c r="G872" t="s">
        <v>2345</v>
      </c>
      <c r="H872">
        <v>0.69721999999999995</v>
      </c>
      <c r="I872">
        <v>1.2448699999999999</v>
      </c>
      <c r="J872">
        <v>1.6881699999999999</v>
      </c>
      <c r="K872">
        <v>2.84761</v>
      </c>
      <c r="L872">
        <v>2</v>
      </c>
      <c r="M872">
        <v>100</v>
      </c>
    </row>
    <row r="873" spans="1:13" x14ac:dyDescent="0.25">
      <c r="A873">
        <v>871</v>
      </c>
      <c r="B873" t="s">
        <v>1740</v>
      </c>
      <c r="C873">
        <v>45.9468999999999</v>
      </c>
      <c r="D873">
        <v>-111.4747</v>
      </c>
      <c r="E873" s="13">
        <v>1230.2</v>
      </c>
      <c r="F873" t="s">
        <v>1741</v>
      </c>
      <c r="G873" t="s">
        <v>2345</v>
      </c>
      <c r="H873">
        <v>0.71357000000000004</v>
      </c>
      <c r="I873">
        <v>1.2309600000000001</v>
      </c>
      <c r="J873">
        <v>1.6608700000000001</v>
      </c>
      <c r="K873">
        <v>2.8240599999999998</v>
      </c>
      <c r="L873">
        <v>2</v>
      </c>
      <c r="M873">
        <v>100</v>
      </c>
    </row>
    <row r="874" spans="1:13" x14ac:dyDescent="0.25">
      <c r="A874">
        <v>872</v>
      </c>
      <c r="B874" t="s">
        <v>1742</v>
      </c>
      <c r="C874">
        <v>47.833300000000001</v>
      </c>
      <c r="D874">
        <v>-115.63330000000001</v>
      </c>
      <c r="E874">
        <v>759</v>
      </c>
      <c r="F874" t="s">
        <v>1743</v>
      </c>
      <c r="G874" t="s">
        <v>2346</v>
      </c>
      <c r="H874">
        <v>0.96947000000000005</v>
      </c>
      <c r="I874">
        <v>1.78596</v>
      </c>
      <c r="J874">
        <v>2.0381399999999998</v>
      </c>
      <c r="K874">
        <v>3.7587000000000002</v>
      </c>
      <c r="L874">
        <v>2</v>
      </c>
      <c r="M874">
        <v>100</v>
      </c>
    </row>
    <row r="875" spans="1:13" x14ac:dyDescent="0.25">
      <c r="A875">
        <v>873</v>
      </c>
      <c r="B875" t="s">
        <v>1744</v>
      </c>
      <c r="C875">
        <v>47.866900000000001</v>
      </c>
      <c r="D875">
        <v>-115.627799999999</v>
      </c>
      <c r="E875">
        <v>718.1</v>
      </c>
      <c r="F875" t="s">
        <v>1745</v>
      </c>
      <c r="G875" t="s">
        <v>2346</v>
      </c>
      <c r="H875">
        <v>0.94625000000000004</v>
      </c>
      <c r="I875">
        <v>1.7076899999999999</v>
      </c>
      <c r="J875">
        <v>1.9875100000000001</v>
      </c>
      <c r="K875">
        <v>3.7490999999999999</v>
      </c>
      <c r="L875">
        <v>2</v>
      </c>
      <c r="M875">
        <v>100</v>
      </c>
    </row>
    <row r="876" spans="1:13" x14ac:dyDescent="0.25">
      <c r="A876">
        <v>874</v>
      </c>
      <c r="B876" t="s">
        <v>1746</v>
      </c>
      <c r="C876">
        <v>48.480600000000003</v>
      </c>
      <c r="D876">
        <v>-115.9061</v>
      </c>
      <c r="E876">
        <v>588</v>
      </c>
      <c r="F876" t="s">
        <v>1747</v>
      </c>
      <c r="G876" t="s">
        <v>2346</v>
      </c>
      <c r="H876">
        <v>0.85687999999999998</v>
      </c>
      <c r="I876">
        <v>1.5364599999999999</v>
      </c>
      <c r="J876">
        <v>1.97885</v>
      </c>
      <c r="K876">
        <v>3.2186900000000001</v>
      </c>
      <c r="L876">
        <v>2</v>
      </c>
      <c r="M876">
        <v>100</v>
      </c>
    </row>
    <row r="877" spans="1:13" x14ac:dyDescent="0.25">
      <c r="A877">
        <v>875</v>
      </c>
      <c r="B877" t="s">
        <v>1748</v>
      </c>
      <c r="C877">
        <v>48.383299999999899</v>
      </c>
      <c r="D877">
        <v>-115.866699999999</v>
      </c>
      <c r="E877">
        <v>609.6</v>
      </c>
      <c r="F877" t="s">
        <v>1749</v>
      </c>
      <c r="G877" t="s">
        <v>2346</v>
      </c>
      <c r="H877">
        <v>0.84665000000000001</v>
      </c>
      <c r="I877">
        <v>1.5106200000000001</v>
      </c>
      <c r="J877">
        <v>1.97679</v>
      </c>
      <c r="K877">
        <v>3.2</v>
      </c>
      <c r="L877">
        <v>2</v>
      </c>
      <c r="M877">
        <v>100</v>
      </c>
    </row>
    <row r="878" spans="1:13" x14ac:dyDescent="0.25">
      <c r="A878">
        <v>876</v>
      </c>
      <c r="B878" t="s">
        <v>1750</v>
      </c>
      <c r="C878">
        <v>48.716700000000003</v>
      </c>
      <c r="D878">
        <v>-115.88330000000001</v>
      </c>
      <c r="E878">
        <v>827.5</v>
      </c>
      <c r="F878" t="s">
        <v>1751</v>
      </c>
      <c r="G878" t="s">
        <v>2346</v>
      </c>
      <c r="H878">
        <v>0.85428999999999999</v>
      </c>
      <c r="I878">
        <v>1.5130600000000001</v>
      </c>
      <c r="J878">
        <v>1.98</v>
      </c>
      <c r="K878">
        <v>3.2065899999999998</v>
      </c>
      <c r="L878">
        <v>2</v>
      </c>
      <c r="M878">
        <v>100</v>
      </c>
    </row>
    <row r="879" spans="1:13" x14ac:dyDescent="0.25">
      <c r="A879">
        <v>877</v>
      </c>
      <c r="B879" t="s">
        <v>1752</v>
      </c>
      <c r="C879">
        <v>48.85</v>
      </c>
      <c r="D879">
        <v>-108.4</v>
      </c>
      <c r="E879">
        <v>928.39999999999895</v>
      </c>
      <c r="F879" t="s">
        <v>1753</v>
      </c>
      <c r="G879" t="s">
        <v>2345</v>
      </c>
      <c r="H879">
        <v>1.17384</v>
      </c>
      <c r="I879">
        <v>1.63388</v>
      </c>
      <c r="J879">
        <v>2.8191199999999998</v>
      </c>
      <c r="K879">
        <v>3.86225</v>
      </c>
      <c r="L879">
        <v>2</v>
      </c>
      <c r="M879">
        <v>100</v>
      </c>
    </row>
    <row r="880" spans="1:13" x14ac:dyDescent="0.25">
      <c r="A880">
        <v>878</v>
      </c>
      <c r="B880" t="s">
        <v>1754</v>
      </c>
      <c r="C880">
        <v>48.999200000000002</v>
      </c>
      <c r="D880">
        <v>-108.389399999999</v>
      </c>
      <c r="E880">
        <v>908.89999999999895</v>
      </c>
      <c r="F880" t="s">
        <v>1755</v>
      </c>
      <c r="G880" t="s">
        <v>2345</v>
      </c>
      <c r="H880">
        <v>-9.9989999999999996E-2</v>
      </c>
      <c r="I880">
        <v>-9.9989999999999996E-2</v>
      </c>
      <c r="J880">
        <v>-9.9989999999999996E-2</v>
      </c>
      <c r="K880">
        <v>-9.9989999999999996E-2</v>
      </c>
      <c r="L880">
        <v>2</v>
      </c>
      <c r="M880">
        <v>100</v>
      </c>
    </row>
    <row r="881" spans="1:13" x14ac:dyDescent="0.25">
      <c r="A881">
        <v>879</v>
      </c>
      <c r="B881" t="s">
        <v>1756</v>
      </c>
      <c r="C881">
        <v>45.547199999999897</v>
      </c>
      <c r="D881">
        <v>-112.3261</v>
      </c>
      <c r="E881" s="13">
        <v>1409.7</v>
      </c>
      <c r="F881" t="s">
        <v>1757</v>
      </c>
      <c r="G881" t="s">
        <v>2345</v>
      </c>
      <c r="H881">
        <v>0.62631999999999999</v>
      </c>
      <c r="I881">
        <v>1.11538</v>
      </c>
      <c r="J881">
        <v>1.5415000000000001</v>
      </c>
      <c r="K881">
        <v>2.6674000000000002</v>
      </c>
      <c r="L881">
        <v>2</v>
      </c>
      <c r="M881">
        <v>100</v>
      </c>
    </row>
    <row r="882" spans="1:13" x14ac:dyDescent="0.25">
      <c r="A882">
        <v>880</v>
      </c>
      <c r="B882" t="s">
        <v>1758</v>
      </c>
      <c r="C882">
        <v>47.355800000000002</v>
      </c>
      <c r="D882">
        <v>-111.4389</v>
      </c>
      <c r="E882" s="13">
        <v>1016.8</v>
      </c>
      <c r="F882" t="s">
        <v>1759</v>
      </c>
      <c r="G882" t="s">
        <v>2345</v>
      </c>
      <c r="H882">
        <v>1.0270900000000001</v>
      </c>
      <c r="I882">
        <v>1.6808000000000001</v>
      </c>
      <c r="J882">
        <v>2.4384600000000001</v>
      </c>
      <c r="K882">
        <v>3.8895200000000001</v>
      </c>
      <c r="L882">
        <v>2</v>
      </c>
      <c r="M882">
        <v>100</v>
      </c>
    </row>
    <row r="883" spans="1:13" x14ac:dyDescent="0.25">
      <c r="A883">
        <v>881</v>
      </c>
      <c r="B883" t="s">
        <v>1760</v>
      </c>
      <c r="C883">
        <v>46.549999999999898</v>
      </c>
      <c r="D883">
        <v>-112.083299999999</v>
      </c>
      <c r="E883" s="13">
        <v>1498.0999999999899</v>
      </c>
      <c r="F883" t="s">
        <v>1761</v>
      </c>
      <c r="G883" t="s">
        <v>2345</v>
      </c>
      <c r="H883">
        <v>0.7571</v>
      </c>
      <c r="I883">
        <v>1.32412</v>
      </c>
      <c r="J883">
        <v>1.75</v>
      </c>
      <c r="K883">
        <v>3.0502099999999999</v>
      </c>
      <c r="L883">
        <v>2</v>
      </c>
      <c r="M883">
        <v>100</v>
      </c>
    </row>
    <row r="884" spans="1:13" x14ac:dyDescent="0.25">
      <c r="A884">
        <v>882</v>
      </c>
      <c r="B884" t="s">
        <v>1762</v>
      </c>
      <c r="C884">
        <v>48.299999999999898</v>
      </c>
      <c r="D884">
        <v>-113.366699999999</v>
      </c>
      <c r="E884" s="13">
        <v>1478.9</v>
      </c>
      <c r="F884" t="s">
        <v>1763</v>
      </c>
      <c r="G884" t="s">
        <v>2346</v>
      </c>
      <c r="H884">
        <v>1</v>
      </c>
      <c r="I884">
        <v>1.8</v>
      </c>
      <c r="J884">
        <v>2.1924899999999998</v>
      </c>
      <c r="K884">
        <v>3.8676400000000002</v>
      </c>
      <c r="L884">
        <v>2</v>
      </c>
      <c r="M884">
        <v>100</v>
      </c>
    </row>
    <row r="885" spans="1:13" x14ac:dyDescent="0.25">
      <c r="A885">
        <v>883</v>
      </c>
      <c r="B885" t="s">
        <v>1764</v>
      </c>
      <c r="C885">
        <v>48.649999999999899</v>
      </c>
      <c r="D885">
        <v>-113.88330000000001</v>
      </c>
      <c r="E885">
        <v>964.39999999999895</v>
      </c>
      <c r="F885" t="s">
        <v>1765</v>
      </c>
      <c r="G885" t="s">
        <v>2346</v>
      </c>
      <c r="H885">
        <v>0.92040999999999995</v>
      </c>
      <c r="I885">
        <v>1.6666700000000001</v>
      </c>
      <c r="J885">
        <v>2.0138799999999999</v>
      </c>
      <c r="K885">
        <v>3.5623</v>
      </c>
      <c r="L885">
        <v>2</v>
      </c>
      <c r="M885">
        <v>100</v>
      </c>
    </row>
    <row r="886" spans="1:13" x14ac:dyDescent="0.25">
      <c r="A886">
        <v>884</v>
      </c>
      <c r="B886" t="s">
        <v>1766</v>
      </c>
      <c r="C886">
        <v>48.833300000000001</v>
      </c>
      <c r="D886">
        <v>-115.7167</v>
      </c>
      <c r="E886">
        <v>854</v>
      </c>
      <c r="F886" t="s">
        <v>1767</v>
      </c>
      <c r="G886" t="s">
        <v>2346</v>
      </c>
      <c r="H886">
        <v>0.85074000000000005</v>
      </c>
      <c r="I886">
        <v>1.51111</v>
      </c>
      <c r="J886">
        <v>1.9750000000000001</v>
      </c>
      <c r="K886">
        <v>3.2</v>
      </c>
      <c r="L886">
        <v>2</v>
      </c>
      <c r="M886">
        <v>100</v>
      </c>
    </row>
    <row r="887" spans="1:13" x14ac:dyDescent="0.25">
      <c r="A887">
        <v>885</v>
      </c>
      <c r="B887" t="s">
        <v>1768</v>
      </c>
      <c r="C887">
        <v>46.966700000000003</v>
      </c>
      <c r="D887">
        <v>-110.083299999999</v>
      </c>
      <c r="E887" s="13">
        <v>1434.0999999999899</v>
      </c>
      <c r="F887" t="s">
        <v>1769</v>
      </c>
      <c r="G887" t="s">
        <v>2345</v>
      </c>
      <c r="H887">
        <v>0.99519999999999997</v>
      </c>
      <c r="I887">
        <v>1.5619000000000001</v>
      </c>
      <c r="J887">
        <v>2.34463</v>
      </c>
      <c r="K887">
        <v>3.7256399999999998</v>
      </c>
      <c r="L887">
        <v>2</v>
      </c>
      <c r="M887">
        <v>100</v>
      </c>
    </row>
    <row r="888" spans="1:13" x14ac:dyDescent="0.25">
      <c r="A888">
        <v>886</v>
      </c>
      <c r="B888" t="s">
        <v>1770</v>
      </c>
      <c r="C888">
        <v>46.883299999999899</v>
      </c>
      <c r="D888">
        <v>-110.3</v>
      </c>
      <c r="E888" s="13">
        <v>1524</v>
      </c>
      <c r="F888" t="s">
        <v>1771</v>
      </c>
      <c r="G888" t="s">
        <v>2345</v>
      </c>
      <c r="H888">
        <v>1.16923</v>
      </c>
      <c r="I888">
        <v>1.9366099999999999</v>
      </c>
      <c r="J888">
        <v>2.65455</v>
      </c>
      <c r="K888">
        <v>4.2777799999999999</v>
      </c>
      <c r="L888">
        <v>2</v>
      </c>
      <c r="M888">
        <v>100</v>
      </c>
    </row>
    <row r="889" spans="1:13" x14ac:dyDescent="0.25">
      <c r="A889">
        <v>887</v>
      </c>
      <c r="B889" t="s">
        <v>1772</v>
      </c>
      <c r="C889">
        <v>47.338900000000002</v>
      </c>
      <c r="D889">
        <v>-108.4983</v>
      </c>
      <c r="E889">
        <v>885.39999999999895</v>
      </c>
      <c r="F889" t="s">
        <v>1773</v>
      </c>
      <c r="G889" t="s">
        <v>2345</v>
      </c>
      <c r="H889">
        <v>0.93610000000000004</v>
      </c>
      <c r="I889">
        <v>1.2952300000000001</v>
      </c>
      <c r="J889">
        <v>2.2177899999999999</v>
      </c>
      <c r="K889">
        <v>3.2592599999999998</v>
      </c>
      <c r="L889">
        <v>2</v>
      </c>
      <c r="M889">
        <v>100</v>
      </c>
    </row>
    <row r="890" spans="1:13" x14ac:dyDescent="0.25">
      <c r="A890">
        <v>888</v>
      </c>
      <c r="B890" t="s">
        <v>1774</v>
      </c>
      <c r="C890">
        <v>48.311900000000001</v>
      </c>
      <c r="D890">
        <v>-112.2492</v>
      </c>
      <c r="E890" s="13">
        <v>1160.4000000000001</v>
      </c>
      <c r="F890" t="s">
        <v>1775</v>
      </c>
      <c r="G890" t="s">
        <v>2345</v>
      </c>
      <c r="H890">
        <v>0.90895999999999999</v>
      </c>
      <c r="I890">
        <v>1.4201299999999999</v>
      </c>
      <c r="J890">
        <v>2.1833800000000001</v>
      </c>
      <c r="K890">
        <v>3.8</v>
      </c>
      <c r="L890">
        <v>2</v>
      </c>
      <c r="M890">
        <v>100</v>
      </c>
    </row>
    <row r="891" spans="1:13" x14ac:dyDescent="0.25">
      <c r="A891">
        <v>889</v>
      </c>
      <c r="B891" t="s">
        <v>1776</v>
      </c>
      <c r="C891">
        <v>46.43</v>
      </c>
      <c r="D891">
        <v>-106.92</v>
      </c>
      <c r="E891">
        <v>800.1</v>
      </c>
      <c r="F891" t="s">
        <v>1777</v>
      </c>
      <c r="G891" t="s">
        <v>2345</v>
      </c>
      <c r="H891">
        <v>0.89661000000000002</v>
      </c>
      <c r="I891">
        <v>1.28</v>
      </c>
      <c r="J891">
        <v>2.1968399999999999</v>
      </c>
      <c r="K891">
        <v>3.2</v>
      </c>
      <c r="L891">
        <v>2</v>
      </c>
      <c r="M891">
        <v>100</v>
      </c>
    </row>
    <row r="892" spans="1:13" x14ac:dyDescent="0.25">
      <c r="A892">
        <v>890</v>
      </c>
      <c r="B892" t="s">
        <v>1778</v>
      </c>
      <c r="C892">
        <v>47.033299999999898</v>
      </c>
      <c r="D892">
        <v>-107.2</v>
      </c>
      <c r="E892">
        <v>883.89999999999895</v>
      </c>
      <c r="F892" t="s">
        <v>1779</v>
      </c>
      <c r="G892" t="s">
        <v>2345</v>
      </c>
      <c r="H892">
        <v>0.8448</v>
      </c>
      <c r="I892">
        <v>1.23485</v>
      </c>
      <c r="J892">
        <v>2.17</v>
      </c>
      <c r="K892">
        <v>3.15</v>
      </c>
      <c r="L892">
        <v>2</v>
      </c>
      <c r="M892">
        <v>100</v>
      </c>
    </row>
    <row r="893" spans="1:13" x14ac:dyDescent="0.25">
      <c r="A893">
        <v>891</v>
      </c>
      <c r="B893" t="s">
        <v>1780</v>
      </c>
      <c r="C893">
        <v>46.416699999999899</v>
      </c>
      <c r="D893">
        <v>-114.2</v>
      </c>
      <c r="E893" s="13">
        <v>1097.9000000000001</v>
      </c>
      <c r="F893" t="s">
        <v>1781</v>
      </c>
      <c r="G893" t="s">
        <v>2346</v>
      </c>
      <c r="H893">
        <v>0.86465000000000003</v>
      </c>
      <c r="I893">
        <v>1.52318</v>
      </c>
      <c r="J893">
        <v>1.9593400000000001</v>
      </c>
      <c r="K893">
        <v>3.2343199999999999</v>
      </c>
      <c r="L893">
        <v>2</v>
      </c>
      <c r="M893">
        <v>100</v>
      </c>
    </row>
    <row r="894" spans="1:13" x14ac:dyDescent="0.25">
      <c r="A894">
        <v>892</v>
      </c>
      <c r="B894" t="s">
        <v>1782</v>
      </c>
      <c r="C894">
        <v>47.88</v>
      </c>
      <c r="D894">
        <v>-105.3686</v>
      </c>
      <c r="E894">
        <v>696.2</v>
      </c>
      <c r="F894" t="s">
        <v>1783</v>
      </c>
      <c r="G894" t="s">
        <v>2345</v>
      </c>
      <c r="H894">
        <v>1.1275200000000001</v>
      </c>
      <c r="I894">
        <v>1.64195</v>
      </c>
      <c r="J894">
        <v>2.83304</v>
      </c>
      <c r="K894">
        <v>3.7701899999999999</v>
      </c>
      <c r="L894">
        <v>2</v>
      </c>
      <c r="M894">
        <v>100</v>
      </c>
    </row>
    <row r="895" spans="1:13" x14ac:dyDescent="0.25">
      <c r="A895">
        <v>893</v>
      </c>
      <c r="B895" t="s">
        <v>1784</v>
      </c>
      <c r="C895">
        <v>45.292499999999897</v>
      </c>
      <c r="D895">
        <v>-111.9481</v>
      </c>
      <c r="E895" s="13">
        <v>1759.5999999999899</v>
      </c>
      <c r="F895" t="s">
        <v>1785</v>
      </c>
      <c r="G895" t="s">
        <v>2345</v>
      </c>
      <c r="H895">
        <v>0.71636</v>
      </c>
      <c r="I895">
        <v>1.1950000000000001</v>
      </c>
      <c r="J895">
        <v>1.625</v>
      </c>
      <c r="K895">
        <v>2.4306000000000001</v>
      </c>
      <c r="L895">
        <v>2</v>
      </c>
      <c r="M895">
        <v>100</v>
      </c>
    </row>
    <row r="896" spans="1:13" x14ac:dyDescent="0.25">
      <c r="A896">
        <v>894</v>
      </c>
      <c r="B896" t="s">
        <v>1786</v>
      </c>
      <c r="C896">
        <v>45.843600000000002</v>
      </c>
      <c r="D896">
        <v>-105.6808</v>
      </c>
      <c r="E896">
        <v>908.29999999999905</v>
      </c>
      <c r="F896" t="s">
        <v>1787</v>
      </c>
      <c r="G896" t="s">
        <v>2345</v>
      </c>
      <c r="H896">
        <v>1.0611299999999999</v>
      </c>
      <c r="I896">
        <v>1.48037</v>
      </c>
      <c r="J896">
        <v>2.6349999999999998</v>
      </c>
      <c r="K896">
        <v>3.6640000000000001</v>
      </c>
      <c r="L896">
        <v>2</v>
      </c>
      <c r="M896">
        <v>100</v>
      </c>
    </row>
    <row r="897" spans="1:13" x14ac:dyDescent="0.25">
      <c r="A897">
        <v>895</v>
      </c>
      <c r="B897" t="s">
        <v>1788</v>
      </c>
      <c r="C897">
        <v>46.216700000000003</v>
      </c>
      <c r="D897">
        <v>-111.099999999999</v>
      </c>
      <c r="E897" s="13">
        <v>1706.9</v>
      </c>
      <c r="F897" t="s">
        <v>1789</v>
      </c>
      <c r="G897" t="s">
        <v>2345</v>
      </c>
      <c r="H897">
        <v>0.85833000000000004</v>
      </c>
      <c r="I897">
        <v>1.38182</v>
      </c>
      <c r="J897">
        <v>1.9571400000000001</v>
      </c>
      <c r="K897">
        <v>2.9937800000000001</v>
      </c>
      <c r="L897">
        <v>2</v>
      </c>
      <c r="M897">
        <v>100</v>
      </c>
    </row>
    <row r="898" spans="1:13" x14ac:dyDescent="0.25">
      <c r="A898">
        <v>896</v>
      </c>
      <c r="B898" t="s">
        <v>1790</v>
      </c>
      <c r="C898">
        <v>48.5</v>
      </c>
      <c r="D898">
        <v>-115.2833</v>
      </c>
      <c r="E898">
        <v>670.89999999999895</v>
      </c>
      <c r="F898" t="s">
        <v>1791</v>
      </c>
      <c r="G898" t="s">
        <v>2346</v>
      </c>
      <c r="H898">
        <v>0.76102000000000003</v>
      </c>
      <c r="I898">
        <v>1.3960999999999999</v>
      </c>
      <c r="J898">
        <v>1.8048200000000001</v>
      </c>
      <c r="K898">
        <v>2.9168099999999999</v>
      </c>
      <c r="L898">
        <v>2</v>
      </c>
      <c r="M898">
        <v>100</v>
      </c>
    </row>
    <row r="899" spans="1:13" x14ac:dyDescent="0.25">
      <c r="A899">
        <v>897</v>
      </c>
      <c r="B899" t="s">
        <v>1792</v>
      </c>
      <c r="C899">
        <v>48.666699999999899</v>
      </c>
      <c r="D899">
        <v>-115.3167</v>
      </c>
      <c r="E899">
        <v>680</v>
      </c>
      <c r="F899" t="s">
        <v>1793</v>
      </c>
      <c r="G899" t="s">
        <v>2346</v>
      </c>
      <c r="H899">
        <v>0.75924000000000003</v>
      </c>
      <c r="I899">
        <v>1.3982300000000001</v>
      </c>
      <c r="J899">
        <v>1.79844</v>
      </c>
      <c r="K899">
        <v>2.9160200000000001</v>
      </c>
      <c r="L899">
        <v>2</v>
      </c>
      <c r="M899">
        <v>100</v>
      </c>
    </row>
    <row r="900" spans="1:13" x14ac:dyDescent="0.25">
      <c r="A900">
        <v>898</v>
      </c>
      <c r="B900" t="s">
        <v>1794</v>
      </c>
      <c r="C900">
        <v>46.183300000000003</v>
      </c>
      <c r="D900">
        <v>-112.75</v>
      </c>
      <c r="E900" s="13">
        <v>1478.9</v>
      </c>
      <c r="F900" t="s">
        <v>1795</v>
      </c>
      <c r="G900" t="s">
        <v>2346</v>
      </c>
      <c r="H900">
        <v>0.67778000000000005</v>
      </c>
      <c r="I900">
        <v>1.1402600000000001</v>
      </c>
      <c r="J900">
        <v>1.5557000000000001</v>
      </c>
      <c r="K900">
        <v>2.72566</v>
      </c>
      <c r="L900">
        <v>2</v>
      </c>
      <c r="M900">
        <v>100</v>
      </c>
    </row>
    <row r="901" spans="1:13" x14ac:dyDescent="0.25">
      <c r="A901">
        <v>899</v>
      </c>
      <c r="B901" t="s">
        <v>1796</v>
      </c>
      <c r="C901">
        <v>48.083300000000001</v>
      </c>
      <c r="D901">
        <v>-109.66670000000001</v>
      </c>
      <c r="E901">
        <v>-999.89999999999895</v>
      </c>
      <c r="F901" t="s">
        <v>1797</v>
      </c>
      <c r="G901" t="s">
        <v>2345</v>
      </c>
      <c r="H901">
        <v>1.2375</v>
      </c>
      <c r="I901">
        <v>2.0874999999999999</v>
      </c>
      <c r="J901">
        <v>2.66</v>
      </c>
      <c r="K901">
        <v>4.4000000000000004</v>
      </c>
      <c r="L901">
        <v>2</v>
      </c>
      <c r="M901">
        <v>100</v>
      </c>
    </row>
    <row r="902" spans="1:13" x14ac:dyDescent="0.25">
      <c r="A902">
        <v>900</v>
      </c>
      <c r="B902" t="s">
        <v>1798</v>
      </c>
      <c r="C902">
        <v>48.087800000000001</v>
      </c>
      <c r="D902">
        <v>-109.64530000000001</v>
      </c>
      <c r="E902" s="13">
        <v>1295.4000000000001</v>
      </c>
      <c r="F902" t="s">
        <v>1799</v>
      </c>
      <c r="G902" t="s">
        <v>2345</v>
      </c>
      <c r="H902">
        <v>1.24</v>
      </c>
      <c r="I902">
        <v>2.1</v>
      </c>
      <c r="J902">
        <v>2.68</v>
      </c>
      <c r="K902">
        <v>4.4000000000000004</v>
      </c>
      <c r="L902">
        <v>2</v>
      </c>
      <c r="M902">
        <v>100</v>
      </c>
    </row>
    <row r="903" spans="1:13" x14ac:dyDescent="0.25">
      <c r="A903">
        <v>901</v>
      </c>
      <c r="B903" t="s">
        <v>1800</v>
      </c>
      <c r="C903">
        <v>46.055799999999898</v>
      </c>
      <c r="D903">
        <v>-104.1853</v>
      </c>
      <c r="E903">
        <v>957.1</v>
      </c>
      <c r="F903" t="s">
        <v>1801</v>
      </c>
      <c r="G903" t="s">
        <v>2345</v>
      </c>
      <c r="H903">
        <v>1.38378</v>
      </c>
      <c r="I903">
        <v>1.7970600000000001</v>
      </c>
      <c r="J903">
        <v>3.45</v>
      </c>
      <c r="K903">
        <v>4.5904800000000003</v>
      </c>
      <c r="L903">
        <v>2</v>
      </c>
      <c r="M903">
        <v>100</v>
      </c>
    </row>
    <row r="904" spans="1:13" x14ac:dyDescent="0.25">
      <c r="A904">
        <v>902</v>
      </c>
      <c r="B904" t="s">
        <v>1802</v>
      </c>
      <c r="C904">
        <v>48.874400000000001</v>
      </c>
      <c r="D904">
        <v>-104.050299999999</v>
      </c>
      <c r="E904">
        <v>641.6</v>
      </c>
      <c r="F904" t="s">
        <v>1803</v>
      </c>
      <c r="G904" t="s">
        <v>2345</v>
      </c>
      <c r="H904">
        <v>-9.9989999999999996E-2</v>
      </c>
      <c r="I904">
        <v>-9.9989999999999996E-2</v>
      </c>
      <c r="J904">
        <v>-9.9989999999999996E-2</v>
      </c>
      <c r="K904">
        <v>-9.9989999999999996E-2</v>
      </c>
      <c r="L904">
        <v>2</v>
      </c>
      <c r="M904">
        <v>100</v>
      </c>
    </row>
    <row r="905" spans="1:13" x14ac:dyDescent="0.25">
      <c r="A905">
        <v>903</v>
      </c>
      <c r="B905" t="s">
        <v>1804</v>
      </c>
      <c r="C905">
        <v>46.328600000000002</v>
      </c>
      <c r="D905">
        <v>-114.0836</v>
      </c>
      <c r="E905" s="13">
        <v>1096.4000000000001</v>
      </c>
      <c r="F905" t="s">
        <v>1805</v>
      </c>
      <c r="G905" t="s">
        <v>2346</v>
      </c>
      <c r="H905">
        <v>0.75133000000000005</v>
      </c>
      <c r="I905">
        <v>1.1499999999999999</v>
      </c>
      <c r="J905">
        <v>1.65347</v>
      </c>
      <c r="K905">
        <v>2.50909</v>
      </c>
      <c r="L905">
        <v>2</v>
      </c>
      <c r="M905">
        <v>100</v>
      </c>
    </row>
    <row r="906" spans="1:13" x14ac:dyDescent="0.25">
      <c r="A906">
        <v>904</v>
      </c>
      <c r="B906" t="s">
        <v>1806</v>
      </c>
      <c r="C906">
        <v>48.500300000000003</v>
      </c>
      <c r="D906">
        <v>-113.9847</v>
      </c>
      <c r="E906">
        <v>961.29999999999905</v>
      </c>
      <c r="F906" t="s">
        <v>573</v>
      </c>
      <c r="G906" t="s">
        <v>2346</v>
      </c>
      <c r="H906">
        <v>0.87070999999999998</v>
      </c>
      <c r="I906">
        <v>1.6255500000000001</v>
      </c>
      <c r="J906">
        <v>1.9312499999999999</v>
      </c>
      <c r="K906">
        <v>3.4845999999999999</v>
      </c>
      <c r="L906">
        <v>2</v>
      </c>
      <c r="M906">
        <v>100</v>
      </c>
    </row>
    <row r="907" spans="1:13" x14ac:dyDescent="0.25">
      <c r="A907">
        <v>905</v>
      </c>
      <c r="B907" t="s">
        <v>1807</v>
      </c>
      <c r="C907">
        <v>44.649999999999899</v>
      </c>
      <c r="D907">
        <v>-111.099999999999</v>
      </c>
      <c r="E907" s="13">
        <v>2029.7</v>
      </c>
      <c r="F907" t="s">
        <v>1808</v>
      </c>
      <c r="G907" t="s">
        <v>2345</v>
      </c>
      <c r="H907">
        <v>0.75209000000000004</v>
      </c>
      <c r="I907">
        <v>1.2571399999999999</v>
      </c>
      <c r="J907">
        <v>1.86429</v>
      </c>
      <c r="K907">
        <v>2.70377</v>
      </c>
      <c r="L907">
        <v>2</v>
      </c>
      <c r="M907">
        <v>100</v>
      </c>
    </row>
    <row r="908" spans="1:13" x14ac:dyDescent="0.25">
      <c r="A908">
        <v>906</v>
      </c>
      <c r="B908" t="s">
        <v>1809</v>
      </c>
      <c r="C908">
        <v>44.661700000000003</v>
      </c>
      <c r="D908">
        <v>-111.0975</v>
      </c>
      <c r="E908" s="13">
        <v>2042.2</v>
      </c>
      <c r="F908" t="s">
        <v>1810</v>
      </c>
      <c r="G908" t="s">
        <v>2345</v>
      </c>
      <c r="H908">
        <v>0.75373000000000001</v>
      </c>
      <c r="I908">
        <v>1.25</v>
      </c>
      <c r="J908">
        <v>1.8706199999999999</v>
      </c>
      <c r="K908">
        <v>2.70756</v>
      </c>
      <c r="L908">
        <v>2</v>
      </c>
      <c r="M908">
        <v>100</v>
      </c>
    </row>
    <row r="909" spans="1:13" x14ac:dyDescent="0.25">
      <c r="A909">
        <v>907</v>
      </c>
      <c r="B909" t="s">
        <v>1811</v>
      </c>
      <c r="C909">
        <v>44.786700000000003</v>
      </c>
      <c r="D909">
        <v>-111.1317</v>
      </c>
      <c r="E909" s="13">
        <v>2003.0999999999899</v>
      </c>
      <c r="F909" t="s">
        <v>1812</v>
      </c>
      <c r="G909" t="s">
        <v>2345</v>
      </c>
      <c r="H909">
        <v>0.75405999999999995</v>
      </c>
      <c r="I909">
        <v>1.24282</v>
      </c>
      <c r="J909">
        <v>1.77563</v>
      </c>
      <c r="K909">
        <v>2.71062</v>
      </c>
      <c r="L909">
        <v>2</v>
      </c>
      <c r="M909">
        <v>100</v>
      </c>
    </row>
    <row r="910" spans="1:13" x14ac:dyDescent="0.25">
      <c r="A910">
        <v>908</v>
      </c>
      <c r="B910" t="s">
        <v>1813</v>
      </c>
      <c r="C910">
        <v>44.791699999999899</v>
      </c>
      <c r="D910">
        <v>-111.1092</v>
      </c>
      <c r="E910" s="13">
        <v>2075.0999999999899</v>
      </c>
      <c r="F910" t="s">
        <v>1814</v>
      </c>
      <c r="G910" t="s">
        <v>2345</v>
      </c>
      <c r="H910">
        <v>0.76061999999999996</v>
      </c>
      <c r="I910">
        <v>1.2388399999999999</v>
      </c>
      <c r="J910">
        <v>1.78772</v>
      </c>
      <c r="K910">
        <v>2.7026500000000002</v>
      </c>
      <c r="L910">
        <v>2</v>
      </c>
      <c r="M910">
        <v>100</v>
      </c>
    </row>
    <row r="911" spans="1:13" x14ac:dyDescent="0.25">
      <c r="A911">
        <v>909</v>
      </c>
      <c r="B911" t="s">
        <v>1815</v>
      </c>
      <c r="C911">
        <v>48.399999999999899</v>
      </c>
      <c r="D911">
        <v>-114.333299999999</v>
      </c>
      <c r="E911">
        <v>924.5</v>
      </c>
      <c r="F911" t="s">
        <v>1816</v>
      </c>
      <c r="G911" t="s">
        <v>2346</v>
      </c>
      <c r="H911">
        <v>0.79549999999999998</v>
      </c>
      <c r="I911">
        <v>1.3464499999999999</v>
      </c>
      <c r="J911">
        <v>1.78657</v>
      </c>
      <c r="K911">
        <v>2.97071</v>
      </c>
      <c r="L911">
        <v>2</v>
      </c>
      <c r="M911">
        <v>100</v>
      </c>
    </row>
    <row r="912" spans="1:13" x14ac:dyDescent="0.25">
      <c r="A912">
        <v>910</v>
      </c>
      <c r="B912" t="s">
        <v>1817</v>
      </c>
      <c r="C912">
        <v>48.408099999999898</v>
      </c>
      <c r="D912">
        <v>-114.359399999999</v>
      </c>
      <c r="E912">
        <v>944.89999999999895</v>
      </c>
      <c r="F912" t="s">
        <v>1816</v>
      </c>
      <c r="G912" t="s">
        <v>2346</v>
      </c>
      <c r="H912">
        <v>0.79151000000000005</v>
      </c>
      <c r="I912">
        <v>1.3220499999999999</v>
      </c>
      <c r="J912">
        <v>1.7799</v>
      </c>
      <c r="K912">
        <v>2.9519899999999999</v>
      </c>
      <c r="L912">
        <v>2</v>
      </c>
      <c r="M912">
        <v>100</v>
      </c>
    </row>
    <row r="913" spans="1:13" x14ac:dyDescent="0.25">
      <c r="A913">
        <v>911</v>
      </c>
      <c r="B913" t="s">
        <v>1818</v>
      </c>
      <c r="C913">
        <v>46.542499999999897</v>
      </c>
      <c r="D913">
        <v>-110.9042</v>
      </c>
      <c r="E913" s="13">
        <v>1572.8</v>
      </c>
      <c r="F913" t="s">
        <v>1819</v>
      </c>
      <c r="G913" t="s">
        <v>2345</v>
      </c>
      <c r="H913">
        <v>0.84443999999999997</v>
      </c>
      <c r="I913">
        <v>1.33267</v>
      </c>
      <c r="J913">
        <v>1.9125000000000001</v>
      </c>
      <c r="K913">
        <v>3.0754000000000001</v>
      </c>
      <c r="L913">
        <v>2</v>
      </c>
      <c r="M913">
        <v>100</v>
      </c>
    </row>
    <row r="914" spans="1:13" x14ac:dyDescent="0.25">
      <c r="A914">
        <v>912</v>
      </c>
      <c r="B914" t="s">
        <v>1820</v>
      </c>
      <c r="C914">
        <v>46.543599999999898</v>
      </c>
      <c r="D914">
        <v>-110.9</v>
      </c>
      <c r="E914" s="13">
        <v>1536.2</v>
      </c>
      <c r="F914" t="s">
        <v>1821</v>
      </c>
      <c r="G914" t="s">
        <v>2345</v>
      </c>
      <c r="H914">
        <v>0.85</v>
      </c>
      <c r="I914">
        <v>1.33508</v>
      </c>
      <c r="J914">
        <v>1.9176500000000001</v>
      </c>
      <c r="K914">
        <v>3.08284</v>
      </c>
      <c r="L914">
        <v>2</v>
      </c>
      <c r="M914">
        <v>100</v>
      </c>
    </row>
    <row r="915" spans="1:13" x14ac:dyDescent="0.25">
      <c r="A915">
        <v>913</v>
      </c>
      <c r="B915" t="s">
        <v>1822</v>
      </c>
      <c r="C915">
        <v>46.683300000000003</v>
      </c>
      <c r="D915">
        <v>-110.866699999999</v>
      </c>
      <c r="E915" s="13">
        <v>1659</v>
      </c>
      <c r="F915" t="s">
        <v>1823</v>
      </c>
      <c r="G915" t="s">
        <v>2345</v>
      </c>
      <c r="H915">
        <v>0.87180999999999997</v>
      </c>
      <c r="I915">
        <v>1.34884</v>
      </c>
      <c r="J915">
        <v>2.0135800000000001</v>
      </c>
      <c r="K915">
        <v>3.35148</v>
      </c>
      <c r="L915">
        <v>2</v>
      </c>
      <c r="M915">
        <v>100</v>
      </c>
    </row>
    <row r="916" spans="1:13" x14ac:dyDescent="0.25">
      <c r="A916">
        <v>914</v>
      </c>
      <c r="B916" t="s">
        <v>1824</v>
      </c>
      <c r="C916">
        <v>46.833300000000001</v>
      </c>
      <c r="D916">
        <v>-111.2</v>
      </c>
      <c r="E916" s="13">
        <v>1338.4</v>
      </c>
      <c r="F916" t="s">
        <v>1821</v>
      </c>
      <c r="G916" t="s">
        <v>2345</v>
      </c>
      <c r="H916">
        <v>0.79200000000000004</v>
      </c>
      <c r="I916">
        <v>1.31429</v>
      </c>
      <c r="J916">
        <v>1.7759499999999999</v>
      </c>
      <c r="K916">
        <v>2.96</v>
      </c>
      <c r="L916">
        <v>2</v>
      </c>
      <c r="M916">
        <v>100</v>
      </c>
    </row>
    <row r="917" spans="1:13" x14ac:dyDescent="0.25">
      <c r="A917">
        <v>915</v>
      </c>
      <c r="B917" t="s">
        <v>1825</v>
      </c>
      <c r="C917">
        <v>48.759700000000002</v>
      </c>
      <c r="D917">
        <v>-107.625</v>
      </c>
      <c r="E917">
        <v>711.1</v>
      </c>
      <c r="F917" t="s">
        <v>1826</v>
      </c>
      <c r="G917" t="s">
        <v>2345</v>
      </c>
      <c r="H917">
        <v>1.0728899999999999</v>
      </c>
      <c r="I917">
        <v>1.5634600000000001</v>
      </c>
      <c r="J917">
        <v>2.67631</v>
      </c>
      <c r="K917">
        <v>3.7382399999999998</v>
      </c>
      <c r="L917">
        <v>2</v>
      </c>
      <c r="M917">
        <v>100</v>
      </c>
    </row>
    <row r="918" spans="1:13" x14ac:dyDescent="0.25">
      <c r="A918">
        <v>916</v>
      </c>
      <c r="B918" t="s">
        <v>1827</v>
      </c>
      <c r="C918">
        <v>48.970300000000002</v>
      </c>
      <c r="D918">
        <v>-107.4222</v>
      </c>
      <c r="E918">
        <v>840.6</v>
      </c>
      <c r="F918" t="s">
        <v>1828</v>
      </c>
      <c r="G918" t="s">
        <v>2345</v>
      </c>
      <c r="H918">
        <v>1.0866400000000001</v>
      </c>
      <c r="I918">
        <v>1.55809</v>
      </c>
      <c r="J918">
        <v>2.66947</v>
      </c>
      <c r="K918">
        <v>3.7773400000000001</v>
      </c>
      <c r="L918">
        <v>2</v>
      </c>
      <c r="M918">
        <v>100</v>
      </c>
    </row>
    <row r="919" spans="1:13" x14ac:dyDescent="0.25">
      <c r="A919">
        <v>917</v>
      </c>
      <c r="B919" t="s">
        <v>1829</v>
      </c>
      <c r="C919">
        <v>48.916699999999899</v>
      </c>
      <c r="D919">
        <v>-111.25</v>
      </c>
      <c r="E919">
        <v>-999.89999999999895</v>
      </c>
      <c r="F919" t="s">
        <v>1830</v>
      </c>
      <c r="G919" t="s">
        <v>2345</v>
      </c>
      <c r="H919">
        <v>1.1539699999999999</v>
      </c>
      <c r="I919">
        <v>1.9727600000000001</v>
      </c>
      <c r="J919">
        <v>2.5591400000000002</v>
      </c>
      <c r="K919">
        <v>4.3176500000000004</v>
      </c>
      <c r="L919">
        <v>2</v>
      </c>
      <c r="M919">
        <v>100</v>
      </c>
    </row>
    <row r="920" spans="1:13" x14ac:dyDescent="0.25">
      <c r="A920">
        <v>918</v>
      </c>
      <c r="B920" t="s">
        <v>1831</v>
      </c>
      <c r="C920">
        <v>46.9878</v>
      </c>
      <c r="D920">
        <v>-104.1567</v>
      </c>
      <c r="E920">
        <v>821.7</v>
      </c>
      <c r="F920" t="s">
        <v>1832</v>
      </c>
      <c r="G920" t="s">
        <v>2345</v>
      </c>
      <c r="H920">
        <v>1.17747</v>
      </c>
      <c r="I920">
        <v>1.5982099999999999</v>
      </c>
      <c r="J920">
        <v>2.8959999999999999</v>
      </c>
      <c r="K920">
        <v>3.8729200000000001</v>
      </c>
      <c r="L920">
        <v>2</v>
      </c>
      <c r="M920">
        <v>100</v>
      </c>
    </row>
    <row r="921" spans="1:13" x14ac:dyDescent="0.25">
      <c r="A921">
        <v>919</v>
      </c>
      <c r="B921" t="s">
        <v>1833</v>
      </c>
      <c r="C921">
        <v>47.566699999999898</v>
      </c>
      <c r="D921">
        <v>-108.4833</v>
      </c>
      <c r="E921">
        <v>-999.89999999999895</v>
      </c>
      <c r="F921" t="s">
        <v>1834</v>
      </c>
      <c r="G921" t="s">
        <v>2345</v>
      </c>
      <c r="H921">
        <v>0.84631000000000001</v>
      </c>
      <c r="I921">
        <v>1.24057</v>
      </c>
      <c r="J921">
        <v>2.1797499999999999</v>
      </c>
      <c r="K921">
        <v>3.1488800000000001</v>
      </c>
      <c r="L921">
        <v>2</v>
      </c>
      <c r="M921">
        <v>100</v>
      </c>
    </row>
    <row r="922" spans="1:13" x14ac:dyDescent="0.25">
      <c r="A922">
        <v>920</v>
      </c>
      <c r="B922" t="s">
        <v>1835</v>
      </c>
      <c r="C922">
        <v>45.833300000000001</v>
      </c>
      <c r="D922">
        <v>-110.25</v>
      </c>
      <c r="E922" s="13">
        <v>2743.1999999999898</v>
      </c>
      <c r="F922" t="s">
        <v>1836</v>
      </c>
      <c r="G922" t="s">
        <v>2345</v>
      </c>
      <c r="H922">
        <v>0.97958999999999996</v>
      </c>
      <c r="I922">
        <v>1.5298400000000001</v>
      </c>
      <c r="J922">
        <v>2.2000000000000002</v>
      </c>
      <c r="K922">
        <v>3.55</v>
      </c>
      <c r="L922">
        <v>2</v>
      </c>
      <c r="M922">
        <v>100</v>
      </c>
    </row>
    <row r="923" spans="1:13" x14ac:dyDescent="0.25">
      <c r="A923">
        <v>921</v>
      </c>
      <c r="B923" t="s">
        <v>1837</v>
      </c>
      <c r="C923">
        <v>47.533299999999898</v>
      </c>
      <c r="D923">
        <v>-112.41670000000001</v>
      </c>
      <c r="E923" s="13">
        <v>1249.7</v>
      </c>
      <c r="F923" t="s">
        <v>1838</v>
      </c>
      <c r="G923" t="s">
        <v>2345</v>
      </c>
      <c r="H923">
        <v>0.99841000000000002</v>
      </c>
      <c r="I923">
        <v>1.6183799999999999</v>
      </c>
      <c r="J923">
        <v>2.3287599999999999</v>
      </c>
      <c r="K923">
        <v>3.9292099999999999</v>
      </c>
      <c r="L923">
        <v>2</v>
      </c>
      <c r="M923">
        <v>100</v>
      </c>
    </row>
    <row r="924" spans="1:13" x14ac:dyDescent="0.25">
      <c r="A924">
        <v>922</v>
      </c>
      <c r="B924" t="s">
        <v>1839</v>
      </c>
      <c r="C924">
        <v>46.116700000000002</v>
      </c>
      <c r="D924">
        <v>-112.849999999999</v>
      </c>
      <c r="E924" s="13">
        <v>1543.5</v>
      </c>
      <c r="F924" t="s">
        <v>1840</v>
      </c>
      <c r="G924" t="s">
        <v>2346</v>
      </c>
      <c r="H924">
        <v>0.65903</v>
      </c>
      <c r="I924">
        <v>1.15327</v>
      </c>
      <c r="J924">
        <v>1.5630599999999999</v>
      </c>
      <c r="K924">
        <v>2.7253599999999998</v>
      </c>
      <c r="L924">
        <v>2</v>
      </c>
      <c r="M924">
        <v>100</v>
      </c>
    </row>
    <row r="925" spans="1:13" x14ac:dyDescent="0.25">
      <c r="A925">
        <v>923</v>
      </c>
      <c r="B925" t="s">
        <v>1841</v>
      </c>
      <c r="C925">
        <v>46</v>
      </c>
      <c r="D925">
        <v>-110.66670000000001</v>
      </c>
      <c r="E925" s="13">
        <v>1539.8</v>
      </c>
      <c r="F925" t="s">
        <v>1842</v>
      </c>
      <c r="G925" t="s">
        <v>2345</v>
      </c>
      <c r="H925">
        <v>0.79713999999999996</v>
      </c>
      <c r="I925">
        <v>1.1585799999999999</v>
      </c>
      <c r="J925">
        <v>1.79217</v>
      </c>
      <c r="K925">
        <v>2.9861900000000001</v>
      </c>
      <c r="L925">
        <v>2</v>
      </c>
      <c r="M925">
        <v>100</v>
      </c>
    </row>
    <row r="926" spans="1:13" x14ac:dyDescent="0.25">
      <c r="A926">
        <v>924</v>
      </c>
      <c r="B926" t="s">
        <v>1843</v>
      </c>
      <c r="C926">
        <v>46.0289</v>
      </c>
      <c r="D926">
        <v>-110.51</v>
      </c>
      <c r="E926" s="13">
        <v>1771.8</v>
      </c>
      <c r="F926" t="s">
        <v>1844</v>
      </c>
      <c r="G926" t="s">
        <v>2345</v>
      </c>
      <c r="H926">
        <v>0.87573999999999996</v>
      </c>
      <c r="I926">
        <v>1.31429</v>
      </c>
      <c r="J926">
        <v>1.91716</v>
      </c>
      <c r="K926">
        <v>3.2158099999999998</v>
      </c>
      <c r="L926">
        <v>2</v>
      </c>
      <c r="M926">
        <v>100</v>
      </c>
    </row>
    <row r="927" spans="1:13" x14ac:dyDescent="0.25">
      <c r="A927">
        <v>925</v>
      </c>
      <c r="B927" t="s">
        <v>1845</v>
      </c>
      <c r="C927">
        <v>45.966700000000003</v>
      </c>
      <c r="D927">
        <v>-110.849999999999</v>
      </c>
      <c r="E927" s="13">
        <v>1674</v>
      </c>
      <c r="F927" t="s">
        <v>1846</v>
      </c>
      <c r="G927" t="s">
        <v>2345</v>
      </c>
      <c r="H927">
        <v>1.0847</v>
      </c>
      <c r="I927">
        <v>1.79003</v>
      </c>
      <c r="J927">
        <v>2.3765700000000001</v>
      </c>
      <c r="K927">
        <v>3.92814</v>
      </c>
      <c r="L927">
        <v>2</v>
      </c>
      <c r="M927">
        <v>100</v>
      </c>
    </row>
    <row r="928" spans="1:13" x14ac:dyDescent="0.25">
      <c r="A928">
        <v>926</v>
      </c>
      <c r="B928" t="s">
        <v>1847</v>
      </c>
      <c r="C928">
        <v>47.558900000000001</v>
      </c>
      <c r="D928">
        <v>-109.3758</v>
      </c>
      <c r="E928">
        <v>988.5</v>
      </c>
      <c r="F928" t="s">
        <v>1848</v>
      </c>
      <c r="G928" t="s">
        <v>2345</v>
      </c>
      <c r="H928">
        <v>0.94545000000000001</v>
      </c>
      <c r="I928">
        <v>1.4258200000000001</v>
      </c>
      <c r="J928">
        <v>2.25278</v>
      </c>
      <c r="K928">
        <v>3.4750000000000001</v>
      </c>
      <c r="L928">
        <v>2</v>
      </c>
      <c r="M928">
        <v>100</v>
      </c>
    </row>
    <row r="929" spans="1:13" x14ac:dyDescent="0.25">
      <c r="A929">
        <v>927</v>
      </c>
      <c r="B929" t="s">
        <v>1849</v>
      </c>
      <c r="C929">
        <v>47.066699999999898</v>
      </c>
      <c r="D929">
        <v>-108.3167</v>
      </c>
      <c r="E929">
        <v>890.89999999999895</v>
      </c>
      <c r="F929" t="s">
        <v>1850</v>
      </c>
      <c r="G929" t="s">
        <v>2345</v>
      </c>
      <c r="H929">
        <v>0.93915999999999999</v>
      </c>
      <c r="I929">
        <v>1.32857</v>
      </c>
      <c r="J929">
        <v>2.2050999999999998</v>
      </c>
      <c r="K929">
        <v>3.36273</v>
      </c>
      <c r="L929">
        <v>2</v>
      </c>
      <c r="M929">
        <v>100</v>
      </c>
    </row>
    <row r="930" spans="1:13" x14ac:dyDescent="0.25">
      <c r="A930">
        <v>928</v>
      </c>
      <c r="B930" t="s">
        <v>1851</v>
      </c>
      <c r="C930">
        <v>47.083100000000002</v>
      </c>
      <c r="D930">
        <v>-108.3164</v>
      </c>
      <c r="E930">
        <v>873.29999999999905</v>
      </c>
      <c r="F930" t="s">
        <v>1852</v>
      </c>
      <c r="G930" t="s">
        <v>2345</v>
      </c>
      <c r="H930">
        <v>0.93018000000000001</v>
      </c>
      <c r="I930">
        <v>1.2981799999999999</v>
      </c>
      <c r="J930">
        <v>2.2010399999999999</v>
      </c>
      <c r="K930">
        <v>3.33291</v>
      </c>
      <c r="L930">
        <v>2</v>
      </c>
      <c r="M930">
        <v>100</v>
      </c>
    </row>
    <row r="931" spans="1:13" x14ac:dyDescent="0.25">
      <c r="A931">
        <v>929</v>
      </c>
      <c r="B931" t="s">
        <v>1853</v>
      </c>
      <c r="C931">
        <v>46.9392</v>
      </c>
      <c r="D931">
        <v>-108.19670000000001</v>
      </c>
      <c r="E931">
        <v>856.5</v>
      </c>
      <c r="F931" t="s">
        <v>1854</v>
      </c>
      <c r="G931" t="s">
        <v>2345</v>
      </c>
      <c r="H931">
        <v>1.00071</v>
      </c>
      <c r="I931">
        <v>1.41429</v>
      </c>
      <c r="J931">
        <v>2.2256900000000002</v>
      </c>
      <c r="K931">
        <v>3.41845</v>
      </c>
      <c r="L931">
        <v>2</v>
      </c>
      <c r="M931">
        <v>100</v>
      </c>
    </row>
    <row r="932" spans="1:13" x14ac:dyDescent="0.25">
      <c r="A932">
        <v>930</v>
      </c>
      <c r="B932" t="s">
        <v>1855</v>
      </c>
      <c r="C932">
        <v>46.925800000000002</v>
      </c>
      <c r="D932">
        <v>-108.5664</v>
      </c>
      <c r="E932">
        <v>988.79999999999905</v>
      </c>
      <c r="F932" t="s">
        <v>1856</v>
      </c>
      <c r="G932" t="s">
        <v>2345</v>
      </c>
      <c r="H932">
        <v>1.04074</v>
      </c>
      <c r="I932">
        <v>1.5301199999999999</v>
      </c>
      <c r="J932">
        <v>2.2508699999999999</v>
      </c>
      <c r="K932">
        <v>3.6381399999999999</v>
      </c>
      <c r="L932">
        <v>2</v>
      </c>
      <c r="M932">
        <v>100</v>
      </c>
    </row>
    <row r="933" spans="1:13" x14ac:dyDescent="0.25">
      <c r="A933">
        <v>931</v>
      </c>
      <c r="B933" t="s">
        <v>1857</v>
      </c>
      <c r="C933">
        <v>45.617800000000003</v>
      </c>
      <c r="D933">
        <v>-113.45140000000001</v>
      </c>
      <c r="E933" s="13">
        <v>1847.0999999999899</v>
      </c>
      <c r="F933" t="s">
        <v>1858</v>
      </c>
      <c r="G933" t="s">
        <v>2345</v>
      </c>
      <c r="H933">
        <v>0.55000000000000004</v>
      </c>
      <c r="I933">
        <v>0.97023000000000004</v>
      </c>
      <c r="J933">
        <v>1.3869400000000001</v>
      </c>
      <c r="K933">
        <v>2.58812</v>
      </c>
      <c r="L933">
        <v>2</v>
      </c>
      <c r="M933">
        <v>100</v>
      </c>
    </row>
    <row r="934" spans="1:13" x14ac:dyDescent="0.25">
      <c r="A934">
        <v>932</v>
      </c>
      <c r="B934" t="s">
        <v>1859</v>
      </c>
      <c r="C934">
        <v>45.803100000000001</v>
      </c>
      <c r="D934">
        <v>-113.0136</v>
      </c>
      <c r="E934" s="13">
        <v>1746.5</v>
      </c>
      <c r="F934" t="s">
        <v>1860</v>
      </c>
      <c r="G934" t="s">
        <v>2345</v>
      </c>
      <c r="H934">
        <v>0.66947000000000001</v>
      </c>
      <c r="I934">
        <v>1.1499999999999999</v>
      </c>
      <c r="J934">
        <v>1.56887</v>
      </c>
      <c r="K934">
        <v>2.7575099999999999</v>
      </c>
      <c r="L934">
        <v>2</v>
      </c>
      <c r="M934">
        <v>100</v>
      </c>
    </row>
    <row r="935" spans="1:13" x14ac:dyDescent="0.25">
      <c r="A935">
        <v>933</v>
      </c>
      <c r="B935" t="s">
        <v>1861</v>
      </c>
      <c r="C935">
        <v>45.883299999999899</v>
      </c>
      <c r="D935">
        <v>-113.116699999999</v>
      </c>
      <c r="E935" s="13">
        <v>1772.0999999999899</v>
      </c>
      <c r="F935" t="s">
        <v>1862</v>
      </c>
      <c r="G935" t="s">
        <v>2345</v>
      </c>
      <c r="H935">
        <v>0.66249999999999998</v>
      </c>
      <c r="I935">
        <v>1.16117</v>
      </c>
      <c r="J935">
        <v>1.55833</v>
      </c>
      <c r="K935">
        <v>2.7870400000000002</v>
      </c>
      <c r="L935">
        <v>2</v>
      </c>
      <c r="M935">
        <v>100</v>
      </c>
    </row>
    <row r="936" spans="1:13" x14ac:dyDescent="0.25">
      <c r="A936">
        <v>934</v>
      </c>
      <c r="B936" t="s">
        <v>1863</v>
      </c>
      <c r="C936">
        <v>48.1</v>
      </c>
      <c r="D936">
        <v>-105.64830000000001</v>
      </c>
      <c r="E936">
        <v>637</v>
      </c>
      <c r="F936" t="s">
        <v>1864</v>
      </c>
      <c r="G936" t="s">
        <v>2345</v>
      </c>
      <c r="H936">
        <v>1.1519900000000001</v>
      </c>
      <c r="I936">
        <v>1.6987300000000001</v>
      </c>
      <c r="J936">
        <v>2.89514</v>
      </c>
      <c r="K936">
        <v>3.9148200000000002</v>
      </c>
      <c r="L936">
        <v>2</v>
      </c>
      <c r="M936">
        <v>100</v>
      </c>
    </row>
    <row r="937" spans="1:13" x14ac:dyDescent="0.25">
      <c r="A937">
        <v>935</v>
      </c>
      <c r="B937" t="s">
        <v>1865</v>
      </c>
      <c r="C937">
        <v>48.083300000000001</v>
      </c>
      <c r="D937">
        <v>-105.5333</v>
      </c>
      <c r="E937">
        <v>606.89999999999895</v>
      </c>
      <c r="F937" t="s">
        <v>1866</v>
      </c>
      <c r="G937" t="s">
        <v>2345</v>
      </c>
      <c r="H937">
        <v>1.1432199999999999</v>
      </c>
      <c r="I937">
        <v>1.68024</v>
      </c>
      <c r="J937">
        <v>2.87798</v>
      </c>
      <c r="K937">
        <v>3.8562500000000002</v>
      </c>
      <c r="L937">
        <v>2</v>
      </c>
      <c r="M937">
        <v>100</v>
      </c>
    </row>
    <row r="938" spans="1:13" x14ac:dyDescent="0.25">
      <c r="A938">
        <v>936</v>
      </c>
      <c r="B938" t="s">
        <v>1867</v>
      </c>
      <c r="C938">
        <v>46.7667</v>
      </c>
      <c r="D938">
        <v>-110.833299999999</v>
      </c>
      <c r="E938" s="13">
        <v>1737.4</v>
      </c>
      <c r="F938" t="s">
        <v>1868</v>
      </c>
      <c r="G938" t="s">
        <v>2345</v>
      </c>
      <c r="H938">
        <v>0.87187999999999999</v>
      </c>
      <c r="I938">
        <v>1.37853</v>
      </c>
      <c r="J938">
        <v>2.08</v>
      </c>
      <c r="K938">
        <v>3.3603900000000002</v>
      </c>
      <c r="L938">
        <v>2</v>
      </c>
      <c r="M938">
        <v>100</v>
      </c>
    </row>
    <row r="939" spans="1:13" x14ac:dyDescent="0.25">
      <c r="A939">
        <v>937</v>
      </c>
      <c r="B939" t="s">
        <v>1869</v>
      </c>
      <c r="C939">
        <v>46.049999999999898</v>
      </c>
      <c r="D939">
        <v>-112.45</v>
      </c>
      <c r="E939" s="13">
        <v>1936.7</v>
      </c>
      <c r="F939" t="s">
        <v>1870</v>
      </c>
      <c r="G939" t="s">
        <v>2345</v>
      </c>
      <c r="H939">
        <v>0.88504000000000005</v>
      </c>
      <c r="I939">
        <v>1.5127699999999999</v>
      </c>
      <c r="J939">
        <v>1.8860600000000001</v>
      </c>
      <c r="K939">
        <v>3.2</v>
      </c>
      <c r="L939">
        <v>2</v>
      </c>
      <c r="M939">
        <v>100</v>
      </c>
    </row>
    <row r="940" spans="1:13" x14ac:dyDescent="0.25">
      <c r="A940">
        <v>938</v>
      </c>
      <c r="B940" t="s">
        <v>1871</v>
      </c>
      <c r="C940">
        <v>45.121699999999898</v>
      </c>
      <c r="D940">
        <v>-107.4061</v>
      </c>
      <c r="E940" s="13">
        <v>1136.9000000000001</v>
      </c>
      <c r="F940" t="s">
        <v>1872</v>
      </c>
      <c r="G940" t="s">
        <v>2345</v>
      </c>
      <c r="H940">
        <v>1.08562</v>
      </c>
      <c r="I940">
        <v>1.71787</v>
      </c>
      <c r="J940">
        <v>2.5654499999999998</v>
      </c>
      <c r="K940">
        <v>4.1465399999999999</v>
      </c>
      <c r="L940">
        <v>2</v>
      </c>
      <c r="M940">
        <v>100</v>
      </c>
    </row>
    <row r="941" spans="1:13" x14ac:dyDescent="0.25">
      <c r="A941">
        <v>939</v>
      </c>
      <c r="B941" t="s">
        <v>1873</v>
      </c>
      <c r="C941">
        <v>48.833300000000001</v>
      </c>
      <c r="D941">
        <v>-115.7</v>
      </c>
      <c r="E941">
        <v>923.79999999999905</v>
      </c>
      <c r="F941" t="s">
        <v>1874</v>
      </c>
      <c r="G941" t="s">
        <v>2346</v>
      </c>
      <c r="H941">
        <v>0.85148000000000001</v>
      </c>
      <c r="I941">
        <v>1.51502</v>
      </c>
      <c r="J941">
        <v>1.9787600000000001</v>
      </c>
      <c r="K941">
        <v>3.2</v>
      </c>
      <c r="L941">
        <v>2</v>
      </c>
      <c r="M941">
        <v>100</v>
      </c>
    </row>
    <row r="942" spans="1:13" x14ac:dyDescent="0.25">
      <c r="A942">
        <v>940</v>
      </c>
      <c r="B942" t="s">
        <v>1875</v>
      </c>
      <c r="C942">
        <v>48.828600000000002</v>
      </c>
      <c r="D942">
        <v>-115.7467</v>
      </c>
      <c r="E942" s="13">
        <v>1045.5</v>
      </c>
      <c r="F942" t="s">
        <v>1876</v>
      </c>
      <c r="G942" t="s">
        <v>2346</v>
      </c>
      <c r="H942">
        <v>0.85057000000000005</v>
      </c>
      <c r="I942">
        <v>1.5</v>
      </c>
      <c r="J942">
        <v>1.9785699999999999</v>
      </c>
      <c r="K942">
        <v>3.2</v>
      </c>
      <c r="L942">
        <v>2</v>
      </c>
      <c r="M942">
        <v>100</v>
      </c>
    </row>
    <row r="943" spans="1:13" x14ac:dyDescent="0.25">
      <c r="A943">
        <v>941</v>
      </c>
      <c r="B943" t="s">
        <v>1877</v>
      </c>
      <c r="C943">
        <v>48.9514</v>
      </c>
      <c r="D943">
        <v>-115.6267</v>
      </c>
      <c r="E943">
        <v>940.29999999999905</v>
      </c>
      <c r="F943" t="s">
        <v>1878</v>
      </c>
      <c r="G943" t="s">
        <v>2346</v>
      </c>
      <c r="H943">
        <v>0.85152000000000005</v>
      </c>
      <c r="I943">
        <v>1.52555</v>
      </c>
      <c r="J943">
        <v>1.97665</v>
      </c>
      <c r="K943">
        <v>3.2</v>
      </c>
      <c r="L943">
        <v>2</v>
      </c>
      <c r="M943">
        <v>100</v>
      </c>
    </row>
    <row r="944" spans="1:13" x14ac:dyDescent="0.25">
      <c r="A944">
        <v>942</v>
      </c>
      <c r="B944" t="s">
        <v>1879</v>
      </c>
      <c r="C944">
        <v>46.45</v>
      </c>
      <c r="D944">
        <v>-109.4833</v>
      </c>
      <c r="E944" s="13">
        <v>1216.2</v>
      </c>
      <c r="F944" t="s">
        <v>1880</v>
      </c>
      <c r="G944" t="s">
        <v>2345</v>
      </c>
      <c r="H944">
        <v>0.9</v>
      </c>
      <c r="I944">
        <v>1.2903500000000001</v>
      </c>
      <c r="J944">
        <v>2.2000000000000002</v>
      </c>
      <c r="K944">
        <v>3.3666700000000001</v>
      </c>
      <c r="L944">
        <v>2</v>
      </c>
      <c r="M944">
        <v>100</v>
      </c>
    </row>
    <row r="945" spans="1:13" x14ac:dyDescent="0.25">
      <c r="A945">
        <v>943</v>
      </c>
      <c r="B945" t="s">
        <v>1881</v>
      </c>
      <c r="C945">
        <v>45</v>
      </c>
      <c r="D945">
        <v>-110</v>
      </c>
      <c r="E945">
        <v>-999.89999999999895</v>
      </c>
      <c r="F945" t="s">
        <v>1882</v>
      </c>
      <c r="G945" t="s">
        <v>2345</v>
      </c>
      <c r="H945">
        <v>0.82265999999999995</v>
      </c>
      <c r="I945">
        <v>1.1171599999999999</v>
      </c>
      <c r="J945">
        <v>2.0226600000000001</v>
      </c>
      <c r="K945">
        <v>2.9344299999999999</v>
      </c>
      <c r="L945">
        <v>2</v>
      </c>
      <c r="M945">
        <v>100</v>
      </c>
    </row>
    <row r="946" spans="1:13" x14ac:dyDescent="0.25">
      <c r="A946">
        <v>944</v>
      </c>
      <c r="B946" t="s">
        <v>1883</v>
      </c>
      <c r="C946">
        <v>45.312800000000003</v>
      </c>
      <c r="D946">
        <v>-107.9383</v>
      </c>
      <c r="E946" s="13">
        <v>1007.4</v>
      </c>
      <c r="F946" t="s">
        <v>1884</v>
      </c>
      <c r="G946" t="s">
        <v>2345</v>
      </c>
      <c r="H946">
        <v>0.89527000000000001</v>
      </c>
      <c r="I946">
        <v>1.3519600000000001</v>
      </c>
      <c r="J946">
        <v>2.19265</v>
      </c>
      <c r="K946">
        <v>3.2919900000000002</v>
      </c>
      <c r="L946">
        <v>2</v>
      </c>
      <c r="M946">
        <v>100</v>
      </c>
    </row>
    <row r="947" spans="1:13" x14ac:dyDescent="0.25">
      <c r="A947">
        <v>945</v>
      </c>
      <c r="B947" t="s">
        <v>1885</v>
      </c>
      <c r="C947">
        <v>47.918599999999898</v>
      </c>
      <c r="D947">
        <v>-108.5244</v>
      </c>
      <c r="E947" s="13">
        <v>1229.9000000000001</v>
      </c>
      <c r="F947" t="s">
        <v>1886</v>
      </c>
      <c r="G947" t="s">
        <v>2345</v>
      </c>
      <c r="H947">
        <v>1.04</v>
      </c>
      <c r="I947">
        <v>1.65395</v>
      </c>
      <c r="J947">
        <v>2.4874999999999998</v>
      </c>
      <c r="K947">
        <v>3.88164</v>
      </c>
      <c r="L947">
        <v>2</v>
      </c>
      <c r="M947">
        <v>100</v>
      </c>
    </row>
    <row r="948" spans="1:13" x14ac:dyDescent="0.25">
      <c r="A948">
        <v>946</v>
      </c>
      <c r="B948" t="s">
        <v>1887</v>
      </c>
      <c r="C948">
        <v>47.899999999999899</v>
      </c>
      <c r="D948">
        <v>-108.5333</v>
      </c>
      <c r="E948">
        <v>-999.89999999999895</v>
      </c>
      <c r="F948" t="s">
        <v>1888</v>
      </c>
      <c r="G948" t="s">
        <v>2345</v>
      </c>
      <c r="H948">
        <v>1.01</v>
      </c>
      <c r="I948">
        <v>1.6169100000000001</v>
      </c>
      <c r="J948">
        <v>2.4674399999999999</v>
      </c>
      <c r="K948">
        <v>3.83636</v>
      </c>
      <c r="L948">
        <v>2</v>
      </c>
      <c r="M948">
        <v>100</v>
      </c>
    </row>
    <row r="949" spans="1:13" x14ac:dyDescent="0.25">
      <c r="A949">
        <v>947</v>
      </c>
      <c r="B949" t="s">
        <v>1889</v>
      </c>
      <c r="C949">
        <v>44.686700000000002</v>
      </c>
      <c r="D949">
        <v>-112.54170000000001</v>
      </c>
      <c r="E949" s="13">
        <v>2071.0999999999899</v>
      </c>
      <c r="F949" t="s">
        <v>1890</v>
      </c>
      <c r="G949" t="s">
        <v>2345</v>
      </c>
      <c r="H949">
        <v>0.71428999999999998</v>
      </c>
      <c r="I949">
        <v>1.21078</v>
      </c>
      <c r="J949">
        <v>1.6</v>
      </c>
      <c r="K949">
        <v>2.6554099999999998</v>
      </c>
      <c r="L949">
        <v>2</v>
      </c>
      <c r="M949">
        <v>100</v>
      </c>
    </row>
    <row r="950" spans="1:13" x14ac:dyDescent="0.25">
      <c r="A950">
        <v>948</v>
      </c>
      <c r="B950" t="s">
        <v>1891</v>
      </c>
      <c r="C950">
        <v>47.5867</v>
      </c>
      <c r="D950">
        <v>-108.8694</v>
      </c>
      <c r="E950">
        <v>867.2</v>
      </c>
      <c r="F950" t="s">
        <v>1892</v>
      </c>
      <c r="G950" t="s">
        <v>2345</v>
      </c>
      <c r="H950">
        <v>0.89544999999999997</v>
      </c>
      <c r="I950">
        <v>1.2785299999999999</v>
      </c>
      <c r="J950">
        <v>2.1937700000000002</v>
      </c>
      <c r="K950">
        <v>3.26667</v>
      </c>
      <c r="L950">
        <v>2</v>
      </c>
      <c r="M950">
        <v>100</v>
      </c>
    </row>
    <row r="951" spans="1:13" x14ac:dyDescent="0.25">
      <c r="A951">
        <v>949</v>
      </c>
      <c r="B951" t="s">
        <v>1893</v>
      </c>
      <c r="C951">
        <v>45.268300000000004</v>
      </c>
      <c r="D951">
        <v>-111.874399999999</v>
      </c>
      <c r="E951" s="13">
        <v>2209.8000000000002</v>
      </c>
      <c r="F951" t="s">
        <v>1894</v>
      </c>
      <c r="G951" t="s">
        <v>2345</v>
      </c>
      <c r="H951">
        <v>0.74460999999999999</v>
      </c>
      <c r="I951">
        <v>1.31538</v>
      </c>
      <c r="J951">
        <v>1.72045</v>
      </c>
      <c r="K951">
        <v>2.8227799999999998</v>
      </c>
      <c r="L951">
        <v>2</v>
      </c>
      <c r="M951">
        <v>100</v>
      </c>
    </row>
    <row r="952" spans="1:13" x14ac:dyDescent="0.25">
      <c r="A952">
        <v>950</v>
      </c>
      <c r="B952" t="s">
        <v>1895</v>
      </c>
      <c r="C952">
        <v>46.713299999999897</v>
      </c>
      <c r="D952">
        <v>-107.1069</v>
      </c>
      <c r="E952">
        <v>938.79999999999905</v>
      </c>
      <c r="F952" t="s">
        <v>1896</v>
      </c>
      <c r="G952" t="s">
        <v>2345</v>
      </c>
      <c r="H952">
        <v>0.90122999999999998</v>
      </c>
      <c r="I952">
        <v>1.3005199999999999</v>
      </c>
      <c r="J952">
        <v>2.1989999999999998</v>
      </c>
      <c r="K952">
        <v>3.2041599999999999</v>
      </c>
      <c r="L952">
        <v>2</v>
      </c>
      <c r="M952">
        <v>100</v>
      </c>
    </row>
    <row r="953" spans="1:13" x14ac:dyDescent="0.25">
      <c r="A953">
        <v>951</v>
      </c>
      <c r="B953" t="s">
        <v>1897</v>
      </c>
      <c r="C953">
        <v>45.6480999999999</v>
      </c>
      <c r="D953">
        <v>-106.5008</v>
      </c>
      <c r="E953" s="13">
        <v>1322.8</v>
      </c>
      <c r="F953" t="s">
        <v>1898</v>
      </c>
      <c r="G953" t="s">
        <v>2345</v>
      </c>
      <c r="H953">
        <v>1.0111000000000001</v>
      </c>
      <c r="I953">
        <v>1.425</v>
      </c>
      <c r="J953">
        <v>2.4311500000000001</v>
      </c>
      <c r="K953">
        <v>3.4797400000000001</v>
      </c>
      <c r="L953">
        <v>2</v>
      </c>
      <c r="M953">
        <v>100</v>
      </c>
    </row>
    <row r="954" spans="1:13" x14ac:dyDescent="0.25">
      <c r="A954">
        <v>952</v>
      </c>
      <c r="B954" t="s">
        <v>1899</v>
      </c>
      <c r="C954">
        <v>48.633299999999899</v>
      </c>
      <c r="D954">
        <v>-115.583299999999</v>
      </c>
      <c r="E954" s="13">
        <v>1310.5999999999899</v>
      </c>
      <c r="F954" t="s">
        <v>1900</v>
      </c>
      <c r="G954" t="s">
        <v>2346</v>
      </c>
      <c r="H954">
        <v>1.075</v>
      </c>
      <c r="I954">
        <v>2</v>
      </c>
      <c r="J954">
        <v>2.2713399999999999</v>
      </c>
      <c r="K954">
        <v>4.2</v>
      </c>
      <c r="L954">
        <v>2</v>
      </c>
      <c r="M954">
        <v>100</v>
      </c>
    </row>
    <row r="955" spans="1:13" x14ac:dyDescent="0.25">
      <c r="A955">
        <v>953</v>
      </c>
      <c r="B955" t="s">
        <v>1901</v>
      </c>
      <c r="C955">
        <v>48.166699999999899</v>
      </c>
      <c r="D955">
        <v>-113</v>
      </c>
      <c r="E955" s="13">
        <v>2103.0999999999899</v>
      </c>
      <c r="F955" t="s">
        <v>1902</v>
      </c>
      <c r="G955" t="s">
        <v>2345</v>
      </c>
      <c r="H955">
        <v>1.1952400000000001</v>
      </c>
      <c r="I955">
        <v>2.2000000000000002</v>
      </c>
      <c r="J955">
        <v>2.5114100000000001</v>
      </c>
      <c r="K955">
        <v>4.5569199999999999</v>
      </c>
      <c r="L955">
        <v>2</v>
      </c>
      <c r="M955">
        <v>100</v>
      </c>
    </row>
    <row r="956" spans="1:13" x14ac:dyDescent="0.25">
      <c r="A956">
        <v>954</v>
      </c>
      <c r="B956" t="s">
        <v>1903</v>
      </c>
      <c r="C956">
        <v>47.5</v>
      </c>
      <c r="D956">
        <v>-112.9</v>
      </c>
      <c r="E956" s="13">
        <v>1630.7</v>
      </c>
      <c r="F956" t="s">
        <v>1904</v>
      </c>
      <c r="G956" t="s">
        <v>2345</v>
      </c>
      <c r="H956">
        <v>1.09571</v>
      </c>
      <c r="I956">
        <v>1.95</v>
      </c>
      <c r="J956">
        <v>2.3650000000000002</v>
      </c>
      <c r="K956">
        <v>4.1500000000000004</v>
      </c>
      <c r="L956">
        <v>2</v>
      </c>
      <c r="M956">
        <v>100</v>
      </c>
    </row>
    <row r="957" spans="1:13" x14ac:dyDescent="0.25">
      <c r="A957">
        <v>955</v>
      </c>
      <c r="B957" t="s">
        <v>1905</v>
      </c>
      <c r="C957">
        <v>45.073300000000003</v>
      </c>
      <c r="D957">
        <v>-107.8886</v>
      </c>
      <c r="E957" s="13">
        <v>2218.9</v>
      </c>
      <c r="F957" t="s">
        <v>1906</v>
      </c>
      <c r="G957" t="s">
        <v>2345</v>
      </c>
      <c r="H957">
        <v>1.34</v>
      </c>
      <c r="I957">
        <v>2.3414199999999998</v>
      </c>
      <c r="J957">
        <v>2.82023</v>
      </c>
      <c r="K957">
        <v>4.95</v>
      </c>
      <c r="L957">
        <v>2</v>
      </c>
      <c r="M957">
        <v>100</v>
      </c>
    </row>
    <row r="958" spans="1:13" x14ac:dyDescent="0.25">
      <c r="A958">
        <v>956</v>
      </c>
      <c r="B958" t="s">
        <v>1907</v>
      </c>
      <c r="C958">
        <v>46.7911</v>
      </c>
      <c r="D958">
        <v>-109.61750000000001</v>
      </c>
      <c r="E958" s="13">
        <v>1853.2</v>
      </c>
      <c r="F958" t="s">
        <v>1908</v>
      </c>
      <c r="G958" t="s">
        <v>2345</v>
      </c>
      <c r="H958">
        <v>1.16534</v>
      </c>
      <c r="I958">
        <v>1.98248</v>
      </c>
      <c r="J958">
        <v>2.6163400000000001</v>
      </c>
      <c r="K958">
        <v>4.3836300000000001</v>
      </c>
      <c r="L958">
        <v>2</v>
      </c>
      <c r="M958">
        <v>100</v>
      </c>
    </row>
    <row r="959" spans="1:13" x14ac:dyDescent="0.25">
      <c r="A959">
        <v>957</v>
      </c>
      <c r="B959" t="s">
        <v>1909</v>
      </c>
      <c r="C959">
        <v>48.871899999999897</v>
      </c>
      <c r="D959">
        <v>-106.9456</v>
      </c>
      <c r="E959">
        <v>777.2</v>
      </c>
      <c r="F959" t="s">
        <v>1910</v>
      </c>
      <c r="G959" t="s">
        <v>2345</v>
      </c>
      <c r="H959">
        <v>1.1169199999999999</v>
      </c>
      <c r="I959">
        <v>1.6280600000000001</v>
      </c>
      <c r="J959">
        <v>2.78139</v>
      </c>
      <c r="K959">
        <v>4.2443</v>
      </c>
      <c r="L959">
        <v>2</v>
      </c>
      <c r="M959">
        <v>100</v>
      </c>
    </row>
    <row r="960" spans="1:13" x14ac:dyDescent="0.25">
      <c r="A960">
        <v>958</v>
      </c>
      <c r="B960" t="s">
        <v>1911</v>
      </c>
      <c r="C960">
        <v>48.133299999999899</v>
      </c>
      <c r="D960">
        <v>-114.7167</v>
      </c>
      <c r="E960" s="13">
        <v>1207.9000000000001</v>
      </c>
      <c r="F960" t="s">
        <v>1912</v>
      </c>
      <c r="G960" t="s">
        <v>2346</v>
      </c>
      <c r="H960">
        <v>0.86</v>
      </c>
      <c r="I960">
        <v>1.5888899999999999</v>
      </c>
      <c r="J960">
        <v>1.95</v>
      </c>
      <c r="K960">
        <v>3.3765700000000001</v>
      </c>
      <c r="L960">
        <v>2</v>
      </c>
      <c r="M960">
        <v>100</v>
      </c>
    </row>
    <row r="961" spans="1:13" x14ac:dyDescent="0.25">
      <c r="A961">
        <v>959</v>
      </c>
      <c r="B961" t="s">
        <v>1913</v>
      </c>
      <c r="C961">
        <v>45.055300000000003</v>
      </c>
      <c r="D961">
        <v>-105.9483</v>
      </c>
      <c r="E961" s="13">
        <v>1197.9000000000001</v>
      </c>
      <c r="F961" t="s">
        <v>1914</v>
      </c>
      <c r="G961" t="s">
        <v>2345</v>
      </c>
      <c r="H961">
        <v>1.0543499999999999</v>
      </c>
      <c r="I961">
        <v>1.4558899999999999</v>
      </c>
      <c r="J961">
        <v>2.5946899999999999</v>
      </c>
      <c r="K961">
        <v>3.52704</v>
      </c>
      <c r="L961">
        <v>2</v>
      </c>
      <c r="M961">
        <v>100</v>
      </c>
    </row>
    <row r="962" spans="1:13" x14ac:dyDescent="0.25">
      <c r="A962">
        <v>960</v>
      </c>
      <c r="B962" t="s">
        <v>1915</v>
      </c>
      <c r="C962">
        <v>44.966700000000003</v>
      </c>
      <c r="D962">
        <v>-113.2167</v>
      </c>
      <c r="E962" s="13">
        <v>1935.5</v>
      </c>
      <c r="F962" t="s">
        <v>1916</v>
      </c>
      <c r="G962" t="s">
        <v>2345</v>
      </c>
      <c r="H962">
        <v>0.76541999999999999</v>
      </c>
      <c r="I962">
        <v>1.37016</v>
      </c>
      <c r="J962">
        <v>1.7743599999999999</v>
      </c>
      <c r="K962">
        <v>2.9261200000000001</v>
      </c>
      <c r="L962">
        <v>2</v>
      </c>
      <c r="M962">
        <v>100</v>
      </c>
    </row>
    <row r="963" spans="1:13" x14ac:dyDescent="0.25">
      <c r="A963">
        <v>961</v>
      </c>
      <c r="B963" t="s">
        <v>1917</v>
      </c>
      <c r="C963">
        <v>44.993600000000001</v>
      </c>
      <c r="D963">
        <v>-108.348299999999</v>
      </c>
      <c r="E963">
        <v>871.7</v>
      </c>
      <c r="F963" t="s">
        <v>1918</v>
      </c>
      <c r="G963" t="s">
        <v>2345</v>
      </c>
      <c r="H963">
        <v>-9.9989999999999996E-2</v>
      </c>
      <c r="I963">
        <v>-9.9989999999999996E-2</v>
      </c>
      <c r="J963">
        <v>-9.9989999999999996E-2</v>
      </c>
      <c r="K963">
        <v>-9.9989999999999996E-2</v>
      </c>
      <c r="L963">
        <v>2</v>
      </c>
      <c r="M963">
        <v>100</v>
      </c>
    </row>
    <row r="964" spans="1:13" x14ac:dyDescent="0.25">
      <c r="A964">
        <v>962</v>
      </c>
      <c r="B964" t="s">
        <v>1919</v>
      </c>
      <c r="C964">
        <v>48.561700000000002</v>
      </c>
      <c r="D964">
        <v>-113.0133</v>
      </c>
      <c r="E964" s="13">
        <v>1336.2</v>
      </c>
      <c r="F964" t="s">
        <v>1920</v>
      </c>
      <c r="G964" t="s">
        <v>2345</v>
      </c>
      <c r="H964">
        <v>0.98828000000000005</v>
      </c>
      <c r="I964">
        <v>1.6414200000000001</v>
      </c>
      <c r="J964">
        <v>2.2395800000000001</v>
      </c>
      <c r="K964">
        <v>3.8767499999999999</v>
      </c>
      <c r="L964">
        <v>2</v>
      </c>
      <c r="M964">
        <v>100</v>
      </c>
    </row>
    <row r="965" spans="1:13" x14ac:dyDescent="0.25">
      <c r="A965">
        <v>963</v>
      </c>
      <c r="B965" t="s">
        <v>1921</v>
      </c>
      <c r="C965">
        <v>47.284999999999897</v>
      </c>
      <c r="D965">
        <v>-110.351699999999</v>
      </c>
      <c r="E965" s="13">
        <v>1229.9000000000001</v>
      </c>
      <c r="F965" t="s">
        <v>1922</v>
      </c>
      <c r="G965" t="s">
        <v>2345</v>
      </c>
      <c r="H965">
        <v>1.0423</v>
      </c>
      <c r="I965">
        <v>1.70522</v>
      </c>
      <c r="J965">
        <v>2.4811700000000001</v>
      </c>
      <c r="K965">
        <v>3.9867300000000001</v>
      </c>
      <c r="L965">
        <v>2</v>
      </c>
      <c r="M965">
        <v>100</v>
      </c>
    </row>
    <row r="966" spans="1:13" x14ac:dyDescent="0.25">
      <c r="A966">
        <v>964</v>
      </c>
      <c r="B966" t="s">
        <v>1923</v>
      </c>
      <c r="C966">
        <v>47.0167</v>
      </c>
      <c r="D966">
        <v>-105.8167</v>
      </c>
      <c r="E966">
        <v>975.39999999999895</v>
      </c>
      <c r="F966" t="s">
        <v>1924</v>
      </c>
      <c r="G966" t="s">
        <v>2345</v>
      </c>
      <c r="H966">
        <v>0.94782999999999995</v>
      </c>
      <c r="I966">
        <v>1.3303499999999999</v>
      </c>
      <c r="J966">
        <v>2.3071299999999999</v>
      </c>
      <c r="K966">
        <v>3.25</v>
      </c>
      <c r="L966">
        <v>2</v>
      </c>
      <c r="M966">
        <v>100</v>
      </c>
    </row>
    <row r="967" spans="1:13" x14ac:dyDescent="0.25">
      <c r="A967">
        <v>965</v>
      </c>
      <c r="B967" t="s">
        <v>1925</v>
      </c>
      <c r="C967">
        <v>47.166699999999899</v>
      </c>
      <c r="D967">
        <v>-114.8</v>
      </c>
      <c r="E967" s="13">
        <v>1414.3</v>
      </c>
      <c r="F967" t="s">
        <v>1926</v>
      </c>
      <c r="G967" t="s">
        <v>2346</v>
      </c>
      <c r="H967">
        <v>0.9</v>
      </c>
      <c r="I967">
        <v>1.6453100000000001</v>
      </c>
      <c r="J967">
        <v>1.96367</v>
      </c>
      <c r="K967">
        <v>4</v>
      </c>
      <c r="L967">
        <v>2</v>
      </c>
      <c r="M967">
        <v>100</v>
      </c>
    </row>
    <row r="968" spans="1:13" x14ac:dyDescent="0.25">
      <c r="A968">
        <v>966</v>
      </c>
      <c r="B968" t="s">
        <v>1927</v>
      </c>
      <c r="C968">
        <v>46.484699999999897</v>
      </c>
      <c r="D968">
        <v>-104.0658</v>
      </c>
      <c r="E968">
        <v>893.1</v>
      </c>
      <c r="F968" t="s">
        <v>1928</v>
      </c>
      <c r="G968" t="s">
        <v>2345</v>
      </c>
      <c r="H968">
        <v>1.325</v>
      </c>
      <c r="I968">
        <v>1.7272700000000001</v>
      </c>
      <c r="J968">
        <v>3.2894600000000001</v>
      </c>
      <c r="K968">
        <v>4.3250000000000002</v>
      </c>
      <c r="L968">
        <v>2</v>
      </c>
      <c r="M968">
        <v>100</v>
      </c>
    </row>
    <row r="969" spans="1:13" x14ac:dyDescent="0.25">
      <c r="A969">
        <v>967</v>
      </c>
      <c r="B969" t="s">
        <v>1929</v>
      </c>
      <c r="C969">
        <v>47.866700000000002</v>
      </c>
      <c r="D969">
        <v>-115.625</v>
      </c>
      <c r="E969">
        <v>716.29999999999905</v>
      </c>
      <c r="F969" t="s">
        <v>1930</v>
      </c>
      <c r="G969" t="s">
        <v>2346</v>
      </c>
      <c r="H969">
        <v>0.94625000000000004</v>
      </c>
      <c r="I969">
        <v>1.7076899999999999</v>
      </c>
      <c r="J969">
        <v>1.9875100000000001</v>
      </c>
      <c r="K969">
        <v>3.7490999999999999</v>
      </c>
      <c r="L969">
        <v>2</v>
      </c>
      <c r="M969">
        <v>100</v>
      </c>
    </row>
    <row r="970" spans="1:13" x14ac:dyDescent="0.25">
      <c r="A970">
        <v>968</v>
      </c>
      <c r="B970" t="s">
        <v>1931</v>
      </c>
      <c r="C970">
        <v>47.5167</v>
      </c>
      <c r="D970">
        <v>-108.0333</v>
      </c>
      <c r="E970">
        <v>892.5</v>
      </c>
      <c r="F970" t="s">
        <v>1932</v>
      </c>
      <c r="G970" t="s">
        <v>2345</v>
      </c>
      <c r="H970">
        <v>0.84706000000000004</v>
      </c>
      <c r="I970">
        <v>1.2557700000000001</v>
      </c>
      <c r="J970">
        <v>2.1766700000000001</v>
      </c>
      <c r="K970">
        <v>3.1386400000000001</v>
      </c>
      <c r="L970">
        <v>2</v>
      </c>
      <c r="M970">
        <v>100</v>
      </c>
    </row>
    <row r="971" spans="1:13" x14ac:dyDescent="0.25">
      <c r="A971">
        <v>969</v>
      </c>
      <c r="B971" t="s">
        <v>1933</v>
      </c>
      <c r="C971">
        <v>47.536099999999898</v>
      </c>
      <c r="D971">
        <v>-113.71720000000001</v>
      </c>
      <c r="E971" s="13">
        <v>1122.9000000000001</v>
      </c>
      <c r="F971" t="s">
        <v>1934</v>
      </c>
      <c r="G971" t="s">
        <v>2346</v>
      </c>
      <c r="H971">
        <v>0.86107</v>
      </c>
      <c r="I971">
        <v>1.56595</v>
      </c>
      <c r="J971">
        <v>1.96922</v>
      </c>
      <c r="K971">
        <v>3.2917999999999998</v>
      </c>
      <c r="L971">
        <v>2</v>
      </c>
      <c r="M971">
        <v>100</v>
      </c>
    </row>
    <row r="972" spans="1:13" x14ac:dyDescent="0.25">
      <c r="A972">
        <v>970</v>
      </c>
      <c r="B972" t="s">
        <v>1935</v>
      </c>
      <c r="C972">
        <v>48.716099999999898</v>
      </c>
      <c r="D972">
        <v>-114.33580000000001</v>
      </c>
      <c r="E972" s="13">
        <v>1615.4</v>
      </c>
      <c r="F972" t="s">
        <v>1936</v>
      </c>
      <c r="G972" t="s">
        <v>2346</v>
      </c>
      <c r="H972">
        <v>0.85907999999999995</v>
      </c>
      <c r="I972">
        <v>1.60819</v>
      </c>
      <c r="J972">
        <v>1.9125799999999999</v>
      </c>
      <c r="K972">
        <v>3.4</v>
      </c>
      <c r="L972">
        <v>2</v>
      </c>
      <c r="M972">
        <v>100</v>
      </c>
    </row>
    <row r="973" spans="1:13" x14ac:dyDescent="0.25">
      <c r="A973">
        <v>971</v>
      </c>
      <c r="B973" t="s">
        <v>1937</v>
      </c>
      <c r="C973">
        <v>46.0277999999999</v>
      </c>
      <c r="D973">
        <v>-114.0553</v>
      </c>
      <c r="E973" s="13">
        <v>2219.5999999999899</v>
      </c>
      <c r="F973" t="s">
        <v>1938</v>
      </c>
      <c r="G973" t="s">
        <v>2346</v>
      </c>
      <c r="H973">
        <v>0.89332999999999996</v>
      </c>
      <c r="I973">
        <v>1.4239999999999999</v>
      </c>
      <c r="J973">
        <v>1.9353499999999999</v>
      </c>
      <c r="K973">
        <v>3.0977100000000002</v>
      </c>
      <c r="L973">
        <v>2</v>
      </c>
      <c r="M973">
        <v>100</v>
      </c>
    </row>
    <row r="974" spans="1:13" x14ac:dyDescent="0.25">
      <c r="A974">
        <v>972</v>
      </c>
      <c r="B974" t="s">
        <v>1939</v>
      </c>
      <c r="C974">
        <v>45.945799999999899</v>
      </c>
      <c r="D974">
        <v>-112.2706</v>
      </c>
      <c r="E974" s="13">
        <v>1706.9</v>
      </c>
      <c r="F974" t="s">
        <v>1940</v>
      </c>
      <c r="G974" t="s">
        <v>2345</v>
      </c>
      <c r="H974">
        <v>0.75</v>
      </c>
      <c r="I974">
        <v>1.24</v>
      </c>
      <c r="J974">
        <v>1.625</v>
      </c>
      <c r="K974">
        <v>2.88</v>
      </c>
      <c r="L974">
        <v>2</v>
      </c>
      <c r="M974">
        <v>100</v>
      </c>
    </row>
    <row r="975" spans="1:13" x14ac:dyDescent="0.25">
      <c r="A975">
        <v>973</v>
      </c>
      <c r="B975" t="s">
        <v>1941</v>
      </c>
      <c r="C975">
        <v>45.584200000000003</v>
      </c>
      <c r="D975">
        <v>-109.851699999999</v>
      </c>
      <c r="E975" s="13">
        <v>2133.5999999999899</v>
      </c>
      <c r="F975" t="s">
        <v>1942</v>
      </c>
      <c r="G975" t="s">
        <v>2345</v>
      </c>
      <c r="H975">
        <v>1.1276200000000001</v>
      </c>
      <c r="I975">
        <v>1.8968700000000001</v>
      </c>
      <c r="J975">
        <v>2.45858</v>
      </c>
      <c r="K975">
        <v>3.9460500000000001</v>
      </c>
      <c r="L975">
        <v>2</v>
      </c>
      <c r="M975">
        <v>100</v>
      </c>
    </row>
    <row r="976" spans="1:13" x14ac:dyDescent="0.25">
      <c r="A976">
        <v>974</v>
      </c>
      <c r="B976" t="s">
        <v>1943</v>
      </c>
      <c r="C976">
        <v>48.355600000000003</v>
      </c>
      <c r="D976">
        <v>-113.1139</v>
      </c>
      <c r="E976" s="13">
        <v>1627.5999999999899</v>
      </c>
      <c r="F976" t="s">
        <v>1944</v>
      </c>
      <c r="G976" t="s">
        <v>2345</v>
      </c>
      <c r="H976">
        <v>1.2</v>
      </c>
      <c r="I976">
        <v>2.1166700000000001</v>
      </c>
      <c r="J976">
        <v>2.46041</v>
      </c>
      <c r="K976">
        <v>4.3142899999999997</v>
      </c>
      <c r="L976">
        <v>2</v>
      </c>
      <c r="M976">
        <v>100</v>
      </c>
    </row>
    <row r="977" spans="1:13" x14ac:dyDescent="0.25">
      <c r="A977">
        <v>975</v>
      </c>
      <c r="B977" t="s">
        <v>1945</v>
      </c>
      <c r="C977">
        <v>47.2441999999999</v>
      </c>
      <c r="D977">
        <v>-108.3575</v>
      </c>
      <c r="E977">
        <v>914.39999999999895</v>
      </c>
      <c r="F977" t="s">
        <v>1946</v>
      </c>
      <c r="G977" t="s">
        <v>2345</v>
      </c>
      <c r="H977">
        <v>0.91359999999999997</v>
      </c>
      <c r="I977">
        <v>1.2839</v>
      </c>
      <c r="J977">
        <v>2.19869</v>
      </c>
      <c r="K977">
        <v>3.1913900000000002</v>
      </c>
      <c r="L977">
        <v>2</v>
      </c>
      <c r="M977">
        <v>100</v>
      </c>
    </row>
    <row r="978" spans="1:13" x14ac:dyDescent="0.25">
      <c r="A978">
        <v>976</v>
      </c>
      <c r="B978" t="s">
        <v>1947</v>
      </c>
      <c r="C978">
        <v>45.35</v>
      </c>
      <c r="D978">
        <v>-111.734399999999</v>
      </c>
      <c r="E978" s="13">
        <v>1505.4</v>
      </c>
      <c r="F978" t="s">
        <v>1948</v>
      </c>
      <c r="G978" t="s">
        <v>2345</v>
      </c>
      <c r="H978">
        <v>0.68589999999999995</v>
      </c>
      <c r="I978">
        <v>1.11111</v>
      </c>
      <c r="J978">
        <v>1.5506200000000001</v>
      </c>
      <c r="K978">
        <v>2.4136500000000001</v>
      </c>
      <c r="L978">
        <v>2</v>
      </c>
      <c r="M978">
        <v>100</v>
      </c>
    </row>
    <row r="979" spans="1:13" x14ac:dyDescent="0.25">
      <c r="A979">
        <v>977</v>
      </c>
      <c r="B979" t="s">
        <v>1949</v>
      </c>
      <c r="C979">
        <v>48.899999999999899</v>
      </c>
      <c r="D979">
        <v>-115.0167</v>
      </c>
      <c r="E979">
        <v>853.39999999999895</v>
      </c>
      <c r="F979" t="s">
        <v>1950</v>
      </c>
      <c r="G979" t="s">
        <v>2346</v>
      </c>
      <c r="H979">
        <v>0.79381000000000002</v>
      </c>
      <c r="I979">
        <v>1.3915999999999999</v>
      </c>
      <c r="J979">
        <v>1.7842</v>
      </c>
      <c r="K979">
        <v>3.04853</v>
      </c>
      <c r="L979">
        <v>2</v>
      </c>
      <c r="M979">
        <v>100</v>
      </c>
    </row>
    <row r="980" spans="1:13" x14ac:dyDescent="0.25">
      <c r="A980">
        <v>978</v>
      </c>
      <c r="B980" t="s">
        <v>1951</v>
      </c>
      <c r="C980">
        <v>45.458100000000002</v>
      </c>
      <c r="D980">
        <v>-109.5714</v>
      </c>
      <c r="E980" s="13">
        <v>1386.8</v>
      </c>
      <c r="F980" t="s">
        <v>1952</v>
      </c>
      <c r="G980" t="s">
        <v>2345</v>
      </c>
      <c r="H980">
        <v>1.1399999999999999</v>
      </c>
      <c r="I980">
        <v>1.92984</v>
      </c>
      <c r="J980">
        <v>2.4409999999999998</v>
      </c>
      <c r="K980">
        <v>3.9341900000000001</v>
      </c>
      <c r="L980">
        <v>2</v>
      </c>
      <c r="M980">
        <v>100</v>
      </c>
    </row>
    <row r="981" spans="1:13" x14ac:dyDescent="0.25">
      <c r="A981">
        <v>979</v>
      </c>
      <c r="B981" t="s">
        <v>1953</v>
      </c>
      <c r="C981">
        <v>46.7483</v>
      </c>
      <c r="D981">
        <v>-108.71720000000001</v>
      </c>
      <c r="E981" s="13">
        <v>1222.2</v>
      </c>
      <c r="F981" t="s">
        <v>1954</v>
      </c>
      <c r="G981" t="s">
        <v>2345</v>
      </c>
      <c r="H981">
        <v>1.0354099999999999</v>
      </c>
      <c r="I981">
        <v>1.5897600000000001</v>
      </c>
      <c r="J981">
        <v>2.29704</v>
      </c>
      <c r="K981">
        <v>3.76702</v>
      </c>
      <c r="L981">
        <v>2</v>
      </c>
      <c r="M981">
        <v>100</v>
      </c>
    </row>
    <row r="982" spans="1:13" x14ac:dyDescent="0.25">
      <c r="A982">
        <v>980</v>
      </c>
      <c r="B982" t="s">
        <v>1955</v>
      </c>
      <c r="C982">
        <v>45.296900000000001</v>
      </c>
      <c r="D982">
        <v>-106.1614</v>
      </c>
      <c r="E982" s="13">
        <v>1030.2</v>
      </c>
      <c r="F982" t="s">
        <v>1956</v>
      </c>
      <c r="G982" t="s">
        <v>2345</v>
      </c>
      <c r="H982">
        <v>0.97246999999999995</v>
      </c>
      <c r="I982">
        <v>1.3423700000000001</v>
      </c>
      <c r="J982">
        <v>2.3725000000000001</v>
      </c>
      <c r="K982">
        <v>3.3390599999999999</v>
      </c>
      <c r="L982">
        <v>2</v>
      </c>
      <c r="M982">
        <v>100</v>
      </c>
    </row>
    <row r="983" spans="1:13" x14ac:dyDescent="0.25">
      <c r="A983">
        <v>981</v>
      </c>
      <c r="B983" t="s">
        <v>1957</v>
      </c>
      <c r="C983">
        <v>48.304200000000002</v>
      </c>
      <c r="D983">
        <v>-108.7189</v>
      </c>
      <c r="E983">
        <v>812.29999999999905</v>
      </c>
      <c r="F983" t="s">
        <v>1958</v>
      </c>
      <c r="G983" t="s">
        <v>2345</v>
      </c>
      <c r="H983">
        <v>1.0229699999999999</v>
      </c>
      <c r="I983">
        <v>1.65</v>
      </c>
      <c r="J983">
        <v>2.4466999999999999</v>
      </c>
      <c r="K983">
        <v>3.89141</v>
      </c>
      <c r="L983">
        <v>2</v>
      </c>
      <c r="M983">
        <v>100</v>
      </c>
    </row>
    <row r="984" spans="1:13" x14ac:dyDescent="0.25">
      <c r="A984">
        <v>982</v>
      </c>
      <c r="B984" t="s">
        <v>1959</v>
      </c>
      <c r="C984">
        <v>45.333300000000001</v>
      </c>
      <c r="D984">
        <v>-110.2167</v>
      </c>
      <c r="E984" s="13">
        <v>1737.4</v>
      </c>
      <c r="F984" t="s">
        <v>1960</v>
      </c>
      <c r="G984" t="s">
        <v>2345</v>
      </c>
      <c r="H984">
        <v>1.35148</v>
      </c>
      <c r="I984">
        <v>2.2453099999999999</v>
      </c>
      <c r="J984">
        <v>2.7718400000000001</v>
      </c>
      <c r="K984">
        <v>4.5999999999999996</v>
      </c>
      <c r="L984">
        <v>2</v>
      </c>
      <c r="M984">
        <v>100</v>
      </c>
    </row>
    <row r="985" spans="1:13" x14ac:dyDescent="0.25">
      <c r="A985">
        <v>983</v>
      </c>
      <c r="B985" t="s">
        <v>1961</v>
      </c>
      <c r="C985">
        <v>45.329999999999899</v>
      </c>
      <c r="D985">
        <v>-112.9128</v>
      </c>
      <c r="E985" s="13">
        <v>2262.1999999999898</v>
      </c>
      <c r="F985" t="s">
        <v>1962</v>
      </c>
      <c r="G985" t="s">
        <v>2345</v>
      </c>
      <c r="H985">
        <v>0.79583000000000004</v>
      </c>
      <c r="I985">
        <v>1.3882399999999999</v>
      </c>
      <c r="J985">
        <v>1.7606999999999999</v>
      </c>
      <c r="K985">
        <v>3.0533299999999999</v>
      </c>
      <c r="L985">
        <v>2</v>
      </c>
      <c r="M985">
        <v>100</v>
      </c>
    </row>
    <row r="986" spans="1:13" x14ac:dyDescent="0.25">
      <c r="A986">
        <v>984</v>
      </c>
      <c r="B986" t="s">
        <v>1963</v>
      </c>
      <c r="C986">
        <v>46.222200000000001</v>
      </c>
      <c r="D986">
        <v>-112.22920000000001</v>
      </c>
      <c r="E986" s="13">
        <v>2090.9</v>
      </c>
      <c r="F986" t="s">
        <v>1964</v>
      </c>
      <c r="G986" t="s">
        <v>2345</v>
      </c>
      <c r="H986">
        <v>0.78812000000000004</v>
      </c>
      <c r="I986">
        <v>1.4</v>
      </c>
      <c r="J986">
        <v>1.8119499999999999</v>
      </c>
      <c r="K986">
        <v>2.9750000000000001</v>
      </c>
      <c r="L986">
        <v>2</v>
      </c>
      <c r="M986">
        <v>100</v>
      </c>
    </row>
    <row r="987" spans="1:13" x14ac:dyDescent="0.25">
      <c r="A987">
        <v>985</v>
      </c>
      <c r="B987" t="s">
        <v>1965</v>
      </c>
      <c r="C987">
        <v>47.789700000000003</v>
      </c>
      <c r="D987">
        <v>-112.93940000000001</v>
      </c>
      <c r="E987" s="13">
        <v>2103.0999999999899</v>
      </c>
      <c r="F987" t="s">
        <v>1966</v>
      </c>
      <c r="G987" t="s">
        <v>2345</v>
      </c>
      <c r="H987">
        <v>1.075</v>
      </c>
      <c r="I987">
        <v>1.9599899999999999</v>
      </c>
      <c r="J987">
        <v>2.3543099999999999</v>
      </c>
      <c r="K987">
        <v>4.0999999999999996</v>
      </c>
      <c r="L987">
        <v>2</v>
      </c>
      <c r="M987">
        <v>100</v>
      </c>
    </row>
    <row r="988" spans="1:13" x14ac:dyDescent="0.25">
      <c r="A988">
        <v>986</v>
      </c>
      <c r="B988" t="s">
        <v>1967</v>
      </c>
      <c r="C988">
        <v>46.3292</v>
      </c>
      <c r="D988">
        <v>-111.5881</v>
      </c>
      <c r="E988" s="13">
        <v>1332</v>
      </c>
      <c r="F988" t="s">
        <v>1968</v>
      </c>
      <c r="G988" t="s">
        <v>2345</v>
      </c>
      <c r="H988">
        <v>0.68</v>
      </c>
      <c r="I988">
        <v>1.125</v>
      </c>
      <c r="J988">
        <v>1.6</v>
      </c>
      <c r="K988">
        <v>2.7285699999999999</v>
      </c>
      <c r="L988">
        <v>2</v>
      </c>
      <c r="M988">
        <v>100</v>
      </c>
    </row>
    <row r="989" spans="1:13" x14ac:dyDescent="0.25">
      <c r="A989">
        <v>987</v>
      </c>
      <c r="B989" t="s">
        <v>1969</v>
      </c>
      <c r="C989">
        <v>46.192799999999899</v>
      </c>
      <c r="D989">
        <v>-113.9203</v>
      </c>
      <c r="E989" s="13">
        <v>2118.4</v>
      </c>
      <c r="F989" t="s">
        <v>1970</v>
      </c>
      <c r="G989" t="s">
        <v>2346</v>
      </c>
      <c r="H989">
        <v>0.91061999999999999</v>
      </c>
      <c r="I989">
        <v>1.49648</v>
      </c>
      <c r="J989">
        <v>2.0024999999999999</v>
      </c>
      <c r="K989">
        <v>3.2</v>
      </c>
      <c r="L989">
        <v>2</v>
      </c>
      <c r="M989">
        <v>100</v>
      </c>
    </row>
    <row r="990" spans="1:13" x14ac:dyDescent="0.25">
      <c r="A990">
        <v>988</v>
      </c>
      <c r="B990" t="s">
        <v>1971</v>
      </c>
      <c r="C990">
        <v>47.867800000000003</v>
      </c>
      <c r="D990">
        <v>-112.6681</v>
      </c>
      <c r="E990" s="13">
        <v>1585</v>
      </c>
      <c r="F990" t="s">
        <v>1972</v>
      </c>
      <c r="G990" t="s">
        <v>2345</v>
      </c>
      <c r="H990">
        <v>1.1108199999999999</v>
      </c>
      <c r="I990">
        <v>1.96289</v>
      </c>
      <c r="J990">
        <v>2.4470299999999998</v>
      </c>
      <c r="K990">
        <v>4.1605600000000003</v>
      </c>
      <c r="L990">
        <v>2</v>
      </c>
      <c r="M990">
        <v>100</v>
      </c>
    </row>
    <row r="991" spans="1:13" x14ac:dyDescent="0.25">
      <c r="A991">
        <v>989</v>
      </c>
      <c r="B991" t="s">
        <v>1973</v>
      </c>
      <c r="C991">
        <v>47.241700000000002</v>
      </c>
      <c r="D991">
        <v>-112.0917</v>
      </c>
      <c r="E991" s="13">
        <v>1313.7</v>
      </c>
      <c r="F991" t="s">
        <v>1974</v>
      </c>
      <c r="G991" t="s">
        <v>2345</v>
      </c>
      <c r="H991">
        <v>0.96718999999999999</v>
      </c>
      <c r="I991">
        <v>1.5730200000000001</v>
      </c>
      <c r="J991">
        <v>2.3102299999999998</v>
      </c>
      <c r="K991">
        <v>3.8681800000000002</v>
      </c>
      <c r="L991">
        <v>2</v>
      </c>
      <c r="M991">
        <v>100</v>
      </c>
    </row>
    <row r="992" spans="1:13" x14ac:dyDescent="0.25">
      <c r="A992">
        <v>990</v>
      </c>
      <c r="B992" t="s">
        <v>1975</v>
      </c>
      <c r="C992">
        <v>45.783299999999898</v>
      </c>
      <c r="D992">
        <v>-113.349999999999</v>
      </c>
      <c r="E992" s="13">
        <v>1917.2</v>
      </c>
      <c r="F992" t="s">
        <v>1976</v>
      </c>
      <c r="G992" t="s">
        <v>2345</v>
      </c>
      <c r="H992">
        <v>0.65900999999999998</v>
      </c>
      <c r="I992">
        <v>1.15625</v>
      </c>
      <c r="J992">
        <v>1.4765999999999999</v>
      </c>
      <c r="K992">
        <v>2.7163200000000001</v>
      </c>
      <c r="L992">
        <v>2</v>
      </c>
      <c r="M992">
        <v>100</v>
      </c>
    </row>
    <row r="993" spans="1:13" x14ac:dyDescent="0.25">
      <c r="A993">
        <v>991</v>
      </c>
      <c r="B993" t="s">
        <v>1977</v>
      </c>
      <c r="C993">
        <v>46.622799999999899</v>
      </c>
      <c r="D993">
        <v>-105.6133</v>
      </c>
      <c r="E993">
        <v>755.89999999999895</v>
      </c>
      <c r="F993" t="s">
        <v>1978</v>
      </c>
      <c r="G993" t="s">
        <v>2345</v>
      </c>
      <c r="H993">
        <v>1.0603100000000001</v>
      </c>
      <c r="I993">
        <v>1.41127</v>
      </c>
      <c r="J993">
        <v>2.5770300000000002</v>
      </c>
      <c r="K993">
        <v>3.4166699999999999</v>
      </c>
      <c r="L993">
        <v>2</v>
      </c>
      <c r="M993">
        <v>100</v>
      </c>
    </row>
    <row r="994" spans="1:13" x14ac:dyDescent="0.25">
      <c r="A994">
        <v>992</v>
      </c>
      <c r="B994" t="s">
        <v>1979</v>
      </c>
      <c r="C994">
        <v>44.6678</v>
      </c>
      <c r="D994">
        <v>-111.1006</v>
      </c>
      <c r="E994" s="13">
        <v>2032.0999999999899</v>
      </c>
      <c r="F994" t="s">
        <v>1980</v>
      </c>
      <c r="G994" t="s">
        <v>2345</v>
      </c>
      <c r="H994">
        <v>0.75497000000000003</v>
      </c>
      <c r="I994">
        <v>1.2535700000000001</v>
      </c>
      <c r="J994">
        <v>1.8606799999999999</v>
      </c>
      <c r="K994">
        <v>2.7097699999999998</v>
      </c>
      <c r="L994">
        <v>2</v>
      </c>
      <c r="M994">
        <v>100</v>
      </c>
    </row>
    <row r="995" spans="1:13" x14ac:dyDescent="0.25">
      <c r="A995">
        <v>993</v>
      </c>
      <c r="B995" t="s">
        <v>1981</v>
      </c>
      <c r="C995">
        <v>46.718600000000002</v>
      </c>
      <c r="D995">
        <v>-112.0017</v>
      </c>
      <c r="E995" s="13">
        <v>1170.4000000000001</v>
      </c>
      <c r="F995" t="s">
        <v>1982</v>
      </c>
      <c r="G995" t="s">
        <v>2345</v>
      </c>
      <c r="H995">
        <v>0.68922000000000005</v>
      </c>
      <c r="I995">
        <v>1.2489699999999999</v>
      </c>
      <c r="J995">
        <v>1.63565</v>
      </c>
      <c r="K995">
        <v>2.7967599999999999</v>
      </c>
      <c r="L995">
        <v>2</v>
      </c>
      <c r="M995">
        <v>100</v>
      </c>
    </row>
    <row r="996" spans="1:13" x14ac:dyDescent="0.25">
      <c r="A996">
        <v>994</v>
      </c>
      <c r="B996" t="s">
        <v>1983</v>
      </c>
      <c r="C996">
        <v>45.645299999999899</v>
      </c>
      <c r="D996">
        <v>-114.627799999999</v>
      </c>
      <c r="E996" s="13">
        <v>2468.9</v>
      </c>
      <c r="F996" t="s">
        <v>1984</v>
      </c>
      <c r="G996" t="s">
        <v>2346</v>
      </c>
      <c r="H996">
        <v>-9.9989999999999996E-2</v>
      </c>
      <c r="I996">
        <v>-9.9989999999999996E-2</v>
      </c>
      <c r="J996">
        <v>-9.9989999999999996E-2</v>
      </c>
      <c r="K996">
        <v>-9.9989999999999996E-2</v>
      </c>
      <c r="L996">
        <v>2</v>
      </c>
      <c r="M996">
        <v>100</v>
      </c>
    </row>
    <row r="997" spans="1:13" x14ac:dyDescent="0.25">
      <c r="A997">
        <v>995</v>
      </c>
      <c r="B997" t="s">
        <v>1985</v>
      </c>
      <c r="C997">
        <v>47.615600000000001</v>
      </c>
      <c r="D997">
        <v>-114.6694</v>
      </c>
      <c r="E997">
        <v>902.2</v>
      </c>
      <c r="F997" t="s">
        <v>1986</v>
      </c>
      <c r="G997" t="s">
        <v>2346</v>
      </c>
      <c r="H997">
        <v>0.81667000000000001</v>
      </c>
      <c r="I997">
        <v>1.54871</v>
      </c>
      <c r="J997">
        <v>1.92</v>
      </c>
      <c r="K997">
        <v>3.1</v>
      </c>
      <c r="L997">
        <v>2</v>
      </c>
      <c r="M997">
        <v>100</v>
      </c>
    </row>
    <row r="998" spans="1:13" x14ac:dyDescent="0.25">
      <c r="A998">
        <v>996</v>
      </c>
      <c r="B998" t="s">
        <v>1987</v>
      </c>
      <c r="C998">
        <v>48.384700000000002</v>
      </c>
      <c r="D998">
        <v>-114.0575</v>
      </c>
      <c r="E998">
        <v>983</v>
      </c>
      <c r="F998" t="s">
        <v>1988</v>
      </c>
      <c r="G998" t="s">
        <v>2346</v>
      </c>
      <c r="H998">
        <v>0.875</v>
      </c>
      <c r="I998">
        <v>1.6571400000000001</v>
      </c>
      <c r="J998">
        <v>1.9853499999999999</v>
      </c>
      <c r="K998">
        <v>3.6442000000000001</v>
      </c>
      <c r="L998">
        <v>2</v>
      </c>
      <c r="M998">
        <v>100</v>
      </c>
    </row>
    <row r="999" spans="1:13" x14ac:dyDescent="0.25">
      <c r="A999">
        <v>997</v>
      </c>
      <c r="B999" t="s">
        <v>1989</v>
      </c>
      <c r="C999">
        <v>47.7669</v>
      </c>
      <c r="D999">
        <v>-114.2347</v>
      </c>
      <c r="E999" s="13">
        <v>1097.3</v>
      </c>
      <c r="F999" t="s">
        <v>1990</v>
      </c>
      <c r="G999" t="s">
        <v>2346</v>
      </c>
      <c r="H999">
        <v>0.89664999999999995</v>
      </c>
      <c r="I999">
        <v>1.56568</v>
      </c>
      <c r="J999">
        <v>2.0333299999999999</v>
      </c>
      <c r="K999">
        <v>3.4</v>
      </c>
      <c r="L999">
        <v>2</v>
      </c>
      <c r="M999">
        <v>100</v>
      </c>
    </row>
    <row r="1000" spans="1:13" x14ac:dyDescent="0.25">
      <c r="A1000">
        <v>998</v>
      </c>
      <c r="B1000" t="s">
        <v>1991</v>
      </c>
      <c r="C1000">
        <v>45.575299999999899</v>
      </c>
      <c r="D1000">
        <v>-112.5575</v>
      </c>
      <c r="E1000" s="13">
        <v>1929.4</v>
      </c>
      <c r="F1000" t="s">
        <v>1992</v>
      </c>
      <c r="G1000" t="s">
        <v>2345</v>
      </c>
      <c r="H1000">
        <v>0.73938000000000004</v>
      </c>
      <c r="I1000">
        <v>1.2536</v>
      </c>
      <c r="J1000">
        <v>1.6</v>
      </c>
      <c r="K1000">
        <v>2.8891800000000001</v>
      </c>
      <c r="L1000">
        <v>2</v>
      </c>
      <c r="M1000">
        <v>100</v>
      </c>
    </row>
    <row r="1001" spans="1:13" x14ac:dyDescent="0.25">
      <c r="A1001">
        <v>999</v>
      </c>
      <c r="B1001" t="s">
        <v>1993</v>
      </c>
      <c r="C1001">
        <v>46.445</v>
      </c>
      <c r="D1001">
        <v>-107.8</v>
      </c>
      <c r="E1001" s="13">
        <v>1330.5</v>
      </c>
      <c r="F1001" t="s">
        <v>1994</v>
      </c>
      <c r="G1001" t="s">
        <v>2345</v>
      </c>
      <c r="H1001">
        <v>0.92918000000000001</v>
      </c>
      <c r="I1001">
        <v>1.4146099999999999</v>
      </c>
      <c r="J1001">
        <v>2.2361300000000002</v>
      </c>
      <c r="K1001">
        <v>3.4037299999999999</v>
      </c>
      <c r="L1001">
        <v>2</v>
      </c>
      <c r="M1001">
        <v>100</v>
      </c>
    </row>
    <row r="1002" spans="1:13" x14ac:dyDescent="0.25">
      <c r="A1002" s="1">
        <v>1000</v>
      </c>
      <c r="B1002" t="s">
        <v>1995</v>
      </c>
      <c r="C1002">
        <v>47.798099999999899</v>
      </c>
      <c r="D1002">
        <v>-107.02330000000001</v>
      </c>
      <c r="E1002">
        <v>841.2</v>
      </c>
      <c r="F1002" t="s">
        <v>1996</v>
      </c>
      <c r="G1002" t="s">
        <v>2345</v>
      </c>
      <c r="H1002">
        <v>1.07633</v>
      </c>
      <c r="I1002">
        <v>1.55938</v>
      </c>
      <c r="J1002">
        <v>2.5951</v>
      </c>
      <c r="K1002">
        <v>3.7713100000000002</v>
      </c>
      <c r="L1002">
        <v>2</v>
      </c>
      <c r="M1002">
        <v>100</v>
      </c>
    </row>
    <row r="1003" spans="1:13" x14ac:dyDescent="0.25">
      <c r="A1003" s="1">
        <v>1001</v>
      </c>
      <c r="B1003" t="s">
        <v>1997</v>
      </c>
      <c r="C1003">
        <v>46.311700000000002</v>
      </c>
      <c r="D1003">
        <v>-105.0222</v>
      </c>
      <c r="E1003" s="13">
        <v>1011.9</v>
      </c>
      <c r="F1003" t="s">
        <v>1998</v>
      </c>
      <c r="G1003" t="s">
        <v>2345</v>
      </c>
      <c r="H1003">
        <v>1.24444</v>
      </c>
      <c r="I1003">
        <v>1.65204</v>
      </c>
      <c r="J1003">
        <v>3.23889</v>
      </c>
      <c r="K1003">
        <v>4</v>
      </c>
      <c r="L1003">
        <v>2</v>
      </c>
      <c r="M1003">
        <v>100</v>
      </c>
    </row>
    <row r="1004" spans="1:13" x14ac:dyDescent="0.25">
      <c r="A1004" s="1">
        <v>1002</v>
      </c>
      <c r="B1004" t="s">
        <v>1999</v>
      </c>
      <c r="C1004">
        <v>48.383299999999899</v>
      </c>
      <c r="D1004">
        <v>-115.5667</v>
      </c>
      <c r="E1004">
        <v>630.89999999999895</v>
      </c>
      <c r="F1004" t="s">
        <v>2000</v>
      </c>
      <c r="G1004" t="s">
        <v>2346</v>
      </c>
      <c r="H1004">
        <v>0.76500000000000001</v>
      </c>
      <c r="I1004">
        <v>1.3041400000000001</v>
      </c>
      <c r="J1004">
        <v>1.85161</v>
      </c>
      <c r="K1004">
        <v>2.8</v>
      </c>
      <c r="L1004">
        <v>2</v>
      </c>
      <c r="M1004">
        <v>100</v>
      </c>
    </row>
    <row r="1005" spans="1:13" x14ac:dyDescent="0.25">
      <c r="A1005" s="1">
        <v>1003</v>
      </c>
      <c r="B1005" t="s">
        <v>2001</v>
      </c>
      <c r="C1005">
        <v>45.569699999999898</v>
      </c>
      <c r="D1005">
        <v>-107.4358</v>
      </c>
      <c r="E1005" s="13">
        <v>1036.3</v>
      </c>
      <c r="F1005" t="s">
        <v>2002</v>
      </c>
      <c r="G1005" t="s">
        <v>2345</v>
      </c>
      <c r="H1005">
        <v>0.93815000000000004</v>
      </c>
      <c r="I1005">
        <v>1.44875</v>
      </c>
      <c r="J1005">
        <v>2.3663099999999999</v>
      </c>
      <c r="K1005">
        <v>3.71536</v>
      </c>
      <c r="L1005">
        <v>2</v>
      </c>
      <c r="M1005">
        <v>100</v>
      </c>
    </row>
    <row r="1006" spans="1:13" x14ac:dyDescent="0.25">
      <c r="A1006" s="1">
        <v>1004</v>
      </c>
      <c r="B1006" t="s">
        <v>2003</v>
      </c>
      <c r="C1006">
        <v>46.751100000000001</v>
      </c>
      <c r="D1006">
        <v>-109.02330000000001</v>
      </c>
      <c r="E1006" s="13">
        <v>1516.4</v>
      </c>
      <c r="F1006" t="s">
        <v>2004</v>
      </c>
      <c r="G1006" t="s">
        <v>2345</v>
      </c>
      <c r="H1006">
        <v>1.13558</v>
      </c>
      <c r="I1006">
        <v>1.9183600000000001</v>
      </c>
      <c r="J1006">
        <v>2.4857100000000001</v>
      </c>
      <c r="K1006">
        <v>4.1763500000000002</v>
      </c>
      <c r="L1006">
        <v>2</v>
      </c>
      <c r="M1006">
        <v>100</v>
      </c>
    </row>
    <row r="1007" spans="1:13" x14ac:dyDescent="0.25">
      <c r="A1007" s="1">
        <v>1005</v>
      </c>
      <c r="B1007" t="s">
        <v>2005</v>
      </c>
      <c r="C1007">
        <v>47.813899999999897</v>
      </c>
      <c r="D1007">
        <v>-109.0167</v>
      </c>
      <c r="E1007">
        <v>944.89999999999895</v>
      </c>
      <c r="F1007" t="s">
        <v>2006</v>
      </c>
      <c r="G1007" t="s">
        <v>2345</v>
      </c>
      <c r="H1007">
        <v>0.88234999999999997</v>
      </c>
      <c r="I1007">
        <v>1.27359</v>
      </c>
      <c r="J1007">
        <v>2.1924999999999999</v>
      </c>
      <c r="K1007">
        <v>3.2166700000000001</v>
      </c>
      <c r="L1007">
        <v>2</v>
      </c>
      <c r="M1007">
        <v>100</v>
      </c>
    </row>
    <row r="1008" spans="1:13" x14ac:dyDescent="0.25">
      <c r="A1008" s="1">
        <v>1006</v>
      </c>
      <c r="B1008" t="s">
        <v>2007</v>
      </c>
      <c r="C1008">
        <v>46.9681</v>
      </c>
      <c r="D1008">
        <v>-112.6353</v>
      </c>
      <c r="E1008" s="13">
        <v>1401.2</v>
      </c>
      <c r="F1008" t="s">
        <v>2008</v>
      </c>
      <c r="G1008" t="s">
        <v>2346</v>
      </c>
      <c r="H1008">
        <v>0.75041000000000002</v>
      </c>
      <c r="I1008">
        <v>1.33613</v>
      </c>
      <c r="J1008">
        <v>1.7486299999999999</v>
      </c>
      <c r="K1008">
        <v>2.9950600000000001</v>
      </c>
      <c r="L1008">
        <v>2</v>
      </c>
      <c r="M1008">
        <v>100</v>
      </c>
    </row>
    <row r="1009" spans="1:13" x14ac:dyDescent="0.25">
      <c r="A1009" s="1">
        <v>1007</v>
      </c>
      <c r="B1009" t="s">
        <v>2009</v>
      </c>
      <c r="C1009">
        <v>46.037799999999898</v>
      </c>
      <c r="D1009">
        <v>-114.2625</v>
      </c>
      <c r="E1009" s="13">
        <v>1678.5</v>
      </c>
      <c r="F1009" t="s">
        <v>2010</v>
      </c>
      <c r="G1009" t="s">
        <v>2346</v>
      </c>
      <c r="H1009">
        <v>0.93845999999999996</v>
      </c>
      <c r="I1009">
        <v>1.6</v>
      </c>
      <c r="J1009">
        <v>2.09091</v>
      </c>
      <c r="K1009">
        <v>3.8</v>
      </c>
      <c r="L1009">
        <v>2</v>
      </c>
      <c r="M1009">
        <v>100</v>
      </c>
    </row>
    <row r="1010" spans="1:13" x14ac:dyDescent="0.25">
      <c r="A1010" s="1">
        <v>1008</v>
      </c>
      <c r="B1010" t="s">
        <v>2011</v>
      </c>
      <c r="C1010">
        <v>47.702800000000003</v>
      </c>
      <c r="D1010">
        <v>-108.4786</v>
      </c>
      <c r="E1010">
        <v>938.79999999999905</v>
      </c>
      <c r="F1010" t="s">
        <v>2012</v>
      </c>
      <c r="G1010" t="s">
        <v>2345</v>
      </c>
      <c r="H1010">
        <v>0.9375</v>
      </c>
      <c r="I1010">
        <v>1.3181799999999999</v>
      </c>
      <c r="J1010">
        <v>2.21618</v>
      </c>
      <c r="K1010">
        <v>3.2714300000000001</v>
      </c>
      <c r="L1010">
        <v>2</v>
      </c>
      <c r="M1010">
        <v>100</v>
      </c>
    </row>
    <row r="1011" spans="1:13" x14ac:dyDescent="0.25">
      <c r="A1011" s="1">
        <v>1009</v>
      </c>
      <c r="B1011" t="s">
        <v>2013</v>
      </c>
      <c r="C1011">
        <v>48.49</v>
      </c>
      <c r="D1011">
        <v>-104.4761</v>
      </c>
      <c r="E1011">
        <v>602</v>
      </c>
      <c r="F1011" t="s">
        <v>2014</v>
      </c>
      <c r="G1011" t="s">
        <v>2345</v>
      </c>
      <c r="H1011">
        <v>1.1803600000000001</v>
      </c>
      <c r="I1011">
        <v>1.7201500000000001</v>
      </c>
      <c r="J1011">
        <v>2.9738799999999999</v>
      </c>
      <c r="K1011">
        <v>4.1707400000000003</v>
      </c>
      <c r="L1011">
        <v>2</v>
      </c>
      <c r="M1011">
        <v>100</v>
      </c>
    </row>
    <row r="1012" spans="1:13" x14ac:dyDescent="0.25">
      <c r="A1012" s="1">
        <v>1010</v>
      </c>
      <c r="B1012" t="s">
        <v>2015</v>
      </c>
      <c r="C1012">
        <v>46.85</v>
      </c>
      <c r="D1012">
        <v>-114.05</v>
      </c>
      <c r="E1012">
        <v>975.39999999999895</v>
      </c>
      <c r="F1012" t="s">
        <v>2016</v>
      </c>
      <c r="G1012" t="s">
        <v>2346</v>
      </c>
      <c r="H1012">
        <v>0.76237999999999995</v>
      </c>
      <c r="I1012">
        <v>1.19231</v>
      </c>
      <c r="J1012">
        <v>1.6927700000000001</v>
      </c>
      <c r="K1012">
        <v>2.5466299999999999</v>
      </c>
      <c r="L1012">
        <v>2</v>
      </c>
      <c r="M1012">
        <v>100</v>
      </c>
    </row>
    <row r="1013" spans="1:13" x14ac:dyDescent="0.25">
      <c r="A1013" s="1">
        <v>1011</v>
      </c>
      <c r="B1013" t="s">
        <v>2017</v>
      </c>
      <c r="C1013">
        <v>47.070799999999899</v>
      </c>
      <c r="D1013">
        <v>-114.402199999999</v>
      </c>
      <c r="E1013" s="13">
        <v>1005.8</v>
      </c>
      <c r="F1013" t="s">
        <v>2018</v>
      </c>
      <c r="G1013" t="s">
        <v>2346</v>
      </c>
      <c r="H1013">
        <v>0.85419999999999996</v>
      </c>
      <c r="I1013">
        <v>1.50688</v>
      </c>
      <c r="J1013">
        <v>1.9522999999999999</v>
      </c>
      <c r="K1013">
        <v>3.2134</v>
      </c>
      <c r="L1013">
        <v>2</v>
      </c>
      <c r="M1013">
        <v>100</v>
      </c>
    </row>
    <row r="1014" spans="1:13" x14ac:dyDescent="0.25">
      <c r="A1014" s="1">
        <v>1012</v>
      </c>
      <c r="B1014" t="s">
        <v>2019</v>
      </c>
      <c r="C1014">
        <v>47.328299999999899</v>
      </c>
      <c r="D1014">
        <v>-108.925</v>
      </c>
      <c r="E1014" s="13">
        <v>1086.5999999999899</v>
      </c>
      <c r="F1014" t="s">
        <v>2020</v>
      </c>
      <c r="G1014" t="s">
        <v>2345</v>
      </c>
      <c r="H1014">
        <v>1.05907</v>
      </c>
      <c r="I1014">
        <v>1.5811500000000001</v>
      </c>
      <c r="J1014">
        <v>2.3119100000000001</v>
      </c>
      <c r="K1014">
        <v>3.7347800000000002</v>
      </c>
      <c r="L1014">
        <v>2</v>
      </c>
      <c r="M1014">
        <v>100</v>
      </c>
    </row>
    <row r="1015" spans="1:13" x14ac:dyDescent="0.25">
      <c r="A1015" s="1">
        <v>1013</v>
      </c>
      <c r="B1015" t="s">
        <v>2021</v>
      </c>
      <c r="C1015">
        <v>47.2697</v>
      </c>
      <c r="D1015">
        <v>-114.9161</v>
      </c>
      <c r="E1015" s="13">
        <v>1414.3</v>
      </c>
      <c r="F1015" t="s">
        <v>2022</v>
      </c>
      <c r="G1015" t="s">
        <v>2346</v>
      </c>
      <c r="H1015">
        <v>0.92459999999999998</v>
      </c>
      <c r="I1015">
        <v>1.8069200000000001</v>
      </c>
      <c r="J1015">
        <v>2.00745</v>
      </c>
      <c r="K1015">
        <v>3.6909399999999999</v>
      </c>
      <c r="L1015">
        <v>2</v>
      </c>
      <c r="M1015">
        <v>100</v>
      </c>
    </row>
    <row r="1016" spans="1:13" x14ac:dyDescent="0.25">
      <c r="A1016" s="1">
        <v>1014</v>
      </c>
      <c r="B1016" t="s">
        <v>2023</v>
      </c>
      <c r="C1016">
        <v>47.833100000000002</v>
      </c>
      <c r="D1016">
        <v>-108.616699999999</v>
      </c>
      <c r="E1016" s="13">
        <v>1030.2</v>
      </c>
      <c r="F1016" t="s">
        <v>2024</v>
      </c>
      <c r="G1016" t="s">
        <v>2345</v>
      </c>
      <c r="H1016">
        <v>0.98467000000000005</v>
      </c>
      <c r="I1016">
        <v>1.5</v>
      </c>
      <c r="J1016">
        <v>2.33066</v>
      </c>
      <c r="K1016">
        <v>3.6169099999999998</v>
      </c>
      <c r="L1016">
        <v>2</v>
      </c>
      <c r="M1016">
        <v>100</v>
      </c>
    </row>
    <row r="1017" spans="1:13" x14ac:dyDescent="0.25">
      <c r="A1017" s="1">
        <v>1015</v>
      </c>
      <c r="B1017" t="s">
        <v>2025</v>
      </c>
      <c r="C1017">
        <v>46.316699999999898</v>
      </c>
      <c r="D1017">
        <v>-113.3</v>
      </c>
      <c r="E1017" s="13">
        <v>1609.3</v>
      </c>
      <c r="F1017" t="s">
        <v>2026</v>
      </c>
      <c r="G1017" t="s">
        <v>2346</v>
      </c>
      <c r="H1017">
        <v>0.88507999999999998</v>
      </c>
      <c r="I1017">
        <v>1.4856400000000001</v>
      </c>
      <c r="J1017">
        <v>1.98882</v>
      </c>
      <c r="K1017">
        <v>3.2174100000000001</v>
      </c>
      <c r="L1017">
        <v>2</v>
      </c>
      <c r="M1017">
        <v>100</v>
      </c>
    </row>
    <row r="1018" spans="1:13" x14ac:dyDescent="0.25">
      <c r="A1018" s="1">
        <v>1016</v>
      </c>
      <c r="B1018" t="s">
        <v>2027</v>
      </c>
      <c r="C1018">
        <v>46.776899999999898</v>
      </c>
      <c r="D1018">
        <v>-104.5797</v>
      </c>
      <c r="E1018">
        <v>807.39999999999895</v>
      </c>
      <c r="F1018" t="s">
        <v>2028</v>
      </c>
      <c r="G1018" t="s">
        <v>2345</v>
      </c>
      <c r="H1018">
        <v>1.3452999999999999</v>
      </c>
      <c r="I1018">
        <v>1.7517100000000001</v>
      </c>
      <c r="J1018">
        <v>3.4432299999999998</v>
      </c>
      <c r="K1018">
        <v>4.3361599999999996</v>
      </c>
      <c r="L1018">
        <v>2</v>
      </c>
      <c r="M1018">
        <v>100</v>
      </c>
    </row>
    <row r="1019" spans="1:13" x14ac:dyDescent="0.25">
      <c r="A1019" s="1">
        <v>1017</v>
      </c>
      <c r="B1019" t="s">
        <v>2029</v>
      </c>
      <c r="C1019">
        <v>47.45</v>
      </c>
      <c r="D1019">
        <v>-114.866699999999</v>
      </c>
      <c r="E1019">
        <v>731.5</v>
      </c>
      <c r="F1019" t="s">
        <v>2030</v>
      </c>
      <c r="G1019" t="s">
        <v>2346</v>
      </c>
      <c r="H1019">
        <v>0.72499999999999998</v>
      </c>
      <c r="I1019">
        <v>1.2</v>
      </c>
      <c r="J1019">
        <v>1.6</v>
      </c>
      <c r="K1019">
        <v>2.68</v>
      </c>
      <c r="L1019">
        <v>2</v>
      </c>
      <c r="M1019">
        <v>100</v>
      </c>
    </row>
    <row r="1020" spans="1:13" x14ac:dyDescent="0.25">
      <c r="A1020" s="1">
        <v>1018</v>
      </c>
      <c r="B1020" t="s">
        <v>2031</v>
      </c>
      <c r="C1020">
        <v>47.0411</v>
      </c>
      <c r="D1020">
        <v>-113.97920000000001</v>
      </c>
      <c r="E1020" s="13">
        <v>2414</v>
      </c>
      <c r="F1020" t="s">
        <v>2032</v>
      </c>
      <c r="G1020" t="s">
        <v>2346</v>
      </c>
      <c r="H1020">
        <v>1.0833299999999999</v>
      </c>
      <c r="I1020">
        <v>2.11429</v>
      </c>
      <c r="J1020">
        <v>2.26667</v>
      </c>
      <c r="K1020">
        <v>4.5</v>
      </c>
      <c r="L1020">
        <v>2</v>
      </c>
      <c r="M1020">
        <v>100</v>
      </c>
    </row>
    <row r="1021" spans="1:13" x14ac:dyDescent="0.25">
      <c r="A1021" s="1">
        <v>1019</v>
      </c>
      <c r="B1021" t="s">
        <v>2033</v>
      </c>
      <c r="C1021">
        <v>48.782499999999899</v>
      </c>
      <c r="D1021">
        <v>-114.2803</v>
      </c>
      <c r="E1021" s="13">
        <v>1066.8</v>
      </c>
      <c r="F1021" t="s">
        <v>2034</v>
      </c>
      <c r="G1021" t="s">
        <v>2346</v>
      </c>
      <c r="H1021">
        <v>0.75</v>
      </c>
      <c r="I1021">
        <v>1.3648899999999999</v>
      </c>
      <c r="J1021">
        <v>1.7844100000000001</v>
      </c>
      <c r="K1021">
        <v>2.9041100000000002</v>
      </c>
      <c r="L1021">
        <v>2</v>
      </c>
      <c r="M1021">
        <v>100</v>
      </c>
    </row>
    <row r="1022" spans="1:13" x14ac:dyDescent="0.25">
      <c r="A1022" s="1">
        <v>1020</v>
      </c>
      <c r="B1022" t="s">
        <v>2035</v>
      </c>
      <c r="C1022">
        <v>48.1268999999999</v>
      </c>
      <c r="D1022">
        <v>-105.0731</v>
      </c>
      <c r="E1022">
        <v>738.5</v>
      </c>
      <c r="F1022" t="s">
        <v>2036</v>
      </c>
      <c r="G1022" t="s">
        <v>2345</v>
      </c>
      <c r="H1022">
        <v>1.1009100000000001</v>
      </c>
      <c r="I1022">
        <v>1.6036600000000001</v>
      </c>
      <c r="J1022">
        <v>2.7909700000000002</v>
      </c>
      <c r="K1022">
        <v>3.6671</v>
      </c>
      <c r="L1022">
        <v>2</v>
      </c>
      <c r="M1022">
        <v>100</v>
      </c>
    </row>
    <row r="1023" spans="1:13" x14ac:dyDescent="0.25">
      <c r="A1023" s="1">
        <v>1021</v>
      </c>
      <c r="B1023" t="s">
        <v>2037</v>
      </c>
      <c r="C1023">
        <v>46.835299999999897</v>
      </c>
      <c r="D1023">
        <v>-110.7175</v>
      </c>
      <c r="E1023" s="13">
        <v>2509.0999999999899</v>
      </c>
      <c r="F1023" t="s">
        <v>2038</v>
      </c>
      <c r="G1023" t="s">
        <v>2345</v>
      </c>
      <c r="H1023">
        <v>1.26312</v>
      </c>
      <c r="I1023">
        <v>2.06236</v>
      </c>
      <c r="J1023">
        <v>2.65</v>
      </c>
      <c r="K1023">
        <v>4.5636400000000004</v>
      </c>
      <c r="L1023">
        <v>2</v>
      </c>
      <c r="M1023">
        <v>100</v>
      </c>
    </row>
    <row r="1024" spans="1:13" x14ac:dyDescent="0.25">
      <c r="A1024" s="1">
        <v>1022</v>
      </c>
      <c r="B1024" t="s">
        <v>2039</v>
      </c>
      <c r="C1024">
        <v>47.411099999999898</v>
      </c>
      <c r="D1024">
        <v>-107.6686</v>
      </c>
      <c r="E1024">
        <v>876.29999999999905</v>
      </c>
      <c r="F1024" t="s">
        <v>2040</v>
      </c>
      <c r="G1024" t="s">
        <v>2345</v>
      </c>
      <c r="H1024">
        <v>0.84697999999999996</v>
      </c>
      <c r="I1024">
        <v>1.24753</v>
      </c>
      <c r="J1024">
        <v>2.1575000000000002</v>
      </c>
      <c r="K1024">
        <v>3.0985200000000002</v>
      </c>
      <c r="L1024">
        <v>2</v>
      </c>
      <c r="M1024">
        <v>100</v>
      </c>
    </row>
    <row r="1025" spans="1:13" x14ac:dyDescent="0.25">
      <c r="A1025" s="1">
        <v>1023</v>
      </c>
      <c r="B1025" t="s">
        <v>2041</v>
      </c>
      <c r="C1025">
        <v>45.337499999999899</v>
      </c>
      <c r="D1025">
        <v>-108.490799999999</v>
      </c>
      <c r="E1025" s="13">
        <v>1885.5</v>
      </c>
      <c r="F1025" t="s">
        <v>2042</v>
      </c>
      <c r="G1025" t="s">
        <v>2345</v>
      </c>
      <c r="H1025">
        <v>1.4</v>
      </c>
      <c r="I1025">
        <v>2.4249999999999998</v>
      </c>
      <c r="J1025">
        <v>2.9188700000000001</v>
      </c>
      <c r="K1025">
        <v>5.0857099999999997</v>
      </c>
      <c r="L1025">
        <v>2</v>
      </c>
      <c r="M1025">
        <v>100</v>
      </c>
    </row>
    <row r="1026" spans="1:13" x14ac:dyDescent="0.25">
      <c r="A1026" s="1">
        <v>1024</v>
      </c>
      <c r="B1026" t="s">
        <v>2043</v>
      </c>
      <c r="C1026">
        <v>44.683300000000003</v>
      </c>
      <c r="D1026">
        <v>-111.833299999999</v>
      </c>
      <c r="E1026" s="13">
        <v>2039.0999999999899</v>
      </c>
      <c r="F1026" t="s">
        <v>2044</v>
      </c>
      <c r="G1026" t="s">
        <v>2345</v>
      </c>
      <c r="H1026">
        <v>0.79576999999999998</v>
      </c>
      <c r="I1026">
        <v>1.26667</v>
      </c>
      <c r="J1026">
        <v>1.7625</v>
      </c>
      <c r="K1026">
        <v>2.74</v>
      </c>
      <c r="L1026">
        <v>2</v>
      </c>
      <c r="M1026">
        <v>100</v>
      </c>
    </row>
    <row r="1027" spans="1:13" x14ac:dyDescent="0.25">
      <c r="A1027" s="1">
        <v>1025</v>
      </c>
      <c r="B1027" t="s">
        <v>2045</v>
      </c>
      <c r="C1027">
        <v>48.255000000000003</v>
      </c>
      <c r="D1027">
        <v>-109.78360000000001</v>
      </c>
      <c r="E1027" s="13">
        <v>1158.2</v>
      </c>
      <c r="F1027" t="s">
        <v>2046</v>
      </c>
      <c r="G1027" t="s">
        <v>2345</v>
      </c>
      <c r="H1027">
        <v>1.25</v>
      </c>
      <c r="I1027">
        <v>2.1246</v>
      </c>
      <c r="J1027">
        <v>2.7310699999999999</v>
      </c>
      <c r="K1027">
        <v>4.3916899999999996</v>
      </c>
      <c r="L1027">
        <v>2</v>
      </c>
      <c r="M1027">
        <v>100</v>
      </c>
    </row>
    <row r="1028" spans="1:13" x14ac:dyDescent="0.25">
      <c r="A1028" s="1">
        <v>1026</v>
      </c>
      <c r="B1028" t="s">
        <v>2047</v>
      </c>
      <c r="C1028">
        <v>45.199399999999898</v>
      </c>
      <c r="D1028">
        <v>-108.7919</v>
      </c>
      <c r="E1028" s="13">
        <v>1440.2</v>
      </c>
      <c r="F1028" t="s">
        <v>2048</v>
      </c>
      <c r="G1028" t="s">
        <v>2345</v>
      </c>
      <c r="H1028">
        <v>0.87346000000000001</v>
      </c>
      <c r="I1028">
        <v>1.4</v>
      </c>
      <c r="J1028">
        <v>2.1489099999999999</v>
      </c>
      <c r="K1028">
        <v>3.2479399999999998</v>
      </c>
      <c r="L1028">
        <v>2</v>
      </c>
      <c r="M1028">
        <v>100</v>
      </c>
    </row>
    <row r="1029" spans="1:13" x14ac:dyDescent="0.25">
      <c r="A1029" s="1">
        <v>1027</v>
      </c>
      <c r="B1029" t="s">
        <v>2049</v>
      </c>
      <c r="C1029">
        <v>47.1828</v>
      </c>
      <c r="D1029">
        <v>-113.4472</v>
      </c>
      <c r="E1029" s="13">
        <v>1290.8</v>
      </c>
      <c r="F1029" t="s">
        <v>2050</v>
      </c>
      <c r="G1029" t="s">
        <v>2346</v>
      </c>
      <c r="H1029">
        <v>0.76495999999999997</v>
      </c>
      <c r="I1029">
        <v>1.36195</v>
      </c>
      <c r="J1029">
        <v>1.7699800000000001</v>
      </c>
      <c r="K1029">
        <v>2.9792000000000001</v>
      </c>
      <c r="L1029">
        <v>2</v>
      </c>
      <c r="M1029">
        <v>100</v>
      </c>
    </row>
    <row r="1030" spans="1:13" x14ac:dyDescent="0.25">
      <c r="A1030" s="1">
        <v>1028</v>
      </c>
      <c r="B1030" t="s">
        <v>2051</v>
      </c>
      <c r="C1030">
        <v>46.6083</v>
      </c>
      <c r="D1030">
        <v>-111.9658</v>
      </c>
      <c r="E1030" s="13">
        <v>1897.4</v>
      </c>
      <c r="F1030" t="s">
        <v>2052</v>
      </c>
      <c r="G1030" t="s">
        <v>2345</v>
      </c>
      <c r="H1030">
        <v>0.71499999999999997</v>
      </c>
      <c r="I1030">
        <v>1.24783</v>
      </c>
      <c r="J1030">
        <v>1.6863600000000001</v>
      </c>
      <c r="K1030">
        <v>2.8121299999999998</v>
      </c>
      <c r="L1030">
        <v>2</v>
      </c>
      <c r="M1030">
        <v>100</v>
      </c>
    </row>
    <row r="1031" spans="1:13" x14ac:dyDescent="0.25">
      <c r="A1031" s="1">
        <v>1029</v>
      </c>
      <c r="B1031" t="s">
        <v>2053</v>
      </c>
      <c r="C1031">
        <v>48.036700000000003</v>
      </c>
      <c r="D1031">
        <v>-111.7933</v>
      </c>
      <c r="E1031">
        <v>765</v>
      </c>
      <c r="F1031" t="s">
        <v>2054</v>
      </c>
      <c r="G1031" t="s">
        <v>2345</v>
      </c>
      <c r="H1031">
        <v>0.85977000000000003</v>
      </c>
      <c r="I1031">
        <v>1.3741099999999999</v>
      </c>
      <c r="J1031">
        <v>2.1669999999999998</v>
      </c>
      <c r="K1031">
        <v>3.39724</v>
      </c>
      <c r="L1031">
        <v>2</v>
      </c>
      <c r="M1031">
        <v>100</v>
      </c>
    </row>
    <row r="1032" spans="1:13" x14ac:dyDescent="0.25">
      <c r="A1032" s="1">
        <v>1030</v>
      </c>
      <c r="B1032" t="s">
        <v>2055</v>
      </c>
      <c r="C1032">
        <v>46.4393999999999</v>
      </c>
      <c r="D1032">
        <v>-114.2272</v>
      </c>
      <c r="E1032" s="13">
        <v>1722.0999999999899</v>
      </c>
      <c r="F1032" t="s">
        <v>2056</v>
      </c>
      <c r="G1032" t="s">
        <v>2346</v>
      </c>
      <c r="H1032">
        <v>0.9</v>
      </c>
      <c r="I1032">
        <v>1.8</v>
      </c>
      <c r="J1032">
        <v>2.0694699999999999</v>
      </c>
      <c r="K1032">
        <v>3.61876</v>
      </c>
      <c r="L1032">
        <v>2</v>
      </c>
      <c r="M1032">
        <v>100</v>
      </c>
    </row>
    <row r="1033" spans="1:13" x14ac:dyDescent="0.25">
      <c r="A1033" s="1">
        <v>1031</v>
      </c>
      <c r="B1033" t="s">
        <v>2057</v>
      </c>
      <c r="C1033">
        <v>45.728900000000003</v>
      </c>
      <c r="D1033">
        <v>-108.3967</v>
      </c>
      <c r="E1033" s="13">
        <v>1225.3</v>
      </c>
      <c r="F1033" t="s">
        <v>2058</v>
      </c>
      <c r="G1033" t="s">
        <v>2345</v>
      </c>
      <c r="H1033">
        <v>0.96250000000000002</v>
      </c>
      <c r="I1033">
        <v>1.47692</v>
      </c>
      <c r="J1033">
        <v>2.3262</v>
      </c>
      <c r="K1033">
        <v>3.3859300000000001</v>
      </c>
      <c r="L1033">
        <v>2</v>
      </c>
      <c r="M1033">
        <v>100</v>
      </c>
    </row>
    <row r="1034" spans="1:13" x14ac:dyDescent="0.25">
      <c r="A1034" s="1">
        <v>1032</v>
      </c>
      <c r="B1034" t="s">
        <v>2059</v>
      </c>
      <c r="C1034">
        <v>47.904400000000003</v>
      </c>
      <c r="D1034">
        <v>-113.43940000000001</v>
      </c>
      <c r="E1034" s="13">
        <v>2202.1999999999898</v>
      </c>
      <c r="F1034" t="s">
        <v>2060</v>
      </c>
      <c r="G1034" t="s">
        <v>2346</v>
      </c>
      <c r="H1034">
        <v>0.95</v>
      </c>
      <c r="I1034">
        <v>1.8</v>
      </c>
      <c r="J1034">
        <v>2.03396</v>
      </c>
      <c r="K1034">
        <v>3.7773500000000002</v>
      </c>
      <c r="L1034">
        <v>2</v>
      </c>
      <c r="M1034">
        <v>100</v>
      </c>
    </row>
    <row r="1035" spans="1:13" x14ac:dyDescent="0.25">
      <c r="A1035" s="1">
        <v>1033</v>
      </c>
      <c r="B1035" t="s">
        <v>2061</v>
      </c>
      <c r="C1035">
        <v>45.451099999999897</v>
      </c>
      <c r="D1035">
        <v>-111.2189</v>
      </c>
      <c r="E1035" s="13">
        <v>1636.8</v>
      </c>
      <c r="F1035" t="s">
        <v>2062</v>
      </c>
      <c r="G1035" t="s">
        <v>2345</v>
      </c>
      <c r="H1035">
        <v>0.98624999999999996</v>
      </c>
      <c r="I1035">
        <v>1.57172</v>
      </c>
      <c r="J1035">
        <v>2.1610900000000002</v>
      </c>
      <c r="K1035">
        <v>3.34124</v>
      </c>
      <c r="L1035">
        <v>2</v>
      </c>
      <c r="M1035">
        <v>100</v>
      </c>
    </row>
    <row r="1036" spans="1:13" x14ac:dyDescent="0.25">
      <c r="A1036" s="1">
        <v>1034</v>
      </c>
      <c r="B1036" t="s">
        <v>2063</v>
      </c>
      <c r="C1036">
        <v>47.561900000000001</v>
      </c>
      <c r="D1036">
        <v>-107.5286</v>
      </c>
      <c r="E1036" s="13">
        <v>1002.8</v>
      </c>
      <c r="F1036" t="s">
        <v>2064</v>
      </c>
      <c r="G1036" t="s">
        <v>2345</v>
      </c>
      <c r="H1036">
        <v>0.88463000000000003</v>
      </c>
      <c r="I1036">
        <v>1.28515</v>
      </c>
      <c r="J1036">
        <v>2.1886700000000001</v>
      </c>
      <c r="K1036">
        <v>3.15625</v>
      </c>
      <c r="L1036">
        <v>2</v>
      </c>
      <c r="M1036">
        <v>100</v>
      </c>
    </row>
    <row r="1037" spans="1:13" x14ac:dyDescent="0.25">
      <c r="A1037" s="1">
        <v>1035</v>
      </c>
      <c r="B1037" t="s">
        <v>2065</v>
      </c>
      <c r="C1037">
        <v>46.513100000000001</v>
      </c>
      <c r="D1037">
        <v>-114.0911</v>
      </c>
      <c r="E1037" s="13">
        <v>1025.7</v>
      </c>
      <c r="F1037" t="s">
        <v>2066</v>
      </c>
      <c r="G1037" t="s">
        <v>2346</v>
      </c>
      <c r="H1037">
        <v>0.76627999999999996</v>
      </c>
      <c r="I1037">
        <v>1.1499999999999999</v>
      </c>
      <c r="J1037">
        <v>1.74</v>
      </c>
      <c r="K1037">
        <v>2.52</v>
      </c>
      <c r="L1037">
        <v>2</v>
      </c>
      <c r="M1037">
        <v>100</v>
      </c>
    </row>
    <row r="1038" spans="1:13" x14ac:dyDescent="0.25">
      <c r="A1038" s="1">
        <v>1036</v>
      </c>
      <c r="B1038" t="s">
        <v>2067</v>
      </c>
      <c r="C1038">
        <v>46.8536</v>
      </c>
      <c r="D1038">
        <v>-113.3939</v>
      </c>
      <c r="E1038" s="13">
        <v>1649</v>
      </c>
      <c r="F1038" t="s">
        <v>2068</v>
      </c>
      <c r="G1038" t="s">
        <v>2346</v>
      </c>
      <c r="H1038">
        <v>0.85</v>
      </c>
      <c r="I1038">
        <v>1.54142</v>
      </c>
      <c r="J1038">
        <v>1.85</v>
      </c>
      <c r="K1038">
        <v>3.3555600000000001</v>
      </c>
      <c r="L1038">
        <v>2</v>
      </c>
      <c r="M1038">
        <v>100</v>
      </c>
    </row>
    <row r="1039" spans="1:13" x14ac:dyDescent="0.25">
      <c r="A1039" s="1">
        <v>1037</v>
      </c>
      <c r="B1039" t="s">
        <v>2069</v>
      </c>
      <c r="C1039">
        <v>48.737499999999898</v>
      </c>
      <c r="D1039">
        <v>-113.430499999999</v>
      </c>
      <c r="E1039" s="13">
        <v>1389.9</v>
      </c>
      <c r="F1039" t="s">
        <v>2070</v>
      </c>
      <c r="G1039" t="s">
        <v>2345</v>
      </c>
      <c r="H1039">
        <v>1.0480700000000001</v>
      </c>
      <c r="I1039">
        <v>1.89019</v>
      </c>
      <c r="J1039">
        <v>2.3690799999999999</v>
      </c>
      <c r="K1039">
        <v>4.3316699999999999</v>
      </c>
      <c r="L1039">
        <v>2</v>
      </c>
      <c r="M1039">
        <v>100</v>
      </c>
    </row>
    <row r="1040" spans="1:13" x14ac:dyDescent="0.25">
      <c r="A1040" s="1">
        <v>1038</v>
      </c>
      <c r="B1040" t="s">
        <v>2071</v>
      </c>
      <c r="C1040">
        <v>47.3108</v>
      </c>
      <c r="D1040">
        <v>-115.1097</v>
      </c>
      <c r="E1040">
        <v>816.89999999999895</v>
      </c>
      <c r="F1040" t="s">
        <v>2072</v>
      </c>
      <c r="G1040" t="s">
        <v>2346</v>
      </c>
      <c r="H1040">
        <v>0.87</v>
      </c>
      <c r="I1040">
        <v>1.6</v>
      </c>
      <c r="J1040">
        <v>1.9760899999999999</v>
      </c>
      <c r="K1040">
        <v>3.3928500000000001</v>
      </c>
      <c r="L1040">
        <v>2</v>
      </c>
      <c r="M1040">
        <v>100</v>
      </c>
    </row>
    <row r="1041" spans="1:13" x14ac:dyDescent="0.25">
      <c r="A1041" s="1">
        <v>1039</v>
      </c>
      <c r="B1041" t="s">
        <v>2073</v>
      </c>
      <c r="C1041">
        <v>48.539400000000001</v>
      </c>
      <c r="D1041">
        <v>-114.5594</v>
      </c>
      <c r="E1041">
        <v>949.79999999999905</v>
      </c>
      <c r="F1041" t="s">
        <v>2074</v>
      </c>
      <c r="G1041" t="s">
        <v>2346</v>
      </c>
      <c r="H1041">
        <v>0.77968000000000004</v>
      </c>
      <c r="I1041">
        <v>1.36229</v>
      </c>
      <c r="J1041">
        <v>1.79749</v>
      </c>
      <c r="K1041">
        <v>2.96468</v>
      </c>
      <c r="L1041">
        <v>2</v>
      </c>
      <c r="M1041">
        <v>100</v>
      </c>
    </row>
    <row r="1042" spans="1:13" x14ac:dyDescent="0.25">
      <c r="A1042" s="1">
        <v>1040</v>
      </c>
      <c r="B1042" t="s">
        <v>2075</v>
      </c>
      <c r="C1042">
        <v>46.914200000000001</v>
      </c>
      <c r="D1042">
        <v>-110.8528</v>
      </c>
      <c r="E1042" s="13">
        <v>2243.3000000000002</v>
      </c>
      <c r="F1042" t="s">
        <v>2076</v>
      </c>
      <c r="G1042" t="s">
        <v>2345</v>
      </c>
      <c r="H1042">
        <v>1.2164200000000001</v>
      </c>
      <c r="I1042">
        <v>2.0098099999999999</v>
      </c>
      <c r="J1042">
        <v>2.64167</v>
      </c>
      <c r="K1042">
        <v>4.4828400000000004</v>
      </c>
      <c r="L1042">
        <v>2</v>
      </c>
      <c r="M1042">
        <v>100</v>
      </c>
    </row>
    <row r="1043" spans="1:13" x14ac:dyDescent="0.25">
      <c r="A1043" s="1">
        <v>1041</v>
      </c>
      <c r="B1043" t="s">
        <v>2077</v>
      </c>
      <c r="C1043">
        <v>47.580599999999897</v>
      </c>
      <c r="D1043">
        <v>-115.285</v>
      </c>
      <c r="E1043">
        <v>749.79999999999905</v>
      </c>
      <c r="F1043" t="s">
        <v>2078</v>
      </c>
      <c r="G1043" t="s">
        <v>2346</v>
      </c>
      <c r="H1043">
        <v>0.85497000000000001</v>
      </c>
      <c r="I1043">
        <v>1.4157599999999999</v>
      </c>
      <c r="J1043">
        <v>1.8</v>
      </c>
      <c r="K1043">
        <v>3</v>
      </c>
      <c r="L1043">
        <v>2</v>
      </c>
      <c r="M1043">
        <v>100</v>
      </c>
    </row>
    <row r="1044" spans="1:13" x14ac:dyDescent="0.25">
      <c r="A1044" s="1">
        <v>1042</v>
      </c>
      <c r="B1044" t="s">
        <v>2079</v>
      </c>
      <c r="C1044">
        <v>45.1569</v>
      </c>
      <c r="D1044">
        <v>-109.36060000000001</v>
      </c>
      <c r="E1044" s="13">
        <v>1950.7</v>
      </c>
      <c r="F1044" t="s">
        <v>2080</v>
      </c>
      <c r="G1044" t="s">
        <v>2345</v>
      </c>
      <c r="H1044">
        <v>1.4</v>
      </c>
      <c r="I1044">
        <v>2.4166699999999999</v>
      </c>
      <c r="J1044">
        <v>2.8</v>
      </c>
      <c r="K1044">
        <v>5.03756</v>
      </c>
      <c r="L1044">
        <v>2</v>
      </c>
      <c r="M1044">
        <v>100</v>
      </c>
    </row>
    <row r="1045" spans="1:13" x14ac:dyDescent="0.25">
      <c r="A1045" s="1">
        <v>1043</v>
      </c>
      <c r="B1045" t="s">
        <v>2081</v>
      </c>
      <c r="C1045">
        <v>45.9346999999999</v>
      </c>
      <c r="D1045">
        <v>-113.7383</v>
      </c>
      <c r="E1045" s="13">
        <v>2020.5</v>
      </c>
      <c r="F1045" t="s">
        <v>2082</v>
      </c>
      <c r="G1045" t="s">
        <v>2346</v>
      </c>
      <c r="H1045">
        <v>0.89268999999999998</v>
      </c>
      <c r="I1045">
        <v>1.5038100000000001</v>
      </c>
      <c r="J1045">
        <v>1.97071</v>
      </c>
      <c r="K1045">
        <v>3.31351</v>
      </c>
      <c r="L1045">
        <v>2</v>
      </c>
      <c r="M1045">
        <v>100</v>
      </c>
    </row>
    <row r="1046" spans="1:13" x14ac:dyDescent="0.25">
      <c r="A1046" s="1">
        <v>1044</v>
      </c>
      <c r="B1046" t="s">
        <v>2083</v>
      </c>
      <c r="C1046">
        <v>48.466700000000003</v>
      </c>
      <c r="D1046">
        <v>-115.91670000000001</v>
      </c>
      <c r="E1046">
        <v>594.39999999999895</v>
      </c>
      <c r="F1046" t="s">
        <v>2084</v>
      </c>
      <c r="G1046" t="s">
        <v>2346</v>
      </c>
      <c r="H1046">
        <v>0.85392999999999997</v>
      </c>
      <c r="I1046">
        <v>1.5670900000000001</v>
      </c>
      <c r="J1046">
        <v>1.98508</v>
      </c>
      <c r="K1046">
        <v>3.2</v>
      </c>
      <c r="L1046">
        <v>2</v>
      </c>
      <c r="M1046">
        <v>100</v>
      </c>
    </row>
    <row r="1047" spans="1:13" x14ac:dyDescent="0.25">
      <c r="A1047" s="1">
        <v>1045</v>
      </c>
      <c r="B1047" t="s">
        <v>2085</v>
      </c>
      <c r="C1047">
        <v>45.818100000000001</v>
      </c>
      <c r="D1047">
        <v>-114.263099999999</v>
      </c>
      <c r="E1047" s="13">
        <v>1585</v>
      </c>
      <c r="F1047" t="s">
        <v>2086</v>
      </c>
      <c r="G1047" t="s">
        <v>2346</v>
      </c>
      <c r="H1047">
        <v>0.84538000000000002</v>
      </c>
      <c r="I1047">
        <v>1.53627</v>
      </c>
      <c r="J1047">
        <v>1.93895</v>
      </c>
      <c r="K1047">
        <v>3.3184900000000002</v>
      </c>
      <c r="L1047">
        <v>2</v>
      </c>
      <c r="M1047">
        <v>100</v>
      </c>
    </row>
    <row r="1048" spans="1:13" x14ac:dyDescent="0.25">
      <c r="A1048" s="1">
        <v>1046</v>
      </c>
      <c r="B1048" t="s">
        <v>2087</v>
      </c>
      <c r="C1048">
        <v>48.510599999999897</v>
      </c>
      <c r="D1048">
        <v>-113.99420000000001</v>
      </c>
      <c r="E1048">
        <v>975.39999999999895</v>
      </c>
      <c r="F1048" t="s">
        <v>2088</v>
      </c>
      <c r="G1048" t="s">
        <v>2346</v>
      </c>
      <c r="H1048">
        <v>0.85428999999999999</v>
      </c>
      <c r="I1048">
        <v>1.59091</v>
      </c>
      <c r="J1048">
        <v>1.9159299999999999</v>
      </c>
      <c r="K1048">
        <v>3.3763299999999998</v>
      </c>
      <c r="L1048">
        <v>2</v>
      </c>
      <c r="M1048">
        <v>100</v>
      </c>
    </row>
    <row r="1049" spans="1:13" x14ac:dyDescent="0.25">
      <c r="A1049" s="1">
        <v>1047</v>
      </c>
      <c r="B1049" t="s">
        <v>2089</v>
      </c>
      <c r="C1049">
        <v>45.883299999999899</v>
      </c>
      <c r="D1049">
        <v>-112.15</v>
      </c>
      <c r="E1049" s="13">
        <v>1328.9</v>
      </c>
      <c r="F1049" t="s">
        <v>2090</v>
      </c>
      <c r="G1049" t="s">
        <v>2345</v>
      </c>
      <c r="H1049">
        <v>0.64392000000000005</v>
      </c>
      <c r="I1049">
        <v>1.0898000000000001</v>
      </c>
      <c r="J1049">
        <v>1.5434699999999999</v>
      </c>
      <c r="K1049">
        <v>2.6629299999999998</v>
      </c>
      <c r="L1049">
        <v>2</v>
      </c>
      <c r="M1049">
        <v>100</v>
      </c>
    </row>
    <row r="1050" spans="1:13" x14ac:dyDescent="0.25">
      <c r="A1050" s="1">
        <v>1048</v>
      </c>
      <c r="B1050" t="s">
        <v>2091</v>
      </c>
      <c r="C1050">
        <v>45.270600000000002</v>
      </c>
      <c r="D1050">
        <v>-110.5433</v>
      </c>
      <c r="E1050" s="13">
        <v>2317.6999999999898</v>
      </c>
      <c r="F1050" t="s">
        <v>2092</v>
      </c>
      <c r="G1050" t="s">
        <v>2345</v>
      </c>
      <c r="H1050">
        <v>1.06778</v>
      </c>
      <c r="I1050">
        <v>1.74</v>
      </c>
      <c r="J1050">
        <v>2.3555600000000001</v>
      </c>
      <c r="K1050">
        <v>3.9447700000000001</v>
      </c>
      <c r="L1050">
        <v>2</v>
      </c>
      <c r="M1050">
        <v>100</v>
      </c>
    </row>
    <row r="1051" spans="1:13" x14ac:dyDescent="0.25">
      <c r="A1051" s="1">
        <v>1049</v>
      </c>
      <c r="B1051" t="s">
        <v>2093</v>
      </c>
      <c r="C1051">
        <v>45.169400000000003</v>
      </c>
      <c r="D1051">
        <v>-108.3339</v>
      </c>
      <c r="E1051" s="13">
        <v>2674.9</v>
      </c>
      <c r="F1051" t="s">
        <v>2094</v>
      </c>
      <c r="G1051" t="s">
        <v>2345</v>
      </c>
      <c r="H1051">
        <v>1.1268499999999999</v>
      </c>
      <c r="I1051">
        <v>1.83294</v>
      </c>
      <c r="J1051">
        <v>2.6055600000000001</v>
      </c>
      <c r="K1051">
        <v>3.9016099999999998</v>
      </c>
      <c r="L1051">
        <v>2</v>
      </c>
      <c r="M1051">
        <v>100</v>
      </c>
    </row>
    <row r="1052" spans="1:13" x14ac:dyDescent="0.25">
      <c r="A1052" s="1">
        <v>1050</v>
      </c>
      <c r="B1052" t="s">
        <v>2095</v>
      </c>
      <c r="C1052">
        <v>45.783299999999898</v>
      </c>
      <c r="D1052">
        <v>-112.9333</v>
      </c>
      <c r="E1052" s="13">
        <v>1738.5999999999899</v>
      </c>
      <c r="F1052" t="s">
        <v>2096</v>
      </c>
      <c r="G1052" t="s">
        <v>2345</v>
      </c>
      <c r="H1052">
        <v>0.65454999999999997</v>
      </c>
      <c r="I1052">
        <v>1.1499999999999999</v>
      </c>
      <c r="J1052">
        <v>1.5562499999999999</v>
      </c>
      <c r="K1052">
        <v>2.75909</v>
      </c>
      <c r="L1052">
        <v>2</v>
      </c>
      <c r="M1052">
        <v>100</v>
      </c>
    </row>
    <row r="1053" spans="1:13" x14ac:dyDescent="0.25">
      <c r="A1053" s="1">
        <v>1051</v>
      </c>
      <c r="B1053" t="s">
        <v>2097</v>
      </c>
      <c r="C1053">
        <v>45.313099999999899</v>
      </c>
      <c r="D1053">
        <v>-107.171899999999</v>
      </c>
      <c r="E1053" s="13">
        <v>1590.0999999999899</v>
      </c>
      <c r="F1053" t="s">
        <v>2098</v>
      </c>
      <c r="G1053" t="s">
        <v>2345</v>
      </c>
      <c r="H1053">
        <v>1.06324</v>
      </c>
      <c r="I1053">
        <v>1.6673100000000001</v>
      </c>
      <c r="J1053">
        <v>2.5</v>
      </c>
      <c r="K1053">
        <v>4.0031299999999996</v>
      </c>
      <c r="L1053">
        <v>2</v>
      </c>
      <c r="M1053">
        <v>100</v>
      </c>
    </row>
    <row r="1054" spans="1:13" x14ac:dyDescent="0.25">
      <c r="A1054" s="1">
        <v>1052</v>
      </c>
      <c r="B1054" t="s">
        <v>2099</v>
      </c>
      <c r="C1054">
        <v>46.534399999999899</v>
      </c>
      <c r="D1054">
        <v>-110.8853</v>
      </c>
      <c r="E1054" s="13">
        <v>1542.3</v>
      </c>
      <c r="F1054" t="s">
        <v>2100</v>
      </c>
      <c r="G1054" t="s">
        <v>2345</v>
      </c>
      <c r="H1054">
        <v>0.86367000000000005</v>
      </c>
      <c r="I1054">
        <v>1.34545</v>
      </c>
      <c r="J1054">
        <v>1.89825</v>
      </c>
      <c r="K1054">
        <v>3.1325599999999998</v>
      </c>
      <c r="L1054">
        <v>2</v>
      </c>
      <c r="M1054">
        <v>100</v>
      </c>
    </row>
    <row r="1055" spans="1:13" x14ac:dyDescent="0.25">
      <c r="A1055" s="1">
        <v>1053</v>
      </c>
      <c r="B1055" t="s">
        <v>2101</v>
      </c>
      <c r="C1055">
        <v>48.916699999999899</v>
      </c>
      <c r="D1055">
        <v>-115.6567</v>
      </c>
      <c r="E1055">
        <v>914.39999999999895</v>
      </c>
      <c r="F1055" t="s">
        <v>2102</v>
      </c>
      <c r="G1055" t="s">
        <v>2346</v>
      </c>
      <c r="H1055">
        <v>0.85124</v>
      </c>
      <c r="I1055">
        <v>1.5246299999999999</v>
      </c>
      <c r="J1055">
        <v>1.9774</v>
      </c>
      <c r="K1055">
        <v>3.2</v>
      </c>
      <c r="L1055">
        <v>2</v>
      </c>
      <c r="M1055">
        <v>100</v>
      </c>
    </row>
    <row r="1056" spans="1:13" x14ac:dyDescent="0.25">
      <c r="A1056" s="1">
        <v>1054</v>
      </c>
      <c r="B1056" t="s">
        <v>2103</v>
      </c>
      <c r="C1056">
        <v>45.167200000000001</v>
      </c>
      <c r="D1056">
        <v>-111.35080000000001</v>
      </c>
      <c r="E1056" s="13">
        <v>2804.1999999999898</v>
      </c>
      <c r="F1056" t="s">
        <v>2104</v>
      </c>
      <c r="G1056" t="s">
        <v>2345</v>
      </c>
      <c r="H1056">
        <v>0.90924000000000005</v>
      </c>
      <c r="I1056">
        <v>1.6136699999999999</v>
      </c>
      <c r="J1056">
        <v>2</v>
      </c>
      <c r="K1056">
        <v>3.4714299999999998</v>
      </c>
      <c r="L1056">
        <v>2</v>
      </c>
      <c r="M1056">
        <v>100</v>
      </c>
    </row>
    <row r="1057" spans="1:13" x14ac:dyDescent="0.25">
      <c r="A1057" s="1">
        <v>1055</v>
      </c>
      <c r="B1057" t="s">
        <v>2105</v>
      </c>
      <c r="C1057">
        <v>47.9224999999999</v>
      </c>
      <c r="D1057">
        <v>-108.5528</v>
      </c>
      <c r="E1057" s="13">
        <v>1420.4</v>
      </c>
      <c r="F1057" t="s">
        <v>2106</v>
      </c>
      <c r="G1057" t="s">
        <v>2345</v>
      </c>
      <c r="H1057">
        <v>1.08118</v>
      </c>
      <c r="I1057">
        <v>1.77722</v>
      </c>
      <c r="J1057">
        <v>2.5674399999999999</v>
      </c>
      <c r="K1057">
        <v>3.9728400000000001</v>
      </c>
      <c r="L1057">
        <v>2</v>
      </c>
      <c r="M1057">
        <v>100</v>
      </c>
    </row>
    <row r="1058" spans="1:13" x14ac:dyDescent="0.25">
      <c r="A1058" s="1">
        <v>1056</v>
      </c>
      <c r="B1058" t="s">
        <v>2107</v>
      </c>
      <c r="C1058">
        <v>47.2</v>
      </c>
      <c r="D1058">
        <v>-105.1833</v>
      </c>
      <c r="E1058">
        <v>865.6</v>
      </c>
      <c r="F1058" t="s">
        <v>2108</v>
      </c>
      <c r="G1058" t="s">
        <v>2345</v>
      </c>
      <c r="H1058">
        <v>1.16761</v>
      </c>
      <c r="I1058">
        <v>1.6083099999999999</v>
      </c>
      <c r="J1058">
        <v>2.88123</v>
      </c>
      <c r="K1058">
        <v>3.84165</v>
      </c>
      <c r="L1058">
        <v>2</v>
      </c>
      <c r="M1058">
        <v>100</v>
      </c>
    </row>
    <row r="1059" spans="1:13" x14ac:dyDescent="0.25">
      <c r="A1059" s="1">
        <v>1057</v>
      </c>
      <c r="B1059" t="s">
        <v>2109</v>
      </c>
      <c r="C1059">
        <v>48.183300000000003</v>
      </c>
      <c r="D1059">
        <v>-109.65</v>
      </c>
      <c r="E1059" s="13">
        <v>1432.5999999999899</v>
      </c>
      <c r="F1059" t="s">
        <v>1548</v>
      </c>
      <c r="G1059" t="s">
        <v>2345</v>
      </c>
      <c r="H1059">
        <v>1.4172</v>
      </c>
      <c r="I1059">
        <v>2.24688</v>
      </c>
      <c r="J1059">
        <v>2.9269799999999999</v>
      </c>
      <c r="K1059">
        <v>4.6933299999999996</v>
      </c>
      <c r="L1059">
        <v>2</v>
      </c>
      <c r="M1059">
        <v>100</v>
      </c>
    </row>
    <row r="1060" spans="1:13" x14ac:dyDescent="0.25">
      <c r="A1060" s="1">
        <v>1058</v>
      </c>
      <c r="B1060" t="s">
        <v>2110</v>
      </c>
      <c r="C1060">
        <v>46.783299999999898</v>
      </c>
      <c r="D1060">
        <v>-109.5</v>
      </c>
      <c r="E1060" s="13">
        <v>1844</v>
      </c>
      <c r="F1060" t="s">
        <v>2111</v>
      </c>
      <c r="G1060" t="s">
        <v>2345</v>
      </c>
      <c r="H1060">
        <v>1.3143899999999999</v>
      </c>
      <c r="I1060">
        <v>2.2349100000000002</v>
      </c>
      <c r="J1060">
        <v>2.8</v>
      </c>
      <c r="K1060">
        <v>4.6455599999999997</v>
      </c>
      <c r="L1060">
        <v>2</v>
      </c>
      <c r="M1060">
        <v>100</v>
      </c>
    </row>
    <row r="1061" spans="1:13" x14ac:dyDescent="0.25">
      <c r="A1061" s="1">
        <v>1059</v>
      </c>
      <c r="B1061" t="s">
        <v>2112</v>
      </c>
      <c r="C1061">
        <v>45.066699999999898</v>
      </c>
      <c r="D1061">
        <v>-109.95</v>
      </c>
      <c r="E1061" s="13">
        <v>2773.6999999999898</v>
      </c>
      <c r="F1061" t="s">
        <v>2113</v>
      </c>
      <c r="G1061" t="s">
        <v>2345</v>
      </c>
      <c r="H1061">
        <v>1.05</v>
      </c>
      <c r="I1061">
        <v>1.4</v>
      </c>
      <c r="J1061">
        <v>2.3477700000000001</v>
      </c>
      <c r="K1061">
        <v>3.8585799999999999</v>
      </c>
      <c r="L1061">
        <v>2</v>
      </c>
      <c r="M1061">
        <v>100</v>
      </c>
    </row>
    <row r="1062" spans="1:13" x14ac:dyDescent="0.25">
      <c r="A1062" s="1">
        <v>1060</v>
      </c>
      <c r="B1062" t="s">
        <v>2114</v>
      </c>
      <c r="C1062">
        <v>45.049999999999898</v>
      </c>
      <c r="D1062">
        <v>-109.9</v>
      </c>
      <c r="E1062" s="13">
        <v>2651.8</v>
      </c>
      <c r="F1062" t="s">
        <v>2115</v>
      </c>
      <c r="G1062" t="s">
        <v>2345</v>
      </c>
      <c r="H1062">
        <v>0.99129</v>
      </c>
      <c r="I1062">
        <v>1.4</v>
      </c>
      <c r="J1062">
        <v>2.2828400000000002</v>
      </c>
      <c r="K1062">
        <v>3.5</v>
      </c>
      <c r="L1062">
        <v>2</v>
      </c>
      <c r="M1062">
        <v>100</v>
      </c>
    </row>
    <row r="1063" spans="1:13" x14ac:dyDescent="0.25">
      <c r="A1063" s="1">
        <v>1061</v>
      </c>
      <c r="B1063" t="s">
        <v>2116</v>
      </c>
      <c r="C1063">
        <v>45.2</v>
      </c>
      <c r="D1063">
        <v>-109.349999999999</v>
      </c>
      <c r="E1063" s="13">
        <v>2392.6999999999898</v>
      </c>
      <c r="F1063" t="s">
        <v>2117</v>
      </c>
      <c r="G1063" t="s">
        <v>2345</v>
      </c>
      <c r="H1063">
        <v>1.37795</v>
      </c>
      <c r="I1063">
        <v>2.4</v>
      </c>
      <c r="J1063">
        <v>2.7815300000000001</v>
      </c>
      <c r="K1063">
        <v>4.8955299999999999</v>
      </c>
      <c r="L1063">
        <v>2</v>
      </c>
      <c r="M1063">
        <v>100</v>
      </c>
    </row>
    <row r="1064" spans="1:13" x14ac:dyDescent="0.25">
      <c r="A1064" s="1">
        <v>1062</v>
      </c>
      <c r="B1064" t="s">
        <v>2118</v>
      </c>
      <c r="C1064">
        <v>45.149999999999899</v>
      </c>
      <c r="D1064">
        <v>-109.349999999999</v>
      </c>
      <c r="E1064" s="13">
        <v>2020.8</v>
      </c>
      <c r="F1064" t="s">
        <v>2119</v>
      </c>
      <c r="G1064" t="s">
        <v>2345</v>
      </c>
      <c r="H1064">
        <v>1.39351</v>
      </c>
      <c r="I1064">
        <v>2.41133</v>
      </c>
      <c r="J1064">
        <v>2.7915999999999999</v>
      </c>
      <c r="K1064">
        <v>4.9722900000000001</v>
      </c>
      <c r="L1064">
        <v>2</v>
      </c>
      <c r="M1064">
        <v>100</v>
      </c>
    </row>
    <row r="1065" spans="1:13" x14ac:dyDescent="0.25">
      <c r="A1065" s="1">
        <v>1063</v>
      </c>
      <c r="B1065" t="s">
        <v>2120</v>
      </c>
      <c r="C1065">
        <v>45.2333</v>
      </c>
      <c r="D1065">
        <v>-109.45</v>
      </c>
      <c r="E1065" s="13">
        <v>1792.2</v>
      </c>
      <c r="F1065" t="s">
        <v>2121</v>
      </c>
      <c r="G1065" t="s">
        <v>2345</v>
      </c>
      <c r="H1065">
        <v>1.33203</v>
      </c>
      <c r="I1065">
        <v>2.2999999999999998</v>
      </c>
      <c r="J1065">
        <v>2.75556</v>
      </c>
      <c r="K1065">
        <v>4.7</v>
      </c>
      <c r="L1065">
        <v>2</v>
      </c>
      <c r="M1065">
        <v>100</v>
      </c>
    </row>
    <row r="1066" spans="1:13" x14ac:dyDescent="0.25">
      <c r="A1066" s="1">
        <v>1064</v>
      </c>
      <c r="B1066" t="s">
        <v>2122</v>
      </c>
      <c r="C1066">
        <v>46.116700000000002</v>
      </c>
      <c r="D1066">
        <v>-110.4667</v>
      </c>
      <c r="E1066" s="13">
        <v>1981.2</v>
      </c>
      <c r="F1066" t="s">
        <v>2123</v>
      </c>
      <c r="G1066" t="s">
        <v>2345</v>
      </c>
      <c r="H1066">
        <v>1.0904</v>
      </c>
      <c r="I1066">
        <v>1.8</v>
      </c>
      <c r="J1066">
        <v>2.3618600000000001</v>
      </c>
      <c r="K1066">
        <v>3.74777</v>
      </c>
      <c r="L1066">
        <v>2</v>
      </c>
      <c r="M1066">
        <v>100</v>
      </c>
    </row>
    <row r="1067" spans="1:13" x14ac:dyDescent="0.25">
      <c r="A1067" s="1">
        <v>1065</v>
      </c>
      <c r="B1067" t="s">
        <v>2124</v>
      </c>
      <c r="C1067">
        <v>46.783299999999898</v>
      </c>
      <c r="D1067">
        <v>-110.616699999999</v>
      </c>
      <c r="E1067" s="13">
        <v>2468.9</v>
      </c>
      <c r="F1067" t="s">
        <v>2125</v>
      </c>
      <c r="G1067" t="s">
        <v>2345</v>
      </c>
      <c r="H1067">
        <v>1.3</v>
      </c>
      <c r="I1067">
        <v>2.1833300000000002</v>
      </c>
      <c r="J1067">
        <v>2.72628</v>
      </c>
      <c r="K1067">
        <v>4.6287700000000003</v>
      </c>
      <c r="L1067">
        <v>2</v>
      </c>
      <c r="M1067">
        <v>100</v>
      </c>
    </row>
    <row r="1068" spans="1:13" x14ac:dyDescent="0.25">
      <c r="A1068" s="1">
        <v>1066</v>
      </c>
      <c r="B1068" t="s">
        <v>2126</v>
      </c>
      <c r="C1068">
        <v>46.083300000000001</v>
      </c>
      <c r="D1068">
        <v>-110.4333</v>
      </c>
      <c r="E1068" s="13">
        <v>2468.9</v>
      </c>
      <c r="F1068" t="s">
        <v>2127</v>
      </c>
      <c r="G1068" t="s">
        <v>2345</v>
      </c>
      <c r="H1068">
        <v>1.2311799999999999</v>
      </c>
      <c r="I1068">
        <v>2.0906199999999999</v>
      </c>
      <c r="J1068">
        <v>2.64</v>
      </c>
      <c r="K1068">
        <v>4.4400000000000004</v>
      </c>
      <c r="L1068">
        <v>2</v>
      </c>
      <c r="M1068">
        <v>100</v>
      </c>
    </row>
    <row r="1069" spans="1:13" x14ac:dyDescent="0.25">
      <c r="A1069" s="1">
        <v>1067</v>
      </c>
      <c r="B1069" t="s">
        <v>2128</v>
      </c>
      <c r="C1069">
        <v>46.799999999999898</v>
      </c>
      <c r="D1069">
        <v>-110.6833</v>
      </c>
      <c r="E1069" s="13">
        <v>1966</v>
      </c>
      <c r="F1069" t="s">
        <v>2129</v>
      </c>
      <c r="G1069" t="s">
        <v>2345</v>
      </c>
      <c r="H1069">
        <v>1.26098</v>
      </c>
      <c r="I1069">
        <v>2.0184700000000002</v>
      </c>
      <c r="J1069">
        <v>2.6743600000000001</v>
      </c>
      <c r="K1069">
        <v>4.5344300000000004</v>
      </c>
      <c r="L1069">
        <v>2</v>
      </c>
      <c r="M1069">
        <v>100</v>
      </c>
    </row>
    <row r="1070" spans="1:13" x14ac:dyDescent="0.25">
      <c r="A1070" s="1">
        <v>1068</v>
      </c>
      <c r="B1070" t="s">
        <v>2130</v>
      </c>
      <c r="C1070">
        <v>46.666699999999899</v>
      </c>
      <c r="D1070">
        <v>-110.333299999999</v>
      </c>
      <c r="E1070" s="13">
        <v>2316.5</v>
      </c>
      <c r="F1070" t="s">
        <v>2131</v>
      </c>
      <c r="G1070" t="s">
        <v>2345</v>
      </c>
      <c r="H1070">
        <v>1.35</v>
      </c>
      <c r="I1070">
        <v>2.2428599999999999</v>
      </c>
      <c r="J1070">
        <v>2.7653300000000001</v>
      </c>
      <c r="K1070">
        <v>4.8962700000000003</v>
      </c>
      <c r="L1070">
        <v>2</v>
      </c>
      <c r="M1070">
        <v>100</v>
      </c>
    </row>
    <row r="1071" spans="1:13" x14ac:dyDescent="0.25">
      <c r="A1071" s="1">
        <v>1069</v>
      </c>
      <c r="B1071" t="s">
        <v>2132</v>
      </c>
      <c r="C1071">
        <v>46.899999999999899</v>
      </c>
      <c r="D1071">
        <v>-110.849999999999</v>
      </c>
      <c r="E1071" s="13">
        <v>2258.5999999999899</v>
      </c>
      <c r="F1071" t="s">
        <v>2133</v>
      </c>
      <c r="G1071" t="s">
        <v>2345</v>
      </c>
      <c r="H1071">
        <v>1.2057800000000001</v>
      </c>
      <c r="I1071">
        <v>1.9818199999999999</v>
      </c>
      <c r="J1071">
        <v>2.6130599999999999</v>
      </c>
      <c r="K1071">
        <v>4.38</v>
      </c>
      <c r="L1071">
        <v>2</v>
      </c>
      <c r="M1071">
        <v>100</v>
      </c>
    </row>
    <row r="1072" spans="1:13" x14ac:dyDescent="0.25">
      <c r="A1072" s="1">
        <v>1070</v>
      </c>
      <c r="B1072" t="s">
        <v>2134</v>
      </c>
      <c r="C1072">
        <v>46.916699999999899</v>
      </c>
      <c r="D1072">
        <v>-110.9</v>
      </c>
      <c r="E1072" s="13">
        <v>1996.4</v>
      </c>
      <c r="F1072" t="s">
        <v>2135</v>
      </c>
      <c r="G1072" t="s">
        <v>2345</v>
      </c>
      <c r="H1072">
        <v>1.1000000000000001</v>
      </c>
      <c r="I1072">
        <v>1.7151000000000001</v>
      </c>
      <c r="J1072">
        <v>2.3752200000000001</v>
      </c>
      <c r="K1072">
        <v>4.2640700000000002</v>
      </c>
      <c r="L1072">
        <v>2</v>
      </c>
      <c r="M1072">
        <v>100</v>
      </c>
    </row>
    <row r="1073" spans="1:13" x14ac:dyDescent="0.25">
      <c r="A1073" s="1">
        <v>1071</v>
      </c>
      <c r="B1073" t="s">
        <v>2136</v>
      </c>
      <c r="C1073">
        <v>45</v>
      </c>
      <c r="D1073">
        <v>-110</v>
      </c>
      <c r="E1073" s="13">
        <v>2240.3000000000002</v>
      </c>
      <c r="F1073" t="s">
        <v>2137</v>
      </c>
      <c r="G1073" t="s">
        <v>2345</v>
      </c>
      <c r="H1073">
        <v>0.82265999999999995</v>
      </c>
      <c r="I1073">
        <v>1.1171599999999999</v>
      </c>
      <c r="J1073">
        <v>2.0226600000000001</v>
      </c>
      <c r="K1073">
        <v>2.9344299999999999</v>
      </c>
      <c r="L1073">
        <v>2</v>
      </c>
      <c r="M1073">
        <v>100</v>
      </c>
    </row>
    <row r="1074" spans="1:13" x14ac:dyDescent="0.25">
      <c r="A1074" s="1">
        <v>1072</v>
      </c>
      <c r="B1074" t="s">
        <v>2138</v>
      </c>
      <c r="C1074">
        <v>45.866700000000002</v>
      </c>
      <c r="D1074">
        <v>-110.9333</v>
      </c>
      <c r="E1074" s="13">
        <v>1996.4</v>
      </c>
      <c r="F1074" t="s">
        <v>2139</v>
      </c>
      <c r="G1074" t="s">
        <v>2345</v>
      </c>
      <c r="H1074">
        <v>1.28125</v>
      </c>
      <c r="I1074">
        <v>2.11924</v>
      </c>
      <c r="J1074">
        <v>2.6700900000000001</v>
      </c>
      <c r="K1074">
        <v>4.4924299999999997</v>
      </c>
      <c r="L1074">
        <v>2</v>
      </c>
      <c r="M1074">
        <v>100</v>
      </c>
    </row>
    <row r="1075" spans="1:13" x14ac:dyDescent="0.25">
      <c r="A1075" s="1">
        <v>1073</v>
      </c>
      <c r="B1075" t="s">
        <v>2140</v>
      </c>
      <c r="C1075">
        <v>45.216700000000003</v>
      </c>
      <c r="D1075">
        <v>-110.2333</v>
      </c>
      <c r="E1075" s="13">
        <v>2697.5</v>
      </c>
      <c r="F1075" t="s">
        <v>2141</v>
      </c>
      <c r="G1075" t="s">
        <v>2345</v>
      </c>
      <c r="H1075">
        <v>1.2285699999999999</v>
      </c>
      <c r="I1075">
        <v>2.02929</v>
      </c>
      <c r="J1075">
        <v>2.5833300000000001</v>
      </c>
      <c r="K1075">
        <v>4.3600000000000003</v>
      </c>
      <c r="L1075">
        <v>2</v>
      </c>
      <c r="M1075">
        <v>100</v>
      </c>
    </row>
    <row r="1076" spans="1:13" x14ac:dyDescent="0.25">
      <c r="A1076" s="1">
        <v>1074</v>
      </c>
      <c r="B1076" t="s">
        <v>2142</v>
      </c>
      <c r="C1076">
        <v>45.5</v>
      </c>
      <c r="D1076">
        <v>-110.9667</v>
      </c>
      <c r="E1076" s="13">
        <v>2090.9</v>
      </c>
      <c r="F1076" t="s">
        <v>2143</v>
      </c>
      <c r="G1076" t="s">
        <v>2345</v>
      </c>
      <c r="H1076">
        <v>1.2630600000000001</v>
      </c>
      <c r="I1076">
        <v>2.0499999999999998</v>
      </c>
      <c r="J1076">
        <v>2.6552699999999998</v>
      </c>
      <c r="K1076">
        <v>4.4414300000000004</v>
      </c>
      <c r="L1076">
        <v>2</v>
      </c>
      <c r="M1076">
        <v>100</v>
      </c>
    </row>
    <row r="1077" spans="1:13" x14ac:dyDescent="0.25">
      <c r="A1077" s="1">
        <v>1075</v>
      </c>
      <c r="B1077" t="s">
        <v>2144</v>
      </c>
      <c r="C1077">
        <v>45.399999999999899</v>
      </c>
      <c r="D1077">
        <v>-110.95</v>
      </c>
      <c r="E1077" s="13">
        <v>2468.9</v>
      </c>
      <c r="F1077" t="s">
        <v>2145</v>
      </c>
      <c r="G1077" t="s">
        <v>2345</v>
      </c>
      <c r="H1077">
        <v>1.35</v>
      </c>
      <c r="I1077">
        <v>2.2551299999999999</v>
      </c>
      <c r="J1077">
        <v>2.7467600000000001</v>
      </c>
      <c r="K1077">
        <v>4.6886099999999997</v>
      </c>
      <c r="L1077">
        <v>2</v>
      </c>
      <c r="M1077">
        <v>100</v>
      </c>
    </row>
    <row r="1078" spans="1:13" x14ac:dyDescent="0.25">
      <c r="A1078" s="1">
        <v>1076</v>
      </c>
      <c r="B1078" t="s">
        <v>2146</v>
      </c>
      <c r="C1078">
        <v>45.416699999999899</v>
      </c>
      <c r="D1078">
        <v>-110.099999999999</v>
      </c>
      <c r="E1078" s="13">
        <v>2691.4</v>
      </c>
      <c r="F1078" t="s">
        <v>2147</v>
      </c>
      <c r="G1078" t="s">
        <v>2345</v>
      </c>
      <c r="H1078">
        <v>1.4176800000000001</v>
      </c>
      <c r="I1078">
        <v>2.4292899999999999</v>
      </c>
      <c r="J1078">
        <v>2.8269700000000002</v>
      </c>
      <c r="K1078">
        <v>5.0320299999999998</v>
      </c>
      <c r="L1078">
        <v>2</v>
      </c>
      <c r="M1078">
        <v>100</v>
      </c>
    </row>
    <row r="1079" spans="1:13" x14ac:dyDescent="0.25">
      <c r="A1079" s="1">
        <v>1077</v>
      </c>
      <c r="B1079" t="s">
        <v>2148</v>
      </c>
      <c r="C1079">
        <v>45.283299999999898</v>
      </c>
      <c r="D1079">
        <v>-110.25</v>
      </c>
      <c r="E1079" s="13">
        <v>2042.2</v>
      </c>
      <c r="F1079" t="s">
        <v>2149</v>
      </c>
      <c r="G1079" t="s">
        <v>2345</v>
      </c>
      <c r="H1079">
        <v>1.34615</v>
      </c>
      <c r="I1079">
        <v>2.2999999999999998</v>
      </c>
      <c r="J1079">
        <v>2.7340300000000002</v>
      </c>
      <c r="K1079">
        <v>4.8287199999999997</v>
      </c>
      <c r="L1079">
        <v>2</v>
      </c>
      <c r="M1079">
        <v>100</v>
      </c>
    </row>
    <row r="1080" spans="1:13" x14ac:dyDescent="0.25">
      <c r="A1080" s="1">
        <v>1078</v>
      </c>
      <c r="B1080" t="s">
        <v>2150</v>
      </c>
      <c r="C1080">
        <v>45.883299999999899</v>
      </c>
      <c r="D1080">
        <v>-111.9333</v>
      </c>
      <c r="E1080" s="13">
        <v>2231.0999999999899</v>
      </c>
      <c r="F1080" t="s">
        <v>2151</v>
      </c>
      <c r="G1080" t="s">
        <v>2345</v>
      </c>
      <c r="H1080">
        <v>0.68815999999999999</v>
      </c>
      <c r="I1080">
        <v>1.19191</v>
      </c>
      <c r="J1080">
        <v>1.5926800000000001</v>
      </c>
      <c r="K1080">
        <v>2.7837100000000001</v>
      </c>
      <c r="L1080">
        <v>2</v>
      </c>
      <c r="M1080">
        <v>100</v>
      </c>
    </row>
    <row r="1081" spans="1:13" x14ac:dyDescent="0.25">
      <c r="A1081" s="1">
        <v>1079</v>
      </c>
      <c r="B1081" t="s">
        <v>2152</v>
      </c>
      <c r="C1081">
        <v>46.566699999999898</v>
      </c>
      <c r="D1081">
        <v>-111.3</v>
      </c>
      <c r="E1081" s="13">
        <v>2423.1999999999898</v>
      </c>
      <c r="F1081" t="s">
        <v>2153</v>
      </c>
      <c r="G1081" t="s">
        <v>2345</v>
      </c>
      <c r="H1081">
        <v>1.11934</v>
      </c>
      <c r="I1081">
        <v>1.9477599999999999</v>
      </c>
      <c r="J1081">
        <v>2.36</v>
      </c>
      <c r="K1081">
        <v>3.9505499999999998</v>
      </c>
      <c r="L1081">
        <v>2</v>
      </c>
      <c r="M1081">
        <v>100</v>
      </c>
    </row>
    <row r="1082" spans="1:13" x14ac:dyDescent="0.25">
      <c r="A1082" s="1">
        <v>1080</v>
      </c>
      <c r="B1082" t="s">
        <v>2154</v>
      </c>
      <c r="C1082">
        <v>46.583300000000001</v>
      </c>
      <c r="D1082">
        <v>-111.2667</v>
      </c>
      <c r="E1082" s="13">
        <v>2026.9</v>
      </c>
      <c r="F1082" t="s">
        <v>2155</v>
      </c>
      <c r="G1082" t="s">
        <v>2345</v>
      </c>
      <c r="H1082">
        <v>0.9</v>
      </c>
      <c r="I1082">
        <v>1.6522300000000001</v>
      </c>
      <c r="J1082">
        <v>2.0336099999999999</v>
      </c>
      <c r="K1082">
        <v>3.1777799999999998</v>
      </c>
      <c r="L1082">
        <v>2</v>
      </c>
      <c r="M1082">
        <v>100</v>
      </c>
    </row>
    <row r="1083" spans="1:13" x14ac:dyDescent="0.25">
      <c r="A1083" s="1">
        <v>1081</v>
      </c>
      <c r="B1083" t="s">
        <v>2156</v>
      </c>
      <c r="C1083">
        <v>46.35</v>
      </c>
      <c r="D1083">
        <v>-111.849999999999</v>
      </c>
      <c r="E1083" s="13">
        <v>2084.8000000000002</v>
      </c>
      <c r="F1083" t="s">
        <v>2157</v>
      </c>
      <c r="G1083" t="s">
        <v>2345</v>
      </c>
      <c r="H1083">
        <v>0.89412000000000003</v>
      </c>
      <c r="I1083">
        <v>1.65954</v>
      </c>
      <c r="J1083">
        <v>1.9538500000000001</v>
      </c>
      <c r="K1083">
        <v>3.4390499999999999</v>
      </c>
      <c r="L1083">
        <v>2</v>
      </c>
      <c r="M1083">
        <v>100</v>
      </c>
    </row>
    <row r="1084" spans="1:13" x14ac:dyDescent="0.25">
      <c r="A1084" s="1">
        <v>1082</v>
      </c>
      <c r="B1084" t="s">
        <v>2158</v>
      </c>
      <c r="C1084">
        <v>45.0167</v>
      </c>
      <c r="D1084">
        <v>-111.849999999999</v>
      </c>
      <c r="E1084" s="13">
        <v>2682.1999999999898</v>
      </c>
      <c r="F1084" t="s">
        <v>2159</v>
      </c>
      <c r="G1084" t="s">
        <v>2345</v>
      </c>
      <c r="H1084">
        <v>0.82691999999999999</v>
      </c>
      <c r="I1084">
        <v>1.45</v>
      </c>
      <c r="J1084">
        <v>1.8423099999999999</v>
      </c>
      <c r="K1084">
        <v>3.1</v>
      </c>
      <c r="L1084">
        <v>2</v>
      </c>
      <c r="M1084">
        <v>100</v>
      </c>
    </row>
    <row r="1085" spans="1:13" x14ac:dyDescent="0.25">
      <c r="A1085" s="1">
        <v>1083</v>
      </c>
      <c r="B1085" t="s">
        <v>2160</v>
      </c>
      <c r="C1085">
        <v>45.5</v>
      </c>
      <c r="D1085">
        <v>-111.91670000000001</v>
      </c>
      <c r="E1085" s="13">
        <v>2407.9</v>
      </c>
      <c r="F1085" t="s">
        <v>2161</v>
      </c>
      <c r="G1085" t="s">
        <v>2345</v>
      </c>
      <c r="H1085">
        <v>1.0273399999999999</v>
      </c>
      <c r="I1085">
        <v>1.81847</v>
      </c>
      <c r="J1085">
        <v>2.04</v>
      </c>
      <c r="K1085">
        <v>3.85</v>
      </c>
      <c r="L1085">
        <v>2</v>
      </c>
      <c r="M1085">
        <v>100</v>
      </c>
    </row>
    <row r="1086" spans="1:13" x14ac:dyDescent="0.25">
      <c r="A1086" s="1">
        <v>1084</v>
      </c>
      <c r="B1086" t="s">
        <v>2162</v>
      </c>
      <c r="C1086">
        <v>45.283299999999898</v>
      </c>
      <c r="D1086">
        <v>-111.4333</v>
      </c>
      <c r="E1086" s="13">
        <v>2706.5999999999899</v>
      </c>
      <c r="F1086" t="s">
        <v>2163</v>
      </c>
      <c r="G1086" t="s">
        <v>2345</v>
      </c>
      <c r="H1086">
        <v>0.89046000000000003</v>
      </c>
      <c r="I1086">
        <v>1.57734</v>
      </c>
      <c r="J1086">
        <v>2.00671</v>
      </c>
      <c r="K1086">
        <v>3.32775</v>
      </c>
      <c r="L1086">
        <v>2</v>
      </c>
      <c r="M1086">
        <v>100</v>
      </c>
    </row>
    <row r="1087" spans="1:13" x14ac:dyDescent="0.25">
      <c r="A1087" s="1">
        <v>1085</v>
      </c>
      <c r="B1087" t="s">
        <v>2164</v>
      </c>
      <c r="C1087">
        <v>45.716700000000003</v>
      </c>
      <c r="D1087">
        <v>-111.583299999999</v>
      </c>
      <c r="E1087" s="13">
        <v>1353.3</v>
      </c>
      <c r="F1087" t="s">
        <v>2165</v>
      </c>
      <c r="G1087" t="s">
        <v>2345</v>
      </c>
      <c r="H1087">
        <v>0.71779999999999999</v>
      </c>
      <c r="I1087">
        <v>1.23736</v>
      </c>
      <c r="J1087">
        <v>1.6537599999999999</v>
      </c>
      <c r="K1087">
        <v>2.7698200000000002</v>
      </c>
      <c r="L1087">
        <v>2</v>
      </c>
      <c r="M1087">
        <v>100</v>
      </c>
    </row>
    <row r="1088" spans="1:13" x14ac:dyDescent="0.25">
      <c r="A1088" s="1">
        <v>1086</v>
      </c>
      <c r="B1088" t="s">
        <v>2166</v>
      </c>
      <c r="C1088">
        <v>45.583300000000001</v>
      </c>
      <c r="D1088">
        <v>-111.95</v>
      </c>
      <c r="E1088" s="13">
        <v>2529.8000000000002</v>
      </c>
      <c r="F1088" t="s">
        <v>2167</v>
      </c>
      <c r="G1088" t="s">
        <v>2345</v>
      </c>
      <c r="H1088">
        <v>1.0187200000000001</v>
      </c>
      <c r="I1088">
        <v>1.76111</v>
      </c>
      <c r="J1088">
        <v>2.0211399999999999</v>
      </c>
      <c r="K1088">
        <v>3.6333299999999999</v>
      </c>
      <c r="L1088">
        <v>2</v>
      </c>
      <c r="M1088">
        <v>100</v>
      </c>
    </row>
    <row r="1089" spans="1:13" x14ac:dyDescent="0.25">
      <c r="A1089" s="1">
        <v>1087</v>
      </c>
      <c r="B1089" t="s">
        <v>2168</v>
      </c>
      <c r="C1089">
        <v>45.2333</v>
      </c>
      <c r="D1089">
        <v>-111.116699999999</v>
      </c>
      <c r="E1089" s="13">
        <v>3038.9</v>
      </c>
      <c r="F1089" t="s">
        <v>2169</v>
      </c>
      <c r="G1089" t="s">
        <v>2345</v>
      </c>
      <c r="H1089">
        <v>1.2176800000000001</v>
      </c>
      <c r="I1089">
        <v>2</v>
      </c>
      <c r="J1089">
        <v>2.6</v>
      </c>
      <c r="K1089">
        <v>4.2766400000000004</v>
      </c>
      <c r="L1089">
        <v>2</v>
      </c>
      <c r="M1089">
        <v>100</v>
      </c>
    </row>
    <row r="1090" spans="1:13" x14ac:dyDescent="0.25">
      <c r="A1090" s="1">
        <v>1088</v>
      </c>
      <c r="B1090" t="s">
        <v>2170</v>
      </c>
      <c r="C1090">
        <v>44.583300000000001</v>
      </c>
      <c r="D1090">
        <v>-111.833299999999</v>
      </c>
      <c r="E1090" s="13">
        <v>2255.5</v>
      </c>
      <c r="F1090" t="s">
        <v>2171</v>
      </c>
      <c r="G1090" t="s">
        <v>2345</v>
      </c>
      <c r="H1090">
        <v>0.90161000000000002</v>
      </c>
      <c r="I1090">
        <v>1.56</v>
      </c>
      <c r="J1090">
        <v>1.8192299999999999</v>
      </c>
      <c r="K1090">
        <v>3.18709</v>
      </c>
      <c r="L1090">
        <v>2</v>
      </c>
      <c r="M1090">
        <v>100</v>
      </c>
    </row>
    <row r="1091" spans="1:13" x14ac:dyDescent="0.25">
      <c r="A1091" s="1">
        <v>1089</v>
      </c>
      <c r="B1091" t="s">
        <v>2172</v>
      </c>
      <c r="C1091">
        <v>44.783299999999898</v>
      </c>
      <c r="D1091">
        <v>-111.7</v>
      </c>
      <c r="E1091" s="13">
        <v>2438.4</v>
      </c>
      <c r="F1091" t="s">
        <v>2173</v>
      </c>
      <c r="G1091" t="s">
        <v>2345</v>
      </c>
      <c r="H1091">
        <v>0.87644999999999995</v>
      </c>
      <c r="I1091">
        <v>1.3735299999999999</v>
      </c>
      <c r="J1091">
        <v>1.8325400000000001</v>
      </c>
      <c r="K1091">
        <v>2.8949699999999998</v>
      </c>
      <c r="L1091">
        <v>2</v>
      </c>
      <c r="M1091">
        <v>100</v>
      </c>
    </row>
    <row r="1092" spans="1:13" x14ac:dyDescent="0.25">
      <c r="A1092" s="1">
        <v>1090</v>
      </c>
      <c r="B1092" t="s">
        <v>2174</v>
      </c>
      <c r="C1092">
        <v>44.966700000000003</v>
      </c>
      <c r="D1092">
        <v>-111.2833</v>
      </c>
      <c r="E1092" s="13">
        <v>2743.1999999999898</v>
      </c>
      <c r="F1092" t="s">
        <v>2175</v>
      </c>
      <c r="G1092" t="s">
        <v>2345</v>
      </c>
      <c r="H1092">
        <v>0.90832999999999997</v>
      </c>
      <c r="I1092">
        <v>1.6048800000000001</v>
      </c>
      <c r="J1092">
        <v>2.0154200000000002</v>
      </c>
      <c r="K1092">
        <v>3.3504299999999998</v>
      </c>
      <c r="L1092">
        <v>2</v>
      </c>
      <c r="M1092">
        <v>100</v>
      </c>
    </row>
    <row r="1093" spans="1:13" x14ac:dyDescent="0.25">
      <c r="A1093" s="1">
        <v>1091</v>
      </c>
      <c r="B1093" t="s">
        <v>2176</v>
      </c>
      <c r="C1093">
        <v>44.6</v>
      </c>
      <c r="D1093">
        <v>-111.15</v>
      </c>
      <c r="E1093" s="13">
        <v>2072.5999999999899</v>
      </c>
      <c r="F1093" t="s">
        <v>2177</v>
      </c>
      <c r="G1093" t="s">
        <v>2345</v>
      </c>
      <c r="H1093">
        <v>0.78635999999999995</v>
      </c>
      <c r="I1093">
        <v>1.2818700000000001</v>
      </c>
      <c r="J1093">
        <v>1.7903</v>
      </c>
      <c r="K1093">
        <v>2.7</v>
      </c>
      <c r="L1093">
        <v>2</v>
      </c>
      <c r="M1093">
        <v>100</v>
      </c>
    </row>
    <row r="1094" spans="1:13" x14ac:dyDescent="0.25">
      <c r="A1094" s="1">
        <v>1092</v>
      </c>
      <c r="B1094" t="s">
        <v>2178</v>
      </c>
      <c r="C1094">
        <v>44.583300000000001</v>
      </c>
      <c r="D1094">
        <v>-111.116699999999</v>
      </c>
      <c r="E1094" s="13">
        <v>2362.1999999999898</v>
      </c>
      <c r="F1094" t="s">
        <v>2179</v>
      </c>
      <c r="G1094" t="s">
        <v>2345</v>
      </c>
      <c r="H1094">
        <v>0.79162999999999994</v>
      </c>
      <c r="I1094">
        <v>1.2950299999999999</v>
      </c>
      <c r="J1094">
        <v>1.7976300000000001</v>
      </c>
      <c r="K1094">
        <v>2.7585799999999998</v>
      </c>
      <c r="L1094">
        <v>2</v>
      </c>
      <c r="M1094">
        <v>100</v>
      </c>
    </row>
    <row r="1095" spans="1:13" x14ac:dyDescent="0.25">
      <c r="A1095" s="1">
        <v>1093</v>
      </c>
      <c r="B1095" t="s">
        <v>2180</v>
      </c>
      <c r="C1095">
        <v>44.5</v>
      </c>
      <c r="D1095">
        <v>-111.116699999999</v>
      </c>
      <c r="E1095" s="13">
        <v>2484.0999999999899</v>
      </c>
      <c r="F1095" t="s">
        <v>2181</v>
      </c>
      <c r="G1095" t="s">
        <v>2345</v>
      </c>
      <c r="H1095">
        <v>0.88124999999999998</v>
      </c>
      <c r="I1095">
        <v>1.36141</v>
      </c>
      <c r="J1095">
        <v>1.98319</v>
      </c>
      <c r="K1095">
        <v>2.9333300000000002</v>
      </c>
      <c r="L1095">
        <v>2</v>
      </c>
      <c r="M1095">
        <v>100</v>
      </c>
    </row>
    <row r="1096" spans="1:13" x14ac:dyDescent="0.25">
      <c r="A1096" s="1">
        <v>1094</v>
      </c>
      <c r="B1096" t="s">
        <v>2182</v>
      </c>
      <c r="C1096">
        <v>44.95</v>
      </c>
      <c r="D1096">
        <v>-111.349999999999</v>
      </c>
      <c r="E1096" s="13">
        <v>2392.6999999999898</v>
      </c>
      <c r="F1096" t="s">
        <v>2183</v>
      </c>
      <c r="G1096" t="s">
        <v>2345</v>
      </c>
      <c r="H1096">
        <v>0.91666999999999998</v>
      </c>
      <c r="I1096">
        <v>1.6</v>
      </c>
      <c r="J1096">
        <v>1.9571400000000001</v>
      </c>
      <c r="K1096">
        <v>3</v>
      </c>
      <c r="L1096">
        <v>2</v>
      </c>
      <c r="M1096">
        <v>100</v>
      </c>
    </row>
    <row r="1097" spans="1:13" x14ac:dyDescent="0.25">
      <c r="A1097" s="1">
        <v>1095</v>
      </c>
      <c r="B1097" t="s">
        <v>2184</v>
      </c>
      <c r="C1097">
        <v>44.966700000000003</v>
      </c>
      <c r="D1097">
        <v>-111.95</v>
      </c>
      <c r="E1097" s="13">
        <v>2133.5999999999899</v>
      </c>
      <c r="F1097" t="s">
        <v>2185</v>
      </c>
      <c r="G1097" t="s">
        <v>2345</v>
      </c>
      <c r="H1097">
        <v>0.76249999999999996</v>
      </c>
      <c r="I1097">
        <v>1.2749999999999999</v>
      </c>
      <c r="J1097">
        <v>1.74756</v>
      </c>
      <c r="K1097">
        <v>2.8087</v>
      </c>
      <c r="L1097">
        <v>2</v>
      </c>
      <c r="M1097">
        <v>100</v>
      </c>
    </row>
    <row r="1098" spans="1:13" x14ac:dyDescent="0.25">
      <c r="A1098" s="1">
        <v>1096</v>
      </c>
      <c r="B1098" t="s">
        <v>2186</v>
      </c>
      <c r="C1098">
        <v>48.066699999999898</v>
      </c>
      <c r="D1098">
        <v>-112.75</v>
      </c>
      <c r="E1098" s="13">
        <v>1752.5999999999899</v>
      </c>
      <c r="F1098" t="s">
        <v>2187</v>
      </c>
      <c r="G1098" t="s">
        <v>2345</v>
      </c>
      <c r="H1098">
        <v>1.1440600000000001</v>
      </c>
      <c r="I1098">
        <v>2.0428600000000001</v>
      </c>
      <c r="J1098">
        <v>2.4750000000000001</v>
      </c>
      <c r="K1098">
        <v>4.1788499999999997</v>
      </c>
      <c r="L1098">
        <v>2</v>
      </c>
      <c r="M1098">
        <v>100</v>
      </c>
    </row>
    <row r="1099" spans="1:13" x14ac:dyDescent="0.25">
      <c r="A1099" s="1">
        <v>1097</v>
      </c>
      <c r="B1099" t="s">
        <v>2188</v>
      </c>
      <c r="C1099">
        <v>47.916699999999899</v>
      </c>
      <c r="D1099">
        <v>-112.8167</v>
      </c>
      <c r="E1099" s="13">
        <v>1950.7</v>
      </c>
      <c r="F1099" t="s">
        <v>2189</v>
      </c>
      <c r="G1099" t="s">
        <v>2345</v>
      </c>
      <c r="H1099">
        <v>1.23125</v>
      </c>
      <c r="I1099">
        <v>2.2999999999999998</v>
      </c>
      <c r="J1099">
        <v>2.5375000000000001</v>
      </c>
      <c r="K1099">
        <v>4.6713100000000001</v>
      </c>
      <c r="L1099">
        <v>2</v>
      </c>
      <c r="M1099">
        <v>100</v>
      </c>
    </row>
    <row r="1100" spans="1:13" x14ac:dyDescent="0.25">
      <c r="A1100" s="1">
        <v>1098</v>
      </c>
      <c r="B1100" t="s">
        <v>2190</v>
      </c>
      <c r="C1100">
        <v>47.916699999999899</v>
      </c>
      <c r="D1100">
        <v>-112.7833</v>
      </c>
      <c r="E1100" s="13">
        <v>1706.9</v>
      </c>
      <c r="F1100" t="s">
        <v>2191</v>
      </c>
      <c r="G1100" t="s">
        <v>2345</v>
      </c>
      <c r="H1100">
        <v>1.20625</v>
      </c>
      <c r="I1100">
        <v>2.2118799999999998</v>
      </c>
      <c r="J1100">
        <v>2.5095399999999999</v>
      </c>
      <c r="K1100">
        <v>4.5512600000000001</v>
      </c>
      <c r="L1100">
        <v>2</v>
      </c>
      <c r="M1100">
        <v>100</v>
      </c>
    </row>
    <row r="1101" spans="1:13" x14ac:dyDescent="0.25">
      <c r="A1101" s="1">
        <v>1099</v>
      </c>
      <c r="B1101" t="s">
        <v>2192</v>
      </c>
      <c r="C1101">
        <v>47.083300000000001</v>
      </c>
      <c r="D1101">
        <v>-112.7333</v>
      </c>
      <c r="E1101" s="13">
        <v>2118.4</v>
      </c>
      <c r="F1101" t="s">
        <v>2193</v>
      </c>
      <c r="G1101" t="s">
        <v>2346</v>
      </c>
      <c r="H1101">
        <v>1.0249999999999999</v>
      </c>
      <c r="I1101">
        <v>1.89602</v>
      </c>
      <c r="J1101">
        <v>2.23407</v>
      </c>
      <c r="K1101">
        <v>3.83968</v>
      </c>
      <c r="L1101">
        <v>2</v>
      </c>
      <c r="M1101">
        <v>100</v>
      </c>
    </row>
    <row r="1102" spans="1:13" x14ac:dyDescent="0.25">
      <c r="A1102" s="1">
        <v>1100</v>
      </c>
      <c r="B1102" t="s">
        <v>2194</v>
      </c>
      <c r="C1102">
        <v>47.049999999999898</v>
      </c>
      <c r="D1102">
        <v>-112.599999999999</v>
      </c>
      <c r="E1102" s="13">
        <v>1585</v>
      </c>
      <c r="F1102" t="s">
        <v>2195</v>
      </c>
      <c r="G1102" t="s">
        <v>2346</v>
      </c>
      <c r="H1102">
        <v>0.82289000000000001</v>
      </c>
      <c r="I1102">
        <v>1.51847</v>
      </c>
      <c r="J1102">
        <v>1.9353499999999999</v>
      </c>
      <c r="K1102">
        <v>3.2</v>
      </c>
      <c r="L1102">
        <v>2</v>
      </c>
      <c r="M1102">
        <v>100</v>
      </c>
    </row>
    <row r="1103" spans="1:13" x14ac:dyDescent="0.25">
      <c r="A1103" s="1">
        <v>1101</v>
      </c>
      <c r="B1103" t="s">
        <v>2196</v>
      </c>
      <c r="C1103">
        <v>47.45</v>
      </c>
      <c r="D1103">
        <v>-112.8167</v>
      </c>
      <c r="E1103" s="13">
        <v>1816.5999999999899</v>
      </c>
      <c r="F1103" t="s">
        <v>2197</v>
      </c>
      <c r="G1103" t="s">
        <v>2345</v>
      </c>
      <c r="H1103">
        <v>1.18614</v>
      </c>
      <c r="I1103">
        <v>2.1044</v>
      </c>
      <c r="J1103">
        <v>2.48889</v>
      </c>
      <c r="K1103">
        <v>4.5069800000000004</v>
      </c>
      <c r="L1103">
        <v>2</v>
      </c>
      <c r="M1103">
        <v>100</v>
      </c>
    </row>
    <row r="1104" spans="1:13" x14ac:dyDescent="0.25">
      <c r="A1104" s="1">
        <v>1102</v>
      </c>
      <c r="B1104" t="s">
        <v>2198</v>
      </c>
      <c r="C1104">
        <v>46.366700000000002</v>
      </c>
      <c r="D1104">
        <v>-112.25</v>
      </c>
      <c r="E1104" s="13">
        <v>2438.4</v>
      </c>
      <c r="F1104" t="s">
        <v>2199</v>
      </c>
      <c r="G1104" t="s">
        <v>2345</v>
      </c>
      <c r="H1104">
        <v>0.84326000000000001</v>
      </c>
      <c r="I1104">
        <v>1.5352699999999999</v>
      </c>
      <c r="J1104">
        <v>1.88066</v>
      </c>
      <c r="K1104">
        <v>3.1263899999999998</v>
      </c>
      <c r="L1104">
        <v>2</v>
      </c>
      <c r="M1104">
        <v>100</v>
      </c>
    </row>
    <row r="1105" spans="1:13" x14ac:dyDescent="0.25">
      <c r="A1105" s="1">
        <v>1103</v>
      </c>
      <c r="B1105" t="s">
        <v>2200</v>
      </c>
      <c r="C1105">
        <v>46.45</v>
      </c>
      <c r="D1105">
        <v>-112.2</v>
      </c>
      <c r="E1105" s="13">
        <v>1975.0999999999899</v>
      </c>
      <c r="F1105" t="s">
        <v>2201</v>
      </c>
      <c r="G1105" t="s">
        <v>2345</v>
      </c>
      <c r="H1105">
        <v>0.79818</v>
      </c>
      <c r="I1105">
        <v>1.42516</v>
      </c>
      <c r="J1105">
        <v>1.8</v>
      </c>
      <c r="K1105">
        <v>3.2176300000000002</v>
      </c>
      <c r="L1105">
        <v>2</v>
      </c>
      <c r="M1105">
        <v>100</v>
      </c>
    </row>
    <row r="1106" spans="1:13" x14ac:dyDescent="0.25">
      <c r="A1106" s="1">
        <v>1104</v>
      </c>
      <c r="B1106" t="s">
        <v>2202</v>
      </c>
      <c r="C1106">
        <v>46.833300000000001</v>
      </c>
      <c r="D1106">
        <v>-112.5167</v>
      </c>
      <c r="E1106" s="13">
        <v>1975.0999999999899</v>
      </c>
      <c r="F1106" t="s">
        <v>2203</v>
      </c>
      <c r="G1106" t="s">
        <v>2346</v>
      </c>
      <c r="H1106">
        <v>0.94381000000000004</v>
      </c>
      <c r="I1106">
        <v>1.68571</v>
      </c>
      <c r="J1106">
        <v>2.03389</v>
      </c>
      <c r="K1106">
        <v>3.4282900000000001</v>
      </c>
      <c r="L1106">
        <v>2</v>
      </c>
      <c r="M1106">
        <v>100</v>
      </c>
    </row>
    <row r="1107" spans="1:13" x14ac:dyDescent="0.25">
      <c r="A1107" s="1">
        <v>1105</v>
      </c>
      <c r="B1107" t="s">
        <v>2204</v>
      </c>
      <c r="C1107">
        <v>46.833300000000001</v>
      </c>
      <c r="D1107">
        <v>-112.5</v>
      </c>
      <c r="E1107" s="13">
        <v>2139.6999999999898</v>
      </c>
      <c r="F1107" t="s">
        <v>2205</v>
      </c>
      <c r="G1107" t="s">
        <v>2345</v>
      </c>
      <c r="H1107">
        <v>0.92928999999999995</v>
      </c>
      <c r="I1107">
        <v>1.62205</v>
      </c>
      <c r="J1107">
        <v>2.0173299999999998</v>
      </c>
      <c r="K1107">
        <v>3.4138700000000002</v>
      </c>
      <c r="L1107">
        <v>2</v>
      </c>
      <c r="M1107">
        <v>100</v>
      </c>
    </row>
    <row r="1108" spans="1:13" x14ac:dyDescent="0.25">
      <c r="A1108" s="1">
        <v>1106</v>
      </c>
      <c r="B1108" t="s">
        <v>2206</v>
      </c>
      <c r="C1108">
        <v>45.799999999999898</v>
      </c>
      <c r="D1108">
        <v>-112.5167</v>
      </c>
      <c r="E1108" s="13">
        <v>2188.5</v>
      </c>
      <c r="F1108" t="s">
        <v>2207</v>
      </c>
      <c r="G1108" t="s">
        <v>2346</v>
      </c>
      <c r="H1108">
        <v>0.9</v>
      </c>
      <c r="I1108">
        <v>1.5815300000000001</v>
      </c>
      <c r="J1108">
        <v>1.9</v>
      </c>
      <c r="K1108">
        <v>3.6494499999999999</v>
      </c>
      <c r="L1108">
        <v>2</v>
      </c>
      <c r="M1108">
        <v>100</v>
      </c>
    </row>
    <row r="1109" spans="1:13" x14ac:dyDescent="0.25">
      <c r="A1109" s="1">
        <v>1107</v>
      </c>
      <c r="B1109" t="s">
        <v>2208</v>
      </c>
      <c r="C1109">
        <v>45.399999999999899</v>
      </c>
      <c r="D1109">
        <v>-112.9667</v>
      </c>
      <c r="E1109" s="13">
        <v>2529.8000000000002</v>
      </c>
      <c r="F1109" t="s">
        <v>2209</v>
      </c>
      <c r="G1109" t="s">
        <v>2345</v>
      </c>
      <c r="H1109">
        <v>0.91429000000000005</v>
      </c>
      <c r="I1109">
        <v>1.58918</v>
      </c>
      <c r="J1109">
        <v>1.8714299999999999</v>
      </c>
      <c r="K1109">
        <v>3.4</v>
      </c>
      <c r="L1109">
        <v>2</v>
      </c>
      <c r="M1109">
        <v>100</v>
      </c>
    </row>
    <row r="1110" spans="1:13" x14ac:dyDescent="0.25">
      <c r="A1110" s="1">
        <v>1108</v>
      </c>
      <c r="B1110" t="s">
        <v>2210</v>
      </c>
      <c r="C1110">
        <v>44.799999999999898</v>
      </c>
      <c r="D1110">
        <v>-112.05</v>
      </c>
      <c r="E1110" s="13">
        <v>2377.4</v>
      </c>
      <c r="F1110" t="s">
        <v>836</v>
      </c>
      <c r="G1110" t="s">
        <v>2345</v>
      </c>
      <c r="H1110">
        <v>0.77656999999999998</v>
      </c>
      <c r="I1110">
        <v>1.38462</v>
      </c>
      <c r="J1110">
        <v>1.7592399999999999</v>
      </c>
      <c r="K1110">
        <v>2.9354499999999999</v>
      </c>
      <c r="L1110">
        <v>2</v>
      </c>
      <c r="M1110">
        <v>100</v>
      </c>
    </row>
    <row r="1111" spans="1:13" x14ac:dyDescent="0.25">
      <c r="A1111" s="1">
        <v>1109</v>
      </c>
      <c r="B1111" t="s">
        <v>2211</v>
      </c>
      <c r="C1111">
        <v>44.466700000000003</v>
      </c>
      <c r="D1111">
        <v>-112.9833</v>
      </c>
      <c r="E1111" s="13">
        <v>2697.5</v>
      </c>
      <c r="F1111" t="s">
        <v>2212</v>
      </c>
      <c r="G1111" t="s">
        <v>2345</v>
      </c>
      <c r="H1111">
        <v>0.99028000000000005</v>
      </c>
      <c r="I1111">
        <v>1.7857099999999999</v>
      </c>
      <c r="J1111">
        <v>2.06582</v>
      </c>
      <c r="K1111">
        <v>3.8</v>
      </c>
      <c r="L1111">
        <v>2</v>
      </c>
      <c r="M1111">
        <v>100</v>
      </c>
    </row>
    <row r="1112" spans="1:13" x14ac:dyDescent="0.25">
      <c r="A1112" s="1">
        <v>1110</v>
      </c>
      <c r="B1112" t="s">
        <v>2213</v>
      </c>
      <c r="C1112">
        <v>48.133299999999899</v>
      </c>
      <c r="D1112">
        <v>-113.0167</v>
      </c>
      <c r="E1112" s="13">
        <v>2103.0999999999899</v>
      </c>
      <c r="F1112" t="s">
        <v>2214</v>
      </c>
      <c r="G1112" t="s">
        <v>2345</v>
      </c>
      <c r="H1112">
        <v>1.2369399999999999</v>
      </c>
      <c r="I1112">
        <v>2.2414200000000002</v>
      </c>
      <c r="J1112">
        <v>2.5041799999999999</v>
      </c>
      <c r="K1112">
        <v>4.6380100000000004</v>
      </c>
      <c r="L1112">
        <v>2</v>
      </c>
      <c r="M1112">
        <v>100</v>
      </c>
    </row>
    <row r="1113" spans="1:13" x14ac:dyDescent="0.25">
      <c r="A1113" s="1">
        <v>1111</v>
      </c>
      <c r="B1113" t="s">
        <v>2215</v>
      </c>
      <c r="C1113">
        <v>48.799999999999898</v>
      </c>
      <c r="D1113">
        <v>-113.849999999999</v>
      </c>
      <c r="E1113" s="13">
        <v>1920.2</v>
      </c>
      <c r="F1113" t="s">
        <v>2216</v>
      </c>
      <c r="G1113" t="s">
        <v>2346</v>
      </c>
      <c r="H1113">
        <v>1.0423100000000001</v>
      </c>
      <c r="I1113">
        <v>2.04833</v>
      </c>
      <c r="J1113">
        <v>2.3942700000000001</v>
      </c>
      <c r="K1113">
        <v>4.2546900000000001</v>
      </c>
      <c r="L1113">
        <v>2</v>
      </c>
      <c r="M1113">
        <v>100</v>
      </c>
    </row>
    <row r="1114" spans="1:13" x14ac:dyDescent="0.25">
      <c r="A1114" s="1">
        <v>1112</v>
      </c>
      <c r="B1114" t="s">
        <v>2217</v>
      </c>
      <c r="C1114">
        <v>48.433300000000003</v>
      </c>
      <c r="D1114">
        <v>-113.9333</v>
      </c>
      <c r="E1114" s="13">
        <v>1325.9</v>
      </c>
      <c r="F1114" t="s">
        <v>2218</v>
      </c>
      <c r="G1114" t="s">
        <v>2346</v>
      </c>
      <c r="H1114">
        <v>1</v>
      </c>
      <c r="I1114">
        <v>1.9307000000000001</v>
      </c>
      <c r="J1114">
        <v>2.18153</v>
      </c>
      <c r="K1114">
        <v>4.1181900000000002</v>
      </c>
      <c r="L1114">
        <v>2</v>
      </c>
      <c r="M1114">
        <v>100</v>
      </c>
    </row>
    <row r="1115" spans="1:13" x14ac:dyDescent="0.25">
      <c r="A1115" s="1">
        <v>1113</v>
      </c>
      <c r="B1115" t="s">
        <v>2219</v>
      </c>
      <c r="C1115">
        <v>48.149999999999899</v>
      </c>
      <c r="D1115">
        <v>-113.95</v>
      </c>
      <c r="E1115" s="13">
        <v>1841</v>
      </c>
      <c r="F1115" t="s">
        <v>2220</v>
      </c>
      <c r="G1115" t="s">
        <v>2346</v>
      </c>
      <c r="H1115">
        <v>1.02372</v>
      </c>
      <c r="I1115">
        <v>1.9</v>
      </c>
      <c r="J1115">
        <v>2.2015500000000001</v>
      </c>
      <c r="K1115">
        <v>4</v>
      </c>
      <c r="L1115">
        <v>2</v>
      </c>
      <c r="M1115">
        <v>100</v>
      </c>
    </row>
    <row r="1116" spans="1:13" x14ac:dyDescent="0.25">
      <c r="A1116" s="1">
        <v>1114</v>
      </c>
      <c r="B1116" t="s">
        <v>2221</v>
      </c>
      <c r="C1116">
        <v>48.299999999999898</v>
      </c>
      <c r="D1116">
        <v>-113.333299999999</v>
      </c>
      <c r="E1116" s="13">
        <v>1807.5</v>
      </c>
      <c r="F1116" t="s">
        <v>2222</v>
      </c>
      <c r="G1116" t="s">
        <v>2345</v>
      </c>
      <c r="H1116">
        <v>1.0738799999999999</v>
      </c>
      <c r="I1116">
        <v>1.8833299999999999</v>
      </c>
      <c r="J1116">
        <v>2.2485200000000001</v>
      </c>
      <c r="K1116">
        <v>4.08284</v>
      </c>
      <c r="L1116">
        <v>2</v>
      </c>
      <c r="M1116">
        <v>100</v>
      </c>
    </row>
    <row r="1117" spans="1:13" x14ac:dyDescent="0.25">
      <c r="A1117" s="1">
        <v>1115</v>
      </c>
      <c r="B1117" t="s">
        <v>2223</v>
      </c>
      <c r="C1117">
        <v>48.799999999999898</v>
      </c>
      <c r="D1117">
        <v>-113.66670000000001</v>
      </c>
      <c r="E1117" s="13">
        <v>1493.5</v>
      </c>
      <c r="F1117" t="s">
        <v>1298</v>
      </c>
      <c r="G1117" t="s">
        <v>2345</v>
      </c>
      <c r="H1117">
        <v>1.16954</v>
      </c>
      <c r="I1117">
        <v>2.0893000000000002</v>
      </c>
      <c r="J1117">
        <v>2.4655900000000002</v>
      </c>
      <c r="K1117">
        <v>4.4724000000000004</v>
      </c>
      <c r="L1117">
        <v>2</v>
      </c>
      <c r="M1117">
        <v>100</v>
      </c>
    </row>
    <row r="1118" spans="1:13" x14ac:dyDescent="0.25">
      <c r="A1118" s="1">
        <v>1116</v>
      </c>
      <c r="B1118" t="s">
        <v>2224</v>
      </c>
      <c r="C1118">
        <v>47.2667</v>
      </c>
      <c r="D1118">
        <v>-113.7667</v>
      </c>
      <c r="E1118" s="13">
        <v>1929.4</v>
      </c>
      <c r="F1118" t="s">
        <v>2225</v>
      </c>
      <c r="G1118" t="s">
        <v>2346</v>
      </c>
      <c r="H1118">
        <v>1.06291</v>
      </c>
      <c r="I1118">
        <v>2.06535</v>
      </c>
      <c r="J1118">
        <v>2.2406199999999998</v>
      </c>
      <c r="K1118">
        <v>4.2785399999999996</v>
      </c>
      <c r="L1118">
        <v>2</v>
      </c>
      <c r="M1118">
        <v>100</v>
      </c>
    </row>
    <row r="1119" spans="1:13" x14ac:dyDescent="0.25">
      <c r="A1119" s="1">
        <v>1117</v>
      </c>
      <c r="B1119" t="s">
        <v>2226</v>
      </c>
      <c r="C1119">
        <v>47.433300000000003</v>
      </c>
      <c r="D1119">
        <v>-113.7667</v>
      </c>
      <c r="E1119" s="13">
        <v>1447.8</v>
      </c>
      <c r="F1119" t="s">
        <v>2227</v>
      </c>
      <c r="G1119" t="s">
        <v>2346</v>
      </c>
      <c r="H1119">
        <v>0.88561000000000001</v>
      </c>
      <c r="I1119">
        <v>1.55</v>
      </c>
      <c r="J1119">
        <v>2</v>
      </c>
      <c r="K1119">
        <v>3.3333300000000001</v>
      </c>
      <c r="L1119">
        <v>2</v>
      </c>
      <c r="M1119">
        <v>100</v>
      </c>
    </row>
    <row r="1120" spans="1:13" x14ac:dyDescent="0.25">
      <c r="A1120" s="1">
        <v>1118</v>
      </c>
      <c r="B1120" t="s">
        <v>2228</v>
      </c>
      <c r="C1120">
        <v>47.683300000000003</v>
      </c>
      <c r="D1120">
        <v>-113.9667</v>
      </c>
      <c r="E1120" s="13">
        <v>2066.5</v>
      </c>
      <c r="F1120" t="s">
        <v>2229</v>
      </c>
      <c r="G1120" t="s">
        <v>2346</v>
      </c>
      <c r="H1120">
        <v>1.1081700000000001</v>
      </c>
      <c r="I1120">
        <v>2.0522300000000002</v>
      </c>
      <c r="J1120">
        <v>2.2112500000000002</v>
      </c>
      <c r="K1120">
        <v>4.5999999999999996</v>
      </c>
      <c r="L1120">
        <v>2</v>
      </c>
      <c r="M1120">
        <v>100</v>
      </c>
    </row>
    <row r="1121" spans="1:13" x14ac:dyDescent="0.25">
      <c r="A1121" s="1">
        <v>1119</v>
      </c>
      <c r="B1121" t="s">
        <v>2230</v>
      </c>
      <c r="C1121">
        <v>47.683300000000003</v>
      </c>
      <c r="D1121">
        <v>-114</v>
      </c>
      <c r="E1121" s="13">
        <v>1501.0999999999899</v>
      </c>
      <c r="F1121" t="s">
        <v>2231</v>
      </c>
      <c r="G1121" t="s">
        <v>2346</v>
      </c>
      <c r="H1121">
        <v>0.97499999999999998</v>
      </c>
      <c r="I1121">
        <v>1.85395</v>
      </c>
      <c r="J1121">
        <v>2.05714</v>
      </c>
      <c r="K1121">
        <v>3.9171499999999999</v>
      </c>
      <c r="L1121">
        <v>2</v>
      </c>
      <c r="M1121">
        <v>100</v>
      </c>
    </row>
    <row r="1122" spans="1:13" x14ac:dyDescent="0.25">
      <c r="A1122" s="1">
        <v>1120</v>
      </c>
      <c r="B1122" t="s">
        <v>2232</v>
      </c>
      <c r="C1122">
        <v>47</v>
      </c>
      <c r="D1122">
        <v>-113.91670000000001</v>
      </c>
      <c r="E1122" s="13">
        <v>2255.5</v>
      </c>
      <c r="F1122" t="s">
        <v>2233</v>
      </c>
      <c r="G1122" t="s">
        <v>2346</v>
      </c>
      <c r="H1122">
        <v>1.01213</v>
      </c>
      <c r="I1122">
        <v>1.9666699999999999</v>
      </c>
      <c r="J1122">
        <v>2.1333299999999999</v>
      </c>
      <c r="K1122">
        <v>4.1333299999999999</v>
      </c>
      <c r="L1122">
        <v>2</v>
      </c>
      <c r="M1122">
        <v>100</v>
      </c>
    </row>
    <row r="1123" spans="1:13" x14ac:dyDescent="0.25">
      <c r="A1123" s="1">
        <v>1121</v>
      </c>
      <c r="B1123" t="s">
        <v>2234</v>
      </c>
      <c r="C1123">
        <v>46.25</v>
      </c>
      <c r="D1123">
        <v>-113.7667</v>
      </c>
      <c r="E1123" s="13">
        <v>2209.8000000000002</v>
      </c>
      <c r="F1123" t="s">
        <v>2235</v>
      </c>
      <c r="G1123" t="s">
        <v>2346</v>
      </c>
      <c r="H1123">
        <v>0.98672000000000004</v>
      </c>
      <c r="I1123">
        <v>1.68709</v>
      </c>
      <c r="J1123">
        <v>2.0789200000000001</v>
      </c>
      <c r="K1123">
        <v>3.56995</v>
      </c>
      <c r="L1123">
        <v>2</v>
      </c>
      <c r="M1123">
        <v>100</v>
      </c>
    </row>
    <row r="1124" spans="1:13" x14ac:dyDescent="0.25">
      <c r="A1124" s="1">
        <v>1122</v>
      </c>
      <c r="B1124" t="s">
        <v>2236</v>
      </c>
      <c r="C1124">
        <v>46.416699999999899</v>
      </c>
      <c r="D1124">
        <v>-113.4333</v>
      </c>
      <c r="E1124" s="13">
        <v>2197.5999999999899</v>
      </c>
      <c r="F1124" t="s">
        <v>2237</v>
      </c>
      <c r="G1124" t="s">
        <v>2346</v>
      </c>
      <c r="H1124">
        <v>0.91881999999999997</v>
      </c>
      <c r="I1124">
        <v>1.51389</v>
      </c>
      <c r="J1124">
        <v>2.0168599999999999</v>
      </c>
      <c r="K1124">
        <v>3.3367900000000001</v>
      </c>
      <c r="L1124">
        <v>2</v>
      </c>
      <c r="M1124">
        <v>100</v>
      </c>
    </row>
    <row r="1125" spans="1:13" x14ac:dyDescent="0.25">
      <c r="A1125" s="1">
        <v>1123</v>
      </c>
      <c r="B1125" t="s">
        <v>2238</v>
      </c>
      <c r="C1125">
        <v>46.866700000000002</v>
      </c>
      <c r="D1125">
        <v>-113.2667</v>
      </c>
      <c r="E1125" s="13">
        <v>1905</v>
      </c>
      <c r="F1125" t="s">
        <v>2239</v>
      </c>
      <c r="G1125" t="s">
        <v>2346</v>
      </c>
      <c r="H1125">
        <v>0.85</v>
      </c>
      <c r="I1125">
        <v>1.6</v>
      </c>
      <c r="J1125">
        <v>1.85</v>
      </c>
      <c r="K1125">
        <v>3.4</v>
      </c>
      <c r="L1125">
        <v>2</v>
      </c>
      <c r="M1125">
        <v>100</v>
      </c>
    </row>
    <row r="1126" spans="1:13" x14ac:dyDescent="0.25">
      <c r="A1126" s="1">
        <v>1124</v>
      </c>
      <c r="B1126" t="s">
        <v>2240</v>
      </c>
      <c r="C1126">
        <v>46.466700000000003</v>
      </c>
      <c r="D1126">
        <v>-113.4</v>
      </c>
      <c r="E1126" s="13">
        <v>1706.9</v>
      </c>
      <c r="F1126" t="s">
        <v>2241</v>
      </c>
      <c r="G1126" t="s">
        <v>2346</v>
      </c>
      <c r="H1126">
        <v>0.87819000000000003</v>
      </c>
      <c r="I1126">
        <v>1.4</v>
      </c>
      <c r="J1126">
        <v>1.9623600000000001</v>
      </c>
      <c r="K1126">
        <v>3.0333299999999999</v>
      </c>
      <c r="L1126">
        <v>2</v>
      </c>
      <c r="M1126">
        <v>100</v>
      </c>
    </row>
    <row r="1127" spans="1:13" x14ac:dyDescent="0.25">
      <c r="A1127" s="1">
        <v>1125</v>
      </c>
      <c r="B1127" t="s">
        <v>2242</v>
      </c>
      <c r="C1127">
        <v>46.883299999999899</v>
      </c>
      <c r="D1127">
        <v>-113.3167</v>
      </c>
      <c r="E1127" s="13">
        <v>1426.5</v>
      </c>
      <c r="F1127" t="s">
        <v>2243</v>
      </c>
      <c r="G1127" t="s">
        <v>2346</v>
      </c>
      <c r="H1127">
        <v>0.85</v>
      </c>
      <c r="I1127">
        <v>1.6</v>
      </c>
      <c r="J1127">
        <v>1.8468500000000001</v>
      </c>
      <c r="K1127">
        <v>3.4</v>
      </c>
      <c r="L1127">
        <v>2</v>
      </c>
      <c r="M1127">
        <v>100</v>
      </c>
    </row>
    <row r="1128" spans="1:13" x14ac:dyDescent="0.25">
      <c r="A1128" s="1">
        <v>1126</v>
      </c>
      <c r="B1128" t="s">
        <v>2244</v>
      </c>
      <c r="C1128">
        <v>46.183300000000003</v>
      </c>
      <c r="D1128">
        <v>-113.849999999999</v>
      </c>
      <c r="E1128" s="13">
        <v>1761.7</v>
      </c>
      <c r="F1128" t="s">
        <v>2245</v>
      </c>
      <c r="G1128" t="s">
        <v>2346</v>
      </c>
      <c r="H1128">
        <v>0.94360999999999995</v>
      </c>
      <c r="I1128">
        <v>1.53627</v>
      </c>
      <c r="J1128">
        <v>2.04583</v>
      </c>
      <c r="K1128">
        <v>3.26667</v>
      </c>
      <c r="L1128">
        <v>2</v>
      </c>
      <c r="M1128">
        <v>100</v>
      </c>
    </row>
    <row r="1129" spans="1:13" x14ac:dyDescent="0.25">
      <c r="A1129" s="1">
        <v>1127</v>
      </c>
      <c r="B1129" t="s">
        <v>2246</v>
      </c>
      <c r="C1129">
        <v>46.2667</v>
      </c>
      <c r="D1129">
        <v>-113.16670000000001</v>
      </c>
      <c r="E1129" s="13">
        <v>2377.4</v>
      </c>
      <c r="F1129" t="s">
        <v>2247</v>
      </c>
      <c r="G1129" t="s">
        <v>2346</v>
      </c>
      <c r="H1129">
        <v>1.0316000000000001</v>
      </c>
      <c r="I1129">
        <v>1.7701800000000001</v>
      </c>
      <c r="J1129">
        <v>2.2217099999999999</v>
      </c>
      <c r="K1129">
        <v>3.7</v>
      </c>
      <c r="L1129">
        <v>2</v>
      </c>
      <c r="M1129">
        <v>100</v>
      </c>
    </row>
    <row r="1130" spans="1:13" x14ac:dyDescent="0.25">
      <c r="A1130" s="1">
        <v>1128</v>
      </c>
      <c r="B1130" t="s">
        <v>2248</v>
      </c>
      <c r="C1130">
        <v>46.1</v>
      </c>
      <c r="D1130">
        <v>-113.13330000000001</v>
      </c>
      <c r="E1130" s="13">
        <v>2514.5999999999899</v>
      </c>
      <c r="F1130" t="s">
        <v>2249</v>
      </c>
      <c r="G1130" t="s">
        <v>2346</v>
      </c>
      <c r="H1130">
        <v>0.97499999999999998</v>
      </c>
      <c r="I1130">
        <v>1.8049999999999999</v>
      </c>
      <c r="J1130">
        <v>2.1442199999999998</v>
      </c>
      <c r="K1130">
        <v>3.8</v>
      </c>
      <c r="L1130">
        <v>2</v>
      </c>
      <c r="M1130">
        <v>100</v>
      </c>
    </row>
    <row r="1131" spans="1:13" x14ac:dyDescent="0.25">
      <c r="A1131" s="1">
        <v>1129</v>
      </c>
      <c r="B1131" t="s">
        <v>2250</v>
      </c>
      <c r="C1131">
        <v>45.166699999999899</v>
      </c>
      <c r="D1131">
        <v>-113.5</v>
      </c>
      <c r="E1131" s="13">
        <v>2301.1999999999898</v>
      </c>
      <c r="F1131" t="s">
        <v>2251</v>
      </c>
      <c r="G1131" t="s">
        <v>2345</v>
      </c>
      <c r="H1131">
        <v>0.90481</v>
      </c>
      <c r="I1131">
        <v>1.6129199999999999</v>
      </c>
      <c r="J1131">
        <v>1.9049400000000001</v>
      </c>
      <c r="K1131">
        <v>3.4274800000000001</v>
      </c>
      <c r="L1131">
        <v>2</v>
      </c>
      <c r="M1131">
        <v>100</v>
      </c>
    </row>
    <row r="1132" spans="1:13" x14ac:dyDescent="0.25">
      <c r="A1132" s="1">
        <v>1130</v>
      </c>
      <c r="B1132" t="s">
        <v>2252</v>
      </c>
      <c r="C1132">
        <v>45.166699999999899</v>
      </c>
      <c r="D1132">
        <v>-113.583299999999</v>
      </c>
      <c r="E1132" s="13">
        <v>2651.8</v>
      </c>
      <c r="F1132" t="s">
        <v>2253</v>
      </c>
      <c r="G1132" t="s">
        <v>2345</v>
      </c>
      <c r="H1132">
        <v>0.94401999999999997</v>
      </c>
      <c r="I1132">
        <v>1.6902999999999999</v>
      </c>
      <c r="J1132">
        <v>1.925</v>
      </c>
      <c r="K1132">
        <v>3.5725699999999998</v>
      </c>
      <c r="L1132">
        <v>2</v>
      </c>
      <c r="M1132">
        <v>100</v>
      </c>
    </row>
    <row r="1133" spans="1:13" x14ac:dyDescent="0.25">
      <c r="A1133" s="1">
        <v>1131</v>
      </c>
      <c r="B1133" t="s">
        <v>2254</v>
      </c>
      <c r="C1133">
        <v>45.7</v>
      </c>
      <c r="D1133">
        <v>-113.9667</v>
      </c>
      <c r="E1133" s="13">
        <v>2407.9</v>
      </c>
      <c r="F1133" t="s">
        <v>2255</v>
      </c>
      <c r="G1133" t="s">
        <v>2346</v>
      </c>
      <c r="H1133">
        <v>0.82115000000000005</v>
      </c>
      <c r="I1133">
        <v>1.4</v>
      </c>
      <c r="J1133">
        <v>1.8651199999999999</v>
      </c>
      <c r="K1133">
        <v>3.1744500000000002</v>
      </c>
      <c r="L1133">
        <v>2</v>
      </c>
      <c r="M1133">
        <v>100</v>
      </c>
    </row>
    <row r="1134" spans="1:13" x14ac:dyDescent="0.25">
      <c r="A1134" s="1">
        <v>1132</v>
      </c>
      <c r="B1134" t="s">
        <v>2256</v>
      </c>
      <c r="C1134">
        <v>45.883299999999899</v>
      </c>
      <c r="D1134">
        <v>-113.333299999999</v>
      </c>
      <c r="E1134" s="13">
        <v>1959.9</v>
      </c>
      <c r="F1134" t="s">
        <v>2257</v>
      </c>
      <c r="G1134" t="s">
        <v>2345</v>
      </c>
      <c r="H1134">
        <v>0.78693999999999997</v>
      </c>
      <c r="I1134">
        <v>1.37609</v>
      </c>
      <c r="J1134">
        <v>1.7396400000000001</v>
      </c>
      <c r="K1134">
        <v>2.94543</v>
      </c>
      <c r="L1134">
        <v>2</v>
      </c>
      <c r="M1134">
        <v>100</v>
      </c>
    </row>
    <row r="1135" spans="1:13" x14ac:dyDescent="0.25">
      <c r="A1135" s="1">
        <v>1133</v>
      </c>
      <c r="B1135" t="s">
        <v>2258</v>
      </c>
      <c r="C1135">
        <v>44.9833</v>
      </c>
      <c r="D1135">
        <v>-113.4333</v>
      </c>
      <c r="E1135" s="13">
        <v>2468.9</v>
      </c>
      <c r="F1135" t="s">
        <v>2259</v>
      </c>
      <c r="G1135" t="s">
        <v>2345</v>
      </c>
      <c r="H1135">
        <v>0.88056000000000001</v>
      </c>
      <c r="I1135">
        <v>1.54762</v>
      </c>
      <c r="J1135">
        <v>1.87591</v>
      </c>
      <c r="K1135">
        <v>3.3226599999999999</v>
      </c>
      <c r="L1135">
        <v>2</v>
      </c>
      <c r="M1135">
        <v>100</v>
      </c>
    </row>
    <row r="1136" spans="1:13" x14ac:dyDescent="0.25">
      <c r="A1136" s="1">
        <v>1134</v>
      </c>
      <c r="B1136" t="s">
        <v>2260</v>
      </c>
      <c r="C1136">
        <v>48.916699999999899</v>
      </c>
      <c r="D1136">
        <v>-114.7667</v>
      </c>
      <c r="E1136" s="13">
        <v>1310.5999999999899</v>
      </c>
      <c r="F1136" t="s">
        <v>2261</v>
      </c>
      <c r="G1136" t="s">
        <v>2346</v>
      </c>
      <c r="H1136">
        <v>0.88880000000000003</v>
      </c>
      <c r="I1136">
        <v>1.59077</v>
      </c>
      <c r="J1136">
        <v>1.99152</v>
      </c>
      <c r="K1136">
        <v>3.3666700000000001</v>
      </c>
      <c r="L1136">
        <v>2</v>
      </c>
      <c r="M1136">
        <v>100</v>
      </c>
    </row>
    <row r="1137" spans="1:13" x14ac:dyDescent="0.25">
      <c r="A1137" s="1">
        <v>1135</v>
      </c>
      <c r="B1137" t="s">
        <v>2262</v>
      </c>
      <c r="C1137">
        <v>48.916699999999899</v>
      </c>
      <c r="D1137">
        <v>-114.866699999999</v>
      </c>
      <c r="E1137" s="13">
        <v>1837.9</v>
      </c>
      <c r="F1137" t="s">
        <v>2263</v>
      </c>
      <c r="G1137" t="s">
        <v>2346</v>
      </c>
      <c r="H1137">
        <v>0.93952000000000002</v>
      </c>
      <c r="I1137">
        <v>1.7701</v>
      </c>
      <c r="J1137">
        <v>2.0190100000000002</v>
      </c>
      <c r="K1137">
        <v>3.86117</v>
      </c>
      <c r="L1137">
        <v>2</v>
      </c>
      <c r="M1137">
        <v>100</v>
      </c>
    </row>
    <row r="1138" spans="1:13" x14ac:dyDescent="0.25">
      <c r="A1138" s="1">
        <v>1136</v>
      </c>
      <c r="B1138" t="s">
        <v>2264</v>
      </c>
      <c r="C1138">
        <v>48.299999999999898</v>
      </c>
      <c r="D1138">
        <v>-114.833299999999</v>
      </c>
      <c r="E1138" s="13">
        <v>1534.7</v>
      </c>
      <c r="F1138" t="s">
        <v>2265</v>
      </c>
      <c r="G1138" t="s">
        <v>2346</v>
      </c>
      <c r="H1138">
        <v>1.0344100000000001</v>
      </c>
      <c r="I1138">
        <v>1.9</v>
      </c>
      <c r="J1138">
        <v>2.0924499999999999</v>
      </c>
      <c r="K1138">
        <v>4.0833300000000001</v>
      </c>
      <c r="L1138">
        <v>2</v>
      </c>
      <c r="M1138">
        <v>100</v>
      </c>
    </row>
    <row r="1139" spans="1:13" x14ac:dyDescent="0.25">
      <c r="A1139" s="1">
        <v>1137</v>
      </c>
      <c r="B1139" t="s">
        <v>2266</v>
      </c>
      <c r="C1139">
        <v>47.183300000000003</v>
      </c>
      <c r="D1139">
        <v>-114.333299999999</v>
      </c>
      <c r="E1139" s="13">
        <v>1874.5</v>
      </c>
      <c r="F1139" t="s">
        <v>2267</v>
      </c>
      <c r="G1139" t="s">
        <v>2346</v>
      </c>
      <c r="H1139">
        <v>0.99375000000000002</v>
      </c>
      <c r="I1139">
        <v>1.9359299999999999</v>
      </c>
      <c r="J1139">
        <v>2.0682900000000002</v>
      </c>
      <c r="K1139">
        <v>4.0107699999999999</v>
      </c>
      <c r="L1139">
        <v>2</v>
      </c>
      <c r="M1139">
        <v>100</v>
      </c>
    </row>
    <row r="1140" spans="1:13" x14ac:dyDescent="0.25">
      <c r="A1140" s="1">
        <v>1138</v>
      </c>
      <c r="B1140" t="s">
        <v>2268</v>
      </c>
      <c r="C1140">
        <v>46.149999999999899</v>
      </c>
      <c r="D1140">
        <v>-114.5</v>
      </c>
      <c r="E1140" s="13">
        <v>1950.7</v>
      </c>
      <c r="F1140" t="s">
        <v>2269</v>
      </c>
      <c r="G1140" t="s">
        <v>2346</v>
      </c>
      <c r="H1140">
        <v>1.23627</v>
      </c>
      <c r="I1140">
        <v>2.2999999999999998</v>
      </c>
      <c r="J1140">
        <v>2.6</v>
      </c>
      <c r="K1140">
        <v>4.5922299999999998</v>
      </c>
      <c r="L1140">
        <v>2</v>
      </c>
      <c r="M1140">
        <v>100</v>
      </c>
    </row>
    <row r="1141" spans="1:13" x14ac:dyDescent="0.25">
      <c r="A1141" s="1">
        <v>1139</v>
      </c>
      <c r="B1141" t="s">
        <v>2270</v>
      </c>
      <c r="C1141">
        <v>46.149999999999899</v>
      </c>
      <c r="D1141">
        <v>-114.45</v>
      </c>
      <c r="E1141" s="13">
        <v>1706.9</v>
      </c>
      <c r="F1141" t="s">
        <v>2271</v>
      </c>
      <c r="G1141" t="s">
        <v>2346</v>
      </c>
      <c r="H1141">
        <v>1.1903999999999999</v>
      </c>
      <c r="I1141">
        <v>2.19523</v>
      </c>
      <c r="J1141">
        <v>2.3947500000000002</v>
      </c>
      <c r="K1141">
        <v>4.5802399999999999</v>
      </c>
      <c r="L1141">
        <v>2</v>
      </c>
      <c r="M1141">
        <v>100</v>
      </c>
    </row>
    <row r="1142" spans="1:13" x14ac:dyDescent="0.25">
      <c r="A1142" s="1">
        <v>1140</v>
      </c>
      <c r="B1142" t="s">
        <v>2272</v>
      </c>
      <c r="C1142">
        <v>45.7333</v>
      </c>
      <c r="D1142">
        <v>-114.4833</v>
      </c>
      <c r="E1142" s="13">
        <v>1722.0999999999899</v>
      </c>
      <c r="F1142" t="s">
        <v>2273</v>
      </c>
      <c r="G1142" t="s">
        <v>2346</v>
      </c>
      <c r="H1142">
        <v>1.0428599999999999</v>
      </c>
      <c r="I1142">
        <v>2.1</v>
      </c>
      <c r="J1142">
        <v>2.2331099999999999</v>
      </c>
      <c r="K1142">
        <v>4.2093100000000003</v>
      </c>
      <c r="L1142">
        <v>2</v>
      </c>
      <c r="M1142">
        <v>100</v>
      </c>
    </row>
    <row r="1143" spans="1:13" x14ac:dyDescent="0.25">
      <c r="A1143" s="1">
        <v>1141</v>
      </c>
      <c r="B1143" t="s">
        <v>2274</v>
      </c>
      <c r="C1143">
        <v>48.966700000000003</v>
      </c>
      <c r="D1143">
        <v>-115.95</v>
      </c>
      <c r="E1143" s="13">
        <v>1966</v>
      </c>
      <c r="F1143" t="s">
        <v>2275</v>
      </c>
      <c r="G1143" t="s">
        <v>2346</v>
      </c>
      <c r="H1143">
        <v>1.0442100000000001</v>
      </c>
      <c r="I1143">
        <v>1.93743</v>
      </c>
      <c r="J1143">
        <v>2.25</v>
      </c>
      <c r="K1143">
        <v>4.0849399999999996</v>
      </c>
      <c r="L1143">
        <v>2</v>
      </c>
      <c r="M1143">
        <v>100</v>
      </c>
    </row>
    <row r="1144" spans="1:13" x14ac:dyDescent="0.25">
      <c r="A1144" s="1">
        <v>1142</v>
      </c>
      <c r="B1144" t="s">
        <v>2276</v>
      </c>
      <c r="C1144">
        <v>48.966700000000003</v>
      </c>
      <c r="D1144">
        <v>-115.8167</v>
      </c>
      <c r="E1144" s="13">
        <v>1295.4000000000001</v>
      </c>
      <c r="F1144" t="s">
        <v>2277</v>
      </c>
      <c r="G1144" t="s">
        <v>2346</v>
      </c>
      <c r="H1144">
        <v>0.91813</v>
      </c>
      <c r="I1144">
        <v>1.78376</v>
      </c>
      <c r="J1144">
        <v>2.0499999999999998</v>
      </c>
      <c r="K1144">
        <v>3.6749999999999998</v>
      </c>
      <c r="L1144">
        <v>2</v>
      </c>
      <c r="M1144">
        <v>100</v>
      </c>
    </row>
    <row r="1145" spans="1:13" x14ac:dyDescent="0.25">
      <c r="A1145" s="1">
        <v>1143</v>
      </c>
      <c r="B1145" t="s">
        <v>2278</v>
      </c>
      <c r="C1145">
        <v>48.566699999999898</v>
      </c>
      <c r="D1145">
        <v>-115.45</v>
      </c>
      <c r="E1145" s="13">
        <v>1706.9</v>
      </c>
      <c r="F1145" t="s">
        <v>2279</v>
      </c>
      <c r="G1145" t="s">
        <v>2346</v>
      </c>
      <c r="H1145">
        <v>1.03285</v>
      </c>
      <c r="I1145">
        <v>2</v>
      </c>
      <c r="J1145">
        <v>2.2287599999999999</v>
      </c>
      <c r="K1145">
        <v>4.2</v>
      </c>
      <c r="L1145">
        <v>2</v>
      </c>
      <c r="M1145">
        <v>100</v>
      </c>
    </row>
    <row r="1146" spans="1:13" x14ac:dyDescent="0.25">
      <c r="A1146" s="1">
        <v>1144</v>
      </c>
      <c r="B1146" t="s">
        <v>2280</v>
      </c>
      <c r="C1146">
        <v>46.9833</v>
      </c>
      <c r="D1146">
        <v>-115.0333</v>
      </c>
      <c r="E1146" s="13">
        <v>1844</v>
      </c>
      <c r="F1146" t="s">
        <v>2281</v>
      </c>
      <c r="G1146" t="s">
        <v>2346</v>
      </c>
      <c r="H1146">
        <v>1.23742</v>
      </c>
      <c r="I1146">
        <v>2.4546899999999998</v>
      </c>
      <c r="J1146">
        <v>2.4258099999999998</v>
      </c>
      <c r="K1146">
        <v>5</v>
      </c>
      <c r="L1146">
        <v>2</v>
      </c>
      <c r="M1146">
        <v>100</v>
      </c>
    </row>
    <row r="1147" spans="1:13" x14ac:dyDescent="0.25">
      <c r="A1147" s="1">
        <v>1145</v>
      </c>
      <c r="B1147" t="s">
        <v>2282</v>
      </c>
      <c r="C1147">
        <v>48.741100000000003</v>
      </c>
      <c r="D1147">
        <v>-113.4331</v>
      </c>
      <c r="E1147" s="13">
        <v>1388.4</v>
      </c>
      <c r="F1147" t="s">
        <v>2283</v>
      </c>
      <c r="G1147" t="s">
        <v>2345</v>
      </c>
      <c r="H1147">
        <v>1.04634</v>
      </c>
      <c r="I1147">
        <v>1.8948400000000001</v>
      </c>
      <c r="J1147">
        <v>2.3706700000000001</v>
      </c>
      <c r="K1147">
        <v>4.3377800000000004</v>
      </c>
      <c r="L1147">
        <v>2</v>
      </c>
      <c r="M1147">
        <v>100</v>
      </c>
    </row>
    <row r="1148" spans="1:13" x14ac:dyDescent="0.25">
      <c r="A1148" s="1">
        <v>1146</v>
      </c>
      <c r="B1148" t="s">
        <v>2284</v>
      </c>
      <c r="C1148">
        <v>45.158099999999898</v>
      </c>
      <c r="D1148">
        <v>-113.005799999999</v>
      </c>
      <c r="E1148" s="13">
        <v>1820</v>
      </c>
      <c r="F1148" t="s">
        <v>2285</v>
      </c>
      <c r="G1148" t="s">
        <v>2345</v>
      </c>
      <c r="H1148">
        <v>0.73692999999999997</v>
      </c>
      <c r="I1148">
        <v>1.2959700000000001</v>
      </c>
      <c r="J1148">
        <v>1.69634</v>
      </c>
      <c r="K1148">
        <v>2.9478300000000002</v>
      </c>
      <c r="L1148">
        <v>2</v>
      </c>
      <c r="M1148">
        <v>100</v>
      </c>
    </row>
    <row r="1149" spans="1:13" x14ac:dyDescent="0.25">
      <c r="A1149" s="1">
        <v>1147</v>
      </c>
      <c r="B1149" t="s">
        <v>2286</v>
      </c>
      <c r="C1149">
        <v>46.884700000000002</v>
      </c>
      <c r="D1149">
        <v>-110.2894</v>
      </c>
      <c r="E1149" s="13">
        <v>1545.3</v>
      </c>
      <c r="F1149" t="s">
        <v>2287</v>
      </c>
      <c r="G1149" t="s">
        <v>2345</v>
      </c>
      <c r="H1149">
        <v>1.1576900000000001</v>
      </c>
      <c r="I1149">
        <v>1.9239299999999999</v>
      </c>
      <c r="J1149">
        <v>2.6482199999999998</v>
      </c>
      <c r="K1149">
        <v>4.24444</v>
      </c>
      <c r="L1149">
        <v>2</v>
      </c>
      <c r="M1149">
        <v>100</v>
      </c>
    </row>
    <row r="1150" spans="1:13" x14ac:dyDescent="0.25">
      <c r="A1150" s="1">
        <v>1148</v>
      </c>
      <c r="B1150" t="s">
        <v>2288</v>
      </c>
      <c r="C1150">
        <v>45.806899999999899</v>
      </c>
      <c r="D1150">
        <v>-108.542199999999</v>
      </c>
      <c r="E1150" s="13">
        <v>1091.5</v>
      </c>
      <c r="F1150" t="s">
        <v>2289</v>
      </c>
      <c r="G1150" t="s">
        <v>2345</v>
      </c>
      <c r="H1150">
        <v>0.90237999999999996</v>
      </c>
      <c r="I1150">
        <v>1.4193100000000001</v>
      </c>
      <c r="J1150">
        <v>2.2166700000000001</v>
      </c>
      <c r="K1150">
        <v>3.3467600000000002</v>
      </c>
      <c r="L1150">
        <v>2</v>
      </c>
      <c r="M1150">
        <v>100</v>
      </c>
    </row>
    <row r="1151" spans="1:13" x14ac:dyDescent="0.25">
      <c r="A1151" s="1">
        <v>1149</v>
      </c>
      <c r="B1151" t="s">
        <v>2290</v>
      </c>
      <c r="C1151">
        <v>48.566699999999898</v>
      </c>
      <c r="D1151">
        <v>-109.66670000000001</v>
      </c>
      <c r="E1151">
        <v>759.89999999999895</v>
      </c>
      <c r="F1151" t="s">
        <v>2291</v>
      </c>
      <c r="G1151" t="s">
        <v>2345</v>
      </c>
      <c r="H1151">
        <v>0.98234999999999995</v>
      </c>
      <c r="I1151">
        <v>1.59135</v>
      </c>
      <c r="J1151">
        <v>2.3839000000000001</v>
      </c>
      <c r="K1151">
        <v>3.75</v>
      </c>
      <c r="L1151">
        <v>2</v>
      </c>
      <c r="M1151">
        <v>100</v>
      </c>
    </row>
    <row r="1152" spans="1:13" x14ac:dyDescent="0.25">
      <c r="A1152" s="1">
        <v>1150</v>
      </c>
      <c r="B1152" t="s">
        <v>2292</v>
      </c>
      <c r="C1152">
        <v>47.0491999999999</v>
      </c>
      <c r="D1152">
        <v>-109.45780000000001</v>
      </c>
      <c r="E1152" s="13">
        <v>1263.4000000000001</v>
      </c>
      <c r="F1152" t="s">
        <v>2293</v>
      </c>
      <c r="G1152" t="s">
        <v>2345</v>
      </c>
      <c r="H1152">
        <v>1.0087900000000001</v>
      </c>
      <c r="I1152">
        <v>1.62656</v>
      </c>
      <c r="J1152">
        <v>2.3632399999999998</v>
      </c>
      <c r="K1152">
        <v>3.8256399999999999</v>
      </c>
      <c r="L1152">
        <v>2</v>
      </c>
      <c r="M1152">
        <v>100</v>
      </c>
    </row>
    <row r="1153" spans="1:13" x14ac:dyDescent="0.25">
      <c r="A1153" s="1">
        <v>1151</v>
      </c>
      <c r="B1153" t="s">
        <v>2294</v>
      </c>
      <c r="C1153">
        <v>46.426699999999897</v>
      </c>
      <c r="D1153">
        <v>-105.882499999999</v>
      </c>
      <c r="E1153">
        <v>799.79999999999905</v>
      </c>
      <c r="F1153" t="s">
        <v>2295</v>
      </c>
      <c r="G1153" t="s">
        <v>2345</v>
      </c>
      <c r="H1153">
        <v>1.0158199999999999</v>
      </c>
      <c r="I1153">
        <v>1.4025000000000001</v>
      </c>
      <c r="J1153">
        <v>2.4218799999999998</v>
      </c>
      <c r="K1153">
        <v>3.3975</v>
      </c>
      <c r="L1153">
        <v>2</v>
      </c>
      <c r="M1153">
        <v>100</v>
      </c>
    </row>
    <row r="1154" spans="1:13" x14ac:dyDescent="0.25">
      <c r="A1154" s="1">
        <v>1152</v>
      </c>
      <c r="B1154" t="s">
        <v>2296</v>
      </c>
      <c r="C1154">
        <v>46.133299999999899</v>
      </c>
      <c r="D1154">
        <v>-107.5333</v>
      </c>
      <c r="E1154">
        <v>836.1</v>
      </c>
      <c r="F1154" t="s">
        <v>2297</v>
      </c>
      <c r="G1154" t="s">
        <v>2345</v>
      </c>
      <c r="H1154">
        <v>1.02023</v>
      </c>
      <c r="I1154">
        <v>1.3471</v>
      </c>
      <c r="J1154">
        <v>2.3532799999999998</v>
      </c>
      <c r="K1154">
        <v>3.2288199999999998</v>
      </c>
      <c r="L1154">
        <v>2</v>
      </c>
      <c r="M1154">
        <v>100</v>
      </c>
    </row>
    <row r="1155" spans="1:13" x14ac:dyDescent="0.25">
      <c r="A1155" s="1">
        <v>1153</v>
      </c>
      <c r="B1155" t="s">
        <v>2298</v>
      </c>
      <c r="C1155">
        <v>47.5167</v>
      </c>
      <c r="D1155">
        <v>-111.1833</v>
      </c>
      <c r="E1155" s="13">
        <v>1058.3</v>
      </c>
      <c r="F1155" t="s">
        <v>2299</v>
      </c>
      <c r="G1155" t="s">
        <v>2345</v>
      </c>
      <c r="H1155">
        <v>1.0680000000000001</v>
      </c>
      <c r="I1155">
        <v>1.71017</v>
      </c>
      <c r="J1155">
        <v>2.5125000000000002</v>
      </c>
      <c r="K1155">
        <v>3.8980700000000001</v>
      </c>
      <c r="L1155">
        <v>2</v>
      </c>
      <c r="M1155">
        <v>100</v>
      </c>
    </row>
    <row r="1156" spans="1:13" x14ac:dyDescent="0.25">
      <c r="A1156" s="1">
        <v>1154</v>
      </c>
      <c r="B1156" t="s">
        <v>2300</v>
      </c>
      <c r="C1156">
        <v>45.7881</v>
      </c>
      <c r="D1156">
        <v>-111.160799999999</v>
      </c>
      <c r="E1156" s="13">
        <v>1349.3</v>
      </c>
      <c r="F1156" t="s">
        <v>2301</v>
      </c>
      <c r="G1156" t="s">
        <v>2345</v>
      </c>
      <c r="H1156">
        <v>0.66515999999999997</v>
      </c>
      <c r="I1156">
        <v>1.13046</v>
      </c>
      <c r="J1156">
        <v>1.5681400000000001</v>
      </c>
      <c r="K1156">
        <v>2.7638400000000001</v>
      </c>
      <c r="L1156">
        <v>2</v>
      </c>
      <c r="M1156">
        <v>100</v>
      </c>
    </row>
    <row r="1157" spans="1:13" x14ac:dyDescent="0.25">
      <c r="A1157" s="1">
        <v>1155</v>
      </c>
      <c r="B1157" t="s">
        <v>2302</v>
      </c>
      <c r="C1157">
        <v>45.964700000000001</v>
      </c>
      <c r="D1157">
        <v>-112.50060000000001</v>
      </c>
      <c r="E1157" s="13">
        <v>1678.2</v>
      </c>
      <c r="F1157" t="s">
        <v>2303</v>
      </c>
      <c r="G1157" t="s">
        <v>2346</v>
      </c>
      <c r="H1157">
        <v>0.73255999999999999</v>
      </c>
      <c r="I1157">
        <v>1.1475200000000001</v>
      </c>
      <c r="J1157">
        <v>1.6</v>
      </c>
      <c r="K1157">
        <v>2.7090900000000002</v>
      </c>
      <c r="L1157">
        <v>2</v>
      </c>
      <c r="M1157">
        <v>100</v>
      </c>
    </row>
    <row r="1158" spans="1:13" x14ac:dyDescent="0.25">
      <c r="A1158" s="1">
        <v>1156</v>
      </c>
      <c r="B1158" t="s">
        <v>2304</v>
      </c>
      <c r="C1158">
        <v>48.603299999999898</v>
      </c>
      <c r="D1158">
        <v>-112.3753</v>
      </c>
      <c r="E1158" s="13">
        <v>1169.8</v>
      </c>
      <c r="F1158" t="s">
        <v>2305</v>
      </c>
      <c r="G1158" t="s">
        <v>2345</v>
      </c>
      <c r="H1158">
        <v>0.89627000000000001</v>
      </c>
      <c r="I1158">
        <v>1.4102600000000001</v>
      </c>
      <c r="J1158">
        <v>2.16899</v>
      </c>
      <c r="K1158">
        <v>3.6197699999999999</v>
      </c>
      <c r="L1158">
        <v>2</v>
      </c>
      <c r="M1158">
        <v>100</v>
      </c>
    </row>
    <row r="1159" spans="1:13" x14ac:dyDescent="0.25">
      <c r="A1159" s="1">
        <v>1157</v>
      </c>
      <c r="B1159" t="s">
        <v>2306</v>
      </c>
      <c r="C1159">
        <v>45.2575</v>
      </c>
      <c r="D1159">
        <v>-112.5545</v>
      </c>
      <c r="E1159" s="13">
        <v>1585</v>
      </c>
      <c r="F1159" t="s">
        <v>2307</v>
      </c>
      <c r="G1159" t="s">
        <v>2345</v>
      </c>
      <c r="H1159">
        <v>0.62180999999999997</v>
      </c>
      <c r="I1159">
        <v>1.0517799999999999</v>
      </c>
      <c r="J1159">
        <v>1.5428200000000001</v>
      </c>
      <c r="K1159">
        <v>2.5</v>
      </c>
      <c r="L1159">
        <v>2</v>
      </c>
      <c r="M1159">
        <v>100</v>
      </c>
    </row>
    <row r="1160" spans="1:13" x14ac:dyDescent="0.25">
      <c r="A1160" s="1">
        <v>1158</v>
      </c>
      <c r="B1160" t="s">
        <v>2308</v>
      </c>
      <c r="C1160">
        <v>46.638300000000001</v>
      </c>
      <c r="D1160">
        <v>-113.17610000000001</v>
      </c>
      <c r="E1160" s="13">
        <v>1219.2</v>
      </c>
      <c r="F1160" t="s">
        <v>2309</v>
      </c>
      <c r="G1160" t="s">
        <v>2346</v>
      </c>
      <c r="H1160">
        <v>0.67620999999999998</v>
      </c>
      <c r="I1160">
        <v>1.06429</v>
      </c>
      <c r="J1160">
        <v>1.58158</v>
      </c>
      <c r="K1160">
        <v>2.67</v>
      </c>
      <c r="L1160">
        <v>2</v>
      </c>
      <c r="M1160">
        <v>100</v>
      </c>
    </row>
    <row r="1161" spans="1:13" x14ac:dyDescent="0.25">
      <c r="A1161" s="1">
        <v>1159</v>
      </c>
      <c r="B1161" t="s">
        <v>2310</v>
      </c>
      <c r="C1161">
        <v>47.473300000000002</v>
      </c>
      <c r="D1161">
        <v>-111.3822</v>
      </c>
      <c r="E1161" s="13">
        <v>1116.8</v>
      </c>
      <c r="F1161" t="s">
        <v>2311</v>
      </c>
      <c r="G1161" t="s">
        <v>2345</v>
      </c>
      <c r="H1161">
        <v>1.0282899999999999</v>
      </c>
      <c r="I1161">
        <v>1.6758599999999999</v>
      </c>
      <c r="J1161">
        <v>2.4291700000000001</v>
      </c>
      <c r="K1161">
        <v>3.875</v>
      </c>
      <c r="L1161">
        <v>2</v>
      </c>
      <c r="M1161">
        <v>100</v>
      </c>
    </row>
    <row r="1162" spans="1:13" x14ac:dyDescent="0.25">
      <c r="A1162" s="1">
        <v>1160</v>
      </c>
      <c r="B1162" t="s">
        <v>2312</v>
      </c>
      <c r="C1162">
        <v>46.605600000000003</v>
      </c>
      <c r="D1162">
        <v>-111.9636</v>
      </c>
      <c r="E1162" s="13">
        <v>1166.8</v>
      </c>
      <c r="F1162" t="s">
        <v>2313</v>
      </c>
      <c r="G1162" t="s">
        <v>2345</v>
      </c>
      <c r="H1162">
        <v>0.71470999999999996</v>
      </c>
      <c r="I1162">
        <v>1.2482800000000001</v>
      </c>
      <c r="J1162">
        <v>1.6909099999999999</v>
      </c>
      <c r="K1162">
        <v>2.8203499999999999</v>
      </c>
      <c r="L1162">
        <v>2</v>
      </c>
      <c r="M1162">
        <v>100</v>
      </c>
    </row>
    <row r="1163" spans="1:13" x14ac:dyDescent="0.25">
      <c r="A1163" s="1">
        <v>1161</v>
      </c>
      <c r="B1163" t="s">
        <v>2314</v>
      </c>
      <c r="C1163">
        <v>45.698300000000003</v>
      </c>
      <c r="D1163">
        <v>-110.4408</v>
      </c>
      <c r="E1163" s="13">
        <v>1415.2</v>
      </c>
      <c r="F1163" t="s">
        <v>2315</v>
      </c>
      <c r="G1163" t="s">
        <v>2345</v>
      </c>
      <c r="H1163">
        <v>0.77314000000000005</v>
      </c>
      <c r="I1163">
        <v>1.1346499999999999</v>
      </c>
      <c r="J1163">
        <v>1.75</v>
      </c>
      <c r="K1163">
        <v>2.96618</v>
      </c>
      <c r="L1163">
        <v>2</v>
      </c>
      <c r="M1163">
        <v>100</v>
      </c>
    </row>
    <row r="1164" spans="1:13" x14ac:dyDescent="0.25">
      <c r="A1164" s="1">
        <v>1162</v>
      </c>
      <c r="B1164" t="s">
        <v>2316</v>
      </c>
      <c r="C1164">
        <v>46.9208</v>
      </c>
      <c r="D1164">
        <v>-114.0925</v>
      </c>
      <c r="E1164">
        <v>972.89999999999895</v>
      </c>
      <c r="F1164" t="s">
        <v>2317</v>
      </c>
      <c r="G1164" t="s">
        <v>2346</v>
      </c>
      <c r="H1164">
        <v>0.76465000000000005</v>
      </c>
      <c r="I1164">
        <v>1.2568999999999999</v>
      </c>
      <c r="J1164">
        <v>1.75827</v>
      </c>
      <c r="K1164">
        <v>2.8111100000000002</v>
      </c>
      <c r="L1164">
        <v>2</v>
      </c>
      <c r="M1164">
        <v>100</v>
      </c>
    </row>
    <row r="1165" spans="1:13" x14ac:dyDescent="0.25">
      <c r="A1165" s="1">
        <v>1163</v>
      </c>
      <c r="B1165" t="s">
        <v>2318</v>
      </c>
      <c r="C1165">
        <v>47.192799999999899</v>
      </c>
      <c r="D1165">
        <v>-114.8903</v>
      </c>
      <c r="E1165">
        <v>826</v>
      </c>
      <c r="F1165" t="s">
        <v>2319</v>
      </c>
      <c r="G1165" t="s">
        <v>2346</v>
      </c>
      <c r="H1165">
        <v>0.85455000000000003</v>
      </c>
      <c r="I1165">
        <v>1.5123899999999999</v>
      </c>
      <c r="J1165">
        <v>1.96746</v>
      </c>
      <c r="K1165">
        <v>3.2</v>
      </c>
      <c r="L1165">
        <v>2</v>
      </c>
      <c r="M1165">
        <v>100</v>
      </c>
    </row>
    <row r="1166" spans="1:13" x14ac:dyDescent="0.25">
      <c r="A1166" s="1">
        <v>1164</v>
      </c>
      <c r="B1166" t="s">
        <v>2320</v>
      </c>
      <c r="C1166">
        <v>45.866700000000002</v>
      </c>
      <c r="D1166">
        <v>-111.9667</v>
      </c>
      <c r="E1166" s="13">
        <v>1303.9000000000001</v>
      </c>
      <c r="F1166" t="s">
        <v>2321</v>
      </c>
      <c r="G1166" t="s">
        <v>2345</v>
      </c>
      <c r="H1166">
        <v>0.66979</v>
      </c>
      <c r="I1166">
        <v>1.1798</v>
      </c>
      <c r="J1166">
        <v>1.58372</v>
      </c>
      <c r="K1166">
        <v>2.76979</v>
      </c>
      <c r="L1166">
        <v>2</v>
      </c>
      <c r="M1166">
        <v>100</v>
      </c>
    </row>
    <row r="1167" spans="1:13" x14ac:dyDescent="0.25">
      <c r="A1167" s="1">
        <v>1165</v>
      </c>
      <c r="B1167" t="s">
        <v>2322</v>
      </c>
      <c r="C1167">
        <v>48.2137999999999</v>
      </c>
      <c r="D1167">
        <v>-106.62130000000001</v>
      </c>
      <c r="E1167">
        <v>696.5</v>
      </c>
      <c r="F1167" t="s">
        <v>2323</v>
      </c>
      <c r="G1167" t="s">
        <v>2345</v>
      </c>
      <c r="H1167">
        <v>1.2272700000000001</v>
      </c>
      <c r="I1167">
        <v>1.8208299999999999</v>
      </c>
      <c r="J1167">
        <v>3.0331700000000001</v>
      </c>
      <c r="K1167">
        <v>4.4332200000000004</v>
      </c>
      <c r="L1167">
        <v>2</v>
      </c>
      <c r="M1167">
        <v>100</v>
      </c>
    </row>
    <row r="1168" spans="1:13" x14ac:dyDescent="0.25">
      <c r="A1168" s="1">
        <v>1166</v>
      </c>
      <c r="B1168" t="s">
        <v>2324</v>
      </c>
      <c r="C1168">
        <v>48.408900000000003</v>
      </c>
      <c r="D1168">
        <v>-106.514399999999</v>
      </c>
      <c r="E1168">
        <v>840</v>
      </c>
      <c r="F1168" t="s">
        <v>2325</v>
      </c>
      <c r="G1168" t="s">
        <v>2345</v>
      </c>
      <c r="H1168">
        <v>1.16686</v>
      </c>
      <c r="I1168">
        <v>1.67778</v>
      </c>
      <c r="J1168">
        <v>2.87235</v>
      </c>
      <c r="K1168">
        <v>4.1211200000000003</v>
      </c>
      <c r="L1168">
        <v>2</v>
      </c>
      <c r="M1168">
        <v>100</v>
      </c>
    </row>
    <row r="1169" spans="1:13" x14ac:dyDescent="0.25">
      <c r="A1169" s="1">
        <v>1167</v>
      </c>
      <c r="B1169" t="s">
        <v>2326</v>
      </c>
      <c r="C1169">
        <v>48.5428</v>
      </c>
      <c r="D1169">
        <v>-109.7633</v>
      </c>
      <c r="E1169">
        <v>787.89999999999895</v>
      </c>
      <c r="F1169" t="s">
        <v>2327</v>
      </c>
      <c r="G1169" t="s">
        <v>2345</v>
      </c>
      <c r="H1169">
        <v>0.98946999999999996</v>
      </c>
      <c r="I1169">
        <v>1.5955900000000001</v>
      </c>
      <c r="J1169">
        <v>2.3902800000000002</v>
      </c>
      <c r="K1169">
        <v>3.7656299999999998</v>
      </c>
      <c r="L1169">
        <v>2</v>
      </c>
      <c r="M1169">
        <v>100</v>
      </c>
    </row>
    <row r="1170" spans="1:13" x14ac:dyDescent="0.25">
      <c r="A1170" s="1">
        <v>1168</v>
      </c>
      <c r="B1170" t="s">
        <v>2328</v>
      </c>
      <c r="C1170">
        <v>48.0944</v>
      </c>
      <c r="D1170">
        <v>-105.5744</v>
      </c>
      <c r="E1170">
        <v>605.29999999999905</v>
      </c>
      <c r="F1170" t="s">
        <v>2329</v>
      </c>
      <c r="G1170" t="s">
        <v>2345</v>
      </c>
      <c r="H1170">
        <v>1.14727</v>
      </c>
      <c r="I1170">
        <v>1.6862299999999999</v>
      </c>
      <c r="J1170">
        <v>2.88409</v>
      </c>
      <c r="K1170">
        <v>3.8742100000000002</v>
      </c>
      <c r="L1170">
        <v>2</v>
      </c>
      <c r="M1170">
        <v>100</v>
      </c>
    </row>
    <row r="1171" spans="1:13" x14ac:dyDescent="0.25">
      <c r="A1171" s="1">
        <v>1169</v>
      </c>
      <c r="B1171" t="s">
        <v>2330</v>
      </c>
      <c r="C1171">
        <v>47.325800000000001</v>
      </c>
      <c r="D1171">
        <v>-106.94750000000001</v>
      </c>
      <c r="E1171">
        <v>811.39999999999895</v>
      </c>
      <c r="F1171" t="s">
        <v>2331</v>
      </c>
      <c r="G1171" t="s">
        <v>2345</v>
      </c>
      <c r="H1171">
        <v>1.02312</v>
      </c>
      <c r="I1171">
        <v>1.4404699999999999</v>
      </c>
      <c r="J1171">
        <v>2.4554200000000002</v>
      </c>
      <c r="K1171">
        <v>3.5061499999999999</v>
      </c>
      <c r="L1171">
        <v>2</v>
      </c>
      <c r="M1171">
        <v>100</v>
      </c>
    </row>
    <row r="1172" spans="1:13" x14ac:dyDescent="0.25">
      <c r="A1172" s="1">
        <v>1170</v>
      </c>
      <c r="B1172" t="s">
        <v>2332</v>
      </c>
      <c r="C1172">
        <v>46.3583</v>
      </c>
      <c r="D1172">
        <v>-104.25</v>
      </c>
      <c r="E1172">
        <v>905.6</v>
      </c>
      <c r="F1172" t="s">
        <v>2333</v>
      </c>
      <c r="G1172" t="s">
        <v>2345</v>
      </c>
      <c r="H1172">
        <v>1.3794200000000001</v>
      </c>
      <c r="I1172">
        <v>1.7772699999999999</v>
      </c>
      <c r="J1172">
        <v>3.4770599999999998</v>
      </c>
      <c r="K1172">
        <v>4.5549999999999997</v>
      </c>
      <c r="L1172">
        <v>2</v>
      </c>
      <c r="M1172">
        <v>100</v>
      </c>
    </row>
    <row r="1173" spans="1:13" x14ac:dyDescent="0.25">
      <c r="A1173" s="1">
        <v>1171</v>
      </c>
      <c r="B1173" t="s">
        <v>2334</v>
      </c>
      <c r="C1173">
        <v>48.488599999999899</v>
      </c>
      <c r="D1173">
        <v>-105.2097</v>
      </c>
      <c r="E1173">
        <v>805.6</v>
      </c>
      <c r="F1173" t="s">
        <v>2335</v>
      </c>
      <c r="G1173" t="s">
        <v>2345</v>
      </c>
      <c r="H1173">
        <v>1.06067</v>
      </c>
      <c r="I1173">
        <v>1.5529599999999999</v>
      </c>
      <c r="J1173">
        <v>2.7425000000000002</v>
      </c>
      <c r="K1173">
        <v>3.7123599999999999</v>
      </c>
      <c r="L1173">
        <v>2</v>
      </c>
      <c r="M1173">
        <v>100</v>
      </c>
    </row>
    <row r="1174" spans="1:13" x14ac:dyDescent="0.25">
      <c r="A1174" s="1">
        <v>1172</v>
      </c>
      <c r="B1174" t="s">
        <v>2336</v>
      </c>
      <c r="C1174">
        <v>48.308300000000003</v>
      </c>
      <c r="D1174">
        <v>-105.101699999999</v>
      </c>
      <c r="E1174">
        <v>635.5</v>
      </c>
      <c r="F1174" t="s">
        <v>2337</v>
      </c>
      <c r="G1174" t="s">
        <v>2345</v>
      </c>
      <c r="H1174">
        <v>1.07904</v>
      </c>
      <c r="I1174">
        <v>1.5874999999999999</v>
      </c>
      <c r="J1174">
        <v>2.7779699999999998</v>
      </c>
      <c r="K1174">
        <v>3.6767300000000001</v>
      </c>
      <c r="L1174">
        <v>2</v>
      </c>
      <c r="M1174">
        <v>100</v>
      </c>
    </row>
    <row r="1175" spans="1:13" x14ac:dyDescent="0.25">
      <c r="A1175" s="1">
        <v>1173</v>
      </c>
      <c r="B1175" t="s">
        <v>2338</v>
      </c>
      <c r="C1175">
        <v>46.583300000000001</v>
      </c>
      <c r="D1175">
        <v>-112.0333</v>
      </c>
      <c r="E1175" s="13">
        <v>1263.0999999999899</v>
      </c>
      <c r="F1175" t="s">
        <v>2339</v>
      </c>
      <c r="G1175" t="s">
        <v>2345</v>
      </c>
      <c r="H1175">
        <v>0.73675999999999997</v>
      </c>
      <c r="I1175">
        <v>1.2884100000000001</v>
      </c>
      <c r="J1175">
        <v>1.7150000000000001</v>
      </c>
      <c r="K1175">
        <v>2.95858</v>
      </c>
      <c r="L1175">
        <v>2</v>
      </c>
      <c r="M1175">
        <v>100</v>
      </c>
    </row>
  </sheetData>
  <autoFilter ref="A2:M1175"/>
  <sortState ref="A2:L1175">
    <sortCondition ref="B2:B1175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8"/>
  <sheetViews>
    <sheetView workbookViewId="0"/>
  </sheetViews>
  <sheetFormatPr defaultColWidth="8.85546875" defaultRowHeight="15" x14ac:dyDescent="0.25"/>
  <cols>
    <col min="1" max="1" width="9.28515625" bestFit="1" customWidth="1"/>
    <col min="2" max="2" width="14.7109375" bestFit="1" customWidth="1"/>
    <col min="3" max="3" width="8.28515625" bestFit="1" customWidth="1"/>
    <col min="4" max="4" width="9.85546875" bestFit="1" customWidth="1"/>
    <col min="5" max="5" width="9.28515625" bestFit="1" customWidth="1"/>
    <col min="6" max="6" width="38.7109375" bestFit="1" customWidth="1"/>
    <col min="7" max="7" width="10.42578125" bestFit="1" customWidth="1"/>
    <col min="8" max="8" width="15.28515625" bestFit="1" customWidth="1"/>
    <col min="9" max="9" width="9.28515625" style="15" bestFit="1" customWidth="1"/>
    <col min="10" max="10" width="12.42578125" bestFit="1" customWidth="1"/>
    <col min="11" max="11" width="11.42578125" bestFit="1" customWidth="1"/>
    <col min="12" max="12" width="12.28515625" bestFit="1" customWidth="1"/>
    <col min="13" max="13" width="14.7109375" bestFit="1" customWidth="1"/>
    <col min="14" max="14" width="12.28515625" bestFit="1" customWidth="1"/>
    <col min="15" max="15" width="12" bestFit="1" customWidth="1"/>
    <col min="17" max="17" width="14.7109375" bestFit="1" customWidth="1"/>
    <col min="19" max="20" width="14.28515625" bestFit="1" customWidth="1"/>
  </cols>
  <sheetData>
    <row r="1" spans="1:13" x14ac:dyDescent="0.25">
      <c r="H1">
        <v>2</v>
      </c>
      <c r="I1" s="15">
        <v>100</v>
      </c>
      <c r="L1" s="108" t="s">
        <v>2369</v>
      </c>
      <c r="M1" s="108"/>
    </row>
    <row r="2" spans="1:13" x14ac:dyDescent="0.25">
      <c r="A2" t="s">
        <v>0</v>
      </c>
      <c r="B2" t="s">
        <v>1</v>
      </c>
      <c r="C2" t="s">
        <v>2</v>
      </c>
      <c r="D2" t="s">
        <v>3</v>
      </c>
      <c r="E2" t="s">
        <v>2379</v>
      </c>
      <c r="F2" t="s">
        <v>4</v>
      </c>
      <c r="G2" t="s">
        <v>2380</v>
      </c>
      <c r="H2" t="s">
        <v>2341</v>
      </c>
      <c r="I2" s="15" t="s">
        <v>2343</v>
      </c>
      <c r="J2" t="s">
        <v>2355</v>
      </c>
      <c r="K2" t="s">
        <v>2356</v>
      </c>
      <c r="L2" t="s">
        <v>2383</v>
      </c>
      <c r="M2" t="s">
        <v>1</v>
      </c>
    </row>
    <row r="3" spans="1:13" x14ac:dyDescent="0.25">
      <c r="A3">
        <v>1</v>
      </c>
      <c r="B3" t="s">
        <v>5</v>
      </c>
      <c r="C3">
        <v>45.8280999999999</v>
      </c>
      <c r="D3">
        <v>-107.6336</v>
      </c>
      <c r="E3">
        <v>880</v>
      </c>
      <c r="F3" t="s">
        <v>6</v>
      </c>
      <c r="G3" t="s">
        <v>2345</v>
      </c>
      <c r="H3">
        <v>0.98107</v>
      </c>
      <c r="I3">
        <v>2.3792</v>
      </c>
      <c r="J3" s="6">
        <f t="shared" ref="J3:J66" si="0">INDEX(LINEST($H3:$I3,LN($H$1:$I$1)),1)</f>
        <v>0.35739309254061591</v>
      </c>
      <c r="K3" s="6">
        <f t="shared" ref="K3:K66" si="1">INDEX(LINEST($H3:$I3,LN($H$1:$I$1)),1,2)</f>
        <v>0.73334398555387237</v>
      </c>
      <c r="L3">
        <f t="shared" ref="L3:L66" si="2">J3*LN(10)+K3</f>
        <v>1.556271992776936</v>
      </c>
      <c r="M3" t="s">
        <v>5</v>
      </c>
    </row>
    <row r="4" spans="1:13" x14ac:dyDescent="0.25">
      <c r="A4">
        <v>2</v>
      </c>
      <c r="B4" t="s">
        <v>7</v>
      </c>
      <c r="C4">
        <v>45.735999999999898</v>
      </c>
      <c r="D4">
        <v>-107.602</v>
      </c>
      <c r="E4">
        <v>883.89999999999895</v>
      </c>
      <c r="F4" t="s">
        <v>8</v>
      </c>
      <c r="G4" t="s">
        <v>2345</v>
      </c>
      <c r="H4">
        <v>0.94899999999999995</v>
      </c>
      <c r="I4">
        <v>2.3306100000000001</v>
      </c>
      <c r="J4" s="6">
        <f t="shared" si="0"/>
        <v>0.35317021348876027</v>
      </c>
      <c r="K4" s="6">
        <f t="shared" si="1"/>
        <v>0.70420106226251178</v>
      </c>
      <c r="L4">
        <f t="shared" si="2"/>
        <v>1.517405531131256</v>
      </c>
      <c r="M4" t="s">
        <v>7</v>
      </c>
    </row>
    <row r="5" spans="1:13" x14ac:dyDescent="0.25">
      <c r="A5">
        <v>3</v>
      </c>
      <c r="B5" t="s">
        <v>9</v>
      </c>
      <c r="C5">
        <v>45.558900000000001</v>
      </c>
      <c r="D5">
        <v>-106.750699999999</v>
      </c>
      <c r="E5">
        <v>1046.4000000000001</v>
      </c>
      <c r="F5" t="s">
        <v>10</v>
      </c>
      <c r="G5" t="s">
        <v>2345</v>
      </c>
      <c r="H5">
        <v>1.0361100000000001</v>
      </c>
      <c r="I5">
        <v>2.4726300000000001</v>
      </c>
      <c r="J5" s="6">
        <f t="shared" si="0"/>
        <v>0.36720642951402632</v>
      </c>
      <c r="K5" s="6">
        <f t="shared" si="1"/>
        <v>0.78158189869886852</v>
      </c>
      <c r="L5">
        <f t="shared" si="2"/>
        <v>1.6271059493494344</v>
      </c>
      <c r="M5" t="s">
        <v>9</v>
      </c>
    </row>
    <row r="6" spans="1:13" x14ac:dyDescent="0.25">
      <c r="A6">
        <v>4</v>
      </c>
      <c r="B6" t="s">
        <v>11</v>
      </c>
      <c r="C6">
        <v>45.379600000000003</v>
      </c>
      <c r="D6">
        <v>-107.377799999999</v>
      </c>
      <c r="E6">
        <v>994.6</v>
      </c>
      <c r="F6" t="s">
        <v>12</v>
      </c>
      <c r="G6" t="s">
        <v>2345</v>
      </c>
      <c r="H6">
        <v>0.96309999999999996</v>
      </c>
      <c r="I6">
        <v>2.4428100000000001</v>
      </c>
      <c r="J6" s="6">
        <f t="shared" si="0"/>
        <v>0.37824675313688633</v>
      </c>
      <c r="K6" s="6">
        <f t="shared" si="1"/>
        <v>0.70091932950721336</v>
      </c>
      <c r="L6">
        <f t="shared" si="2"/>
        <v>1.5718646647536065</v>
      </c>
      <c r="M6" t="s">
        <v>11</v>
      </c>
    </row>
    <row r="7" spans="1:13" x14ac:dyDescent="0.25">
      <c r="A7">
        <v>5</v>
      </c>
      <c r="B7" t="s">
        <v>13</v>
      </c>
      <c r="C7">
        <v>45.728200000000001</v>
      </c>
      <c r="D7">
        <v>-107.618399999999</v>
      </c>
      <c r="E7">
        <v>887.89999999999895</v>
      </c>
      <c r="F7" t="s">
        <v>14</v>
      </c>
      <c r="G7" t="s">
        <v>2345</v>
      </c>
      <c r="H7">
        <v>0.95245000000000002</v>
      </c>
      <c r="I7">
        <v>2.3336899999999998</v>
      </c>
      <c r="J7" s="6">
        <f t="shared" si="0"/>
        <v>0.35307563326786517</v>
      </c>
      <c r="K7" s="6">
        <f t="shared" si="1"/>
        <v>0.70771662027596183</v>
      </c>
      <c r="L7">
        <f t="shared" si="2"/>
        <v>1.5207033101379808</v>
      </c>
      <c r="M7" t="s">
        <v>13</v>
      </c>
    </row>
    <row r="8" spans="1:13" x14ac:dyDescent="0.25">
      <c r="A8">
        <v>6</v>
      </c>
      <c r="B8" t="s">
        <v>15</v>
      </c>
      <c r="C8">
        <v>45.3108</v>
      </c>
      <c r="D8">
        <v>-107.91630000000001</v>
      </c>
      <c r="E8">
        <v>1000.7</v>
      </c>
      <c r="F8" t="s">
        <v>16</v>
      </c>
      <c r="G8" t="s">
        <v>2345</v>
      </c>
      <c r="H8">
        <v>0.9</v>
      </c>
      <c r="I8">
        <v>2.20817</v>
      </c>
      <c r="J8" s="6">
        <f t="shared" si="0"/>
        <v>0.33439731775218151</v>
      </c>
      <c r="K8" s="6">
        <f t="shared" si="1"/>
        <v>0.66821344201326716</v>
      </c>
      <c r="L8">
        <f t="shared" si="2"/>
        <v>1.4381917210066335</v>
      </c>
      <c r="M8" t="s">
        <v>15</v>
      </c>
    </row>
    <row r="9" spans="1:13" x14ac:dyDescent="0.25">
      <c r="A9">
        <v>7</v>
      </c>
      <c r="B9" t="s">
        <v>17</v>
      </c>
      <c r="C9">
        <v>48.750100000000003</v>
      </c>
      <c r="D9">
        <v>-108.6002</v>
      </c>
      <c r="E9">
        <v>961.29999999999905</v>
      </c>
      <c r="F9" t="s">
        <v>18</v>
      </c>
      <c r="G9" t="s">
        <v>2345</v>
      </c>
      <c r="H9">
        <v>1.1580900000000001</v>
      </c>
      <c r="I9">
        <v>2.7326000000000001</v>
      </c>
      <c r="J9" s="6">
        <f t="shared" si="0"/>
        <v>0.40247973946351567</v>
      </c>
      <c r="K9" s="6">
        <f t="shared" si="1"/>
        <v>0.87911230335836277</v>
      </c>
      <c r="L9">
        <f t="shared" si="2"/>
        <v>1.8058561516791813</v>
      </c>
      <c r="M9" t="s">
        <v>17</v>
      </c>
    </row>
    <row r="10" spans="1:13" x14ac:dyDescent="0.25">
      <c r="A10">
        <v>8</v>
      </c>
      <c r="B10" t="s">
        <v>19</v>
      </c>
      <c r="C10">
        <v>45.243400000000001</v>
      </c>
      <c r="D10">
        <v>-112.5334</v>
      </c>
      <c r="E10">
        <v>1615.0999999999899</v>
      </c>
      <c r="F10" t="s">
        <v>20</v>
      </c>
      <c r="G10" t="s">
        <v>2345</v>
      </c>
      <c r="H10">
        <v>0.62919000000000003</v>
      </c>
      <c r="I10">
        <v>1.55294</v>
      </c>
      <c r="J10" s="6">
        <f t="shared" si="0"/>
        <v>0.23613102446438738</v>
      </c>
      <c r="K10" s="6">
        <f t="shared" si="1"/>
        <v>0.46551644614977838</v>
      </c>
      <c r="L10">
        <f t="shared" si="2"/>
        <v>1.009228223074889</v>
      </c>
      <c r="M10" t="s">
        <v>19</v>
      </c>
    </row>
    <row r="11" spans="1:13" x14ac:dyDescent="0.25">
      <c r="A11">
        <v>9</v>
      </c>
      <c r="B11" t="s">
        <v>21</v>
      </c>
      <c r="C11">
        <v>45.2137999999999</v>
      </c>
      <c r="D11">
        <v>-112.62730000000001</v>
      </c>
      <c r="E11">
        <v>1552</v>
      </c>
      <c r="F11" t="s">
        <v>22</v>
      </c>
      <c r="G11" t="s">
        <v>2345</v>
      </c>
      <c r="H11">
        <v>0.62048999999999999</v>
      </c>
      <c r="I11">
        <v>1.5371699999999999</v>
      </c>
      <c r="J11" s="6">
        <f t="shared" si="0"/>
        <v>0.23432377537863561</v>
      </c>
      <c r="K11" s="6">
        <f t="shared" si="1"/>
        <v>0.45806913575813679</v>
      </c>
      <c r="L11">
        <f t="shared" si="2"/>
        <v>0.99761956787906836</v>
      </c>
      <c r="M11" t="s">
        <v>21</v>
      </c>
    </row>
    <row r="12" spans="1:13" x14ac:dyDescent="0.25">
      <c r="A12">
        <v>10</v>
      </c>
      <c r="B12" t="s">
        <v>23</v>
      </c>
      <c r="C12">
        <v>46.334600000000002</v>
      </c>
      <c r="D12">
        <v>-111.28270000000001</v>
      </c>
      <c r="E12">
        <v>1480.7</v>
      </c>
      <c r="F12" t="s">
        <v>24</v>
      </c>
      <c r="G12" t="s">
        <v>2345</v>
      </c>
      <c r="H12">
        <v>0.7</v>
      </c>
      <c r="I12">
        <v>1.71231</v>
      </c>
      <c r="J12" s="6">
        <f t="shared" si="0"/>
        <v>0.25876892814673236</v>
      </c>
      <c r="K12" s="6">
        <f t="shared" si="1"/>
        <v>0.52063504703857322</v>
      </c>
      <c r="L12">
        <f t="shared" si="2"/>
        <v>1.1164725235192865</v>
      </c>
      <c r="M12" t="s">
        <v>23</v>
      </c>
    </row>
    <row r="13" spans="1:13" x14ac:dyDescent="0.25">
      <c r="A13">
        <v>11</v>
      </c>
      <c r="B13" t="s">
        <v>25</v>
      </c>
      <c r="C13">
        <v>45.443100000000001</v>
      </c>
      <c r="D13">
        <v>-109.1848</v>
      </c>
      <c r="E13">
        <v>1285.3</v>
      </c>
      <c r="F13" t="s">
        <v>26</v>
      </c>
      <c r="G13" t="s">
        <v>2345</v>
      </c>
      <c r="H13">
        <v>1.06389</v>
      </c>
      <c r="I13">
        <v>2.36496</v>
      </c>
      <c r="J13" s="6">
        <f t="shared" si="0"/>
        <v>0.3325823999998706</v>
      </c>
      <c r="K13" s="6">
        <f t="shared" si="1"/>
        <v>0.83336144713622973</v>
      </c>
      <c r="L13">
        <f t="shared" si="2"/>
        <v>1.5991607235681147</v>
      </c>
      <c r="M13" t="s">
        <v>25</v>
      </c>
    </row>
    <row r="14" spans="1:13" x14ac:dyDescent="0.25">
      <c r="A14">
        <v>12</v>
      </c>
      <c r="B14" t="s">
        <v>27</v>
      </c>
      <c r="C14">
        <v>45.197499999999899</v>
      </c>
      <c r="D14">
        <v>-109.2521</v>
      </c>
      <c r="E14">
        <v>1720</v>
      </c>
      <c r="F14" t="s">
        <v>28</v>
      </c>
      <c r="G14" t="s">
        <v>2345</v>
      </c>
      <c r="H14">
        <v>1.2615400000000001</v>
      </c>
      <c r="I14">
        <v>2.6090900000000001</v>
      </c>
      <c r="J14" s="6">
        <f t="shared" si="0"/>
        <v>0.34446372072204096</v>
      </c>
      <c r="K14" s="6">
        <f t="shared" si="1"/>
        <v>1.0227759431763288</v>
      </c>
      <c r="L14">
        <f t="shared" si="2"/>
        <v>1.8159329715881647</v>
      </c>
      <c r="M14" t="s">
        <v>27</v>
      </c>
    </row>
    <row r="15" spans="1:13" x14ac:dyDescent="0.25">
      <c r="A15">
        <v>13</v>
      </c>
      <c r="B15" t="s">
        <v>29</v>
      </c>
      <c r="C15">
        <v>45.2640999999999</v>
      </c>
      <c r="D15">
        <v>-109.2268</v>
      </c>
      <c r="E15">
        <v>1559.0999999999899</v>
      </c>
      <c r="F15" t="s">
        <v>30</v>
      </c>
      <c r="G15" t="s">
        <v>2345</v>
      </c>
      <c r="H15">
        <v>1.1727300000000001</v>
      </c>
      <c r="I15">
        <v>2.5</v>
      </c>
      <c r="J15" s="6">
        <f t="shared" si="0"/>
        <v>0.33927970212811642</v>
      </c>
      <c r="K15" s="6">
        <f t="shared" si="1"/>
        <v>0.93755923104867789</v>
      </c>
      <c r="L15">
        <f t="shared" si="2"/>
        <v>1.7187796155243391</v>
      </c>
      <c r="M15" t="s">
        <v>29</v>
      </c>
    </row>
    <row r="16" spans="1:13" x14ac:dyDescent="0.25">
      <c r="A16">
        <v>14</v>
      </c>
      <c r="B16" t="s">
        <v>31</v>
      </c>
      <c r="C16">
        <v>45.161299999999898</v>
      </c>
      <c r="D16">
        <v>-109.2911</v>
      </c>
      <c r="E16">
        <v>1852</v>
      </c>
      <c r="F16" t="s">
        <v>32</v>
      </c>
      <c r="G16" t="s">
        <v>2345</v>
      </c>
      <c r="H16">
        <v>1.3</v>
      </c>
      <c r="I16">
        <v>2.71312</v>
      </c>
      <c r="J16" s="6">
        <f t="shared" si="0"/>
        <v>0.36122486959795963</v>
      </c>
      <c r="K16" s="6">
        <f t="shared" si="1"/>
        <v>1.0496180000900401</v>
      </c>
      <c r="L16">
        <f t="shared" si="2"/>
        <v>1.8813690000450203</v>
      </c>
      <c r="M16" t="s">
        <v>31</v>
      </c>
    </row>
    <row r="17" spans="1:14" x14ac:dyDescent="0.25">
      <c r="A17">
        <v>15</v>
      </c>
      <c r="B17" t="s">
        <v>33</v>
      </c>
      <c r="C17">
        <v>45.177100000000003</v>
      </c>
      <c r="D17">
        <v>-109.25060000000001</v>
      </c>
      <c r="E17">
        <v>1711.8</v>
      </c>
      <c r="F17" t="s">
        <v>34</v>
      </c>
      <c r="G17" t="s">
        <v>2345</v>
      </c>
      <c r="H17">
        <v>1.25858</v>
      </c>
      <c r="I17">
        <v>2.6</v>
      </c>
      <c r="J17" s="6">
        <f t="shared" si="0"/>
        <v>0.34289675652180629</v>
      </c>
      <c r="K17" s="6">
        <f t="shared" si="1"/>
        <v>1.0209020799937598</v>
      </c>
      <c r="L17">
        <f t="shared" si="2"/>
        <v>1.8104510399968798</v>
      </c>
      <c r="M17" t="s">
        <v>33</v>
      </c>
    </row>
    <row r="18" spans="1:14" x14ac:dyDescent="0.25">
      <c r="A18">
        <v>16</v>
      </c>
      <c r="B18" t="s">
        <v>35</v>
      </c>
      <c r="C18">
        <v>45.2575</v>
      </c>
      <c r="D18">
        <v>-109.2264</v>
      </c>
      <c r="E18">
        <v>1564.2</v>
      </c>
      <c r="F18" t="s">
        <v>36</v>
      </c>
      <c r="G18" t="s">
        <v>2345</v>
      </c>
      <c r="H18">
        <v>1.175</v>
      </c>
      <c r="I18">
        <v>2.5</v>
      </c>
      <c r="J18" s="6">
        <f t="shared" si="0"/>
        <v>0.3386994396918141</v>
      </c>
      <c r="K18" s="6">
        <f t="shared" si="1"/>
        <v>0.9402314383203858</v>
      </c>
      <c r="L18">
        <f t="shared" si="2"/>
        <v>1.7201157191601928</v>
      </c>
      <c r="M18" t="s">
        <v>35</v>
      </c>
    </row>
    <row r="19" spans="1:14" x14ac:dyDescent="0.25">
      <c r="A19">
        <v>17</v>
      </c>
      <c r="B19" t="s">
        <v>37</v>
      </c>
      <c r="C19">
        <v>45.2212999999999</v>
      </c>
      <c r="D19">
        <v>-109.2124</v>
      </c>
      <c r="E19">
        <v>1701.0999999999899</v>
      </c>
      <c r="F19" t="s">
        <v>38</v>
      </c>
      <c r="G19" t="s">
        <v>2345</v>
      </c>
      <c r="H19">
        <v>1.1903300000000001</v>
      </c>
      <c r="I19">
        <v>2.5226600000000001</v>
      </c>
      <c r="J19" s="6">
        <f t="shared" si="0"/>
        <v>0.34057315055441117</v>
      </c>
      <c r="K19" s="6">
        <f t="shared" si="1"/>
        <v>0.95426268091879218</v>
      </c>
      <c r="L19">
        <f t="shared" si="2"/>
        <v>1.7384613404593963</v>
      </c>
      <c r="M19" t="s">
        <v>37</v>
      </c>
      <c r="N19" s="14"/>
    </row>
    <row r="20" spans="1:14" x14ac:dyDescent="0.25">
      <c r="A20">
        <v>18</v>
      </c>
      <c r="B20" t="s">
        <v>39</v>
      </c>
      <c r="C20">
        <v>45.267200000000003</v>
      </c>
      <c r="D20">
        <v>-109.1992</v>
      </c>
      <c r="E20">
        <v>1577.3</v>
      </c>
      <c r="F20" t="s">
        <v>40</v>
      </c>
      <c r="G20" t="s">
        <v>2345</v>
      </c>
      <c r="H20">
        <v>1.15909</v>
      </c>
      <c r="I20">
        <v>2.4792900000000002</v>
      </c>
      <c r="J20" s="6">
        <f t="shared" si="0"/>
        <v>0.33747245304236467</v>
      </c>
      <c r="K20" s="6">
        <f t="shared" si="1"/>
        <v>0.92517192065703624</v>
      </c>
      <c r="L20">
        <f t="shared" si="2"/>
        <v>1.7022309603285182</v>
      </c>
      <c r="M20" t="s">
        <v>39</v>
      </c>
    </row>
    <row r="21" spans="1:14" x14ac:dyDescent="0.25">
      <c r="A21">
        <v>19</v>
      </c>
      <c r="B21" t="s">
        <v>41</v>
      </c>
      <c r="C21">
        <v>45.2899999999999</v>
      </c>
      <c r="D21">
        <v>-109.04</v>
      </c>
      <c r="E21">
        <v>1389.9</v>
      </c>
      <c r="F21" t="s">
        <v>42</v>
      </c>
      <c r="G21" t="s">
        <v>2345</v>
      </c>
      <c r="H21">
        <v>0.90500000000000003</v>
      </c>
      <c r="I21">
        <v>2.2086100000000002</v>
      </c>
      <c r="J21" s="6">
        <f t="shared" si="0"/>
        <v>0.33323168043520451</v>
      </c>
      <c r="K21" s="6">
        <f t="shared" si="1"/>
        <v>0.67402140023308532</v>
      </c>
      <c r="L21">
        <f t="shared" si="2"/>
        <v>1.4413157001165429</v>
      </c>
      <c r="M21" t="s">
        <v>41</v>
      </c>
    </row>
    <row r="22" spans="1:14" x14ac:dyDescent="0.25">
      <c r="A22">
        <v>20</v>
      </c>
      <c r="B22" t="s">
        <v>43</v>
      </c>
      <c r="C22">
        <v>47.537599999999898</v>
      </c>
      <c r="D22">
        <v>-111.3121</v>
      </c>
      <c r="E22">
        <v>1071.7</v>
      </c>
      <c r="F22" t="s">
        <v>44</v>
      </c>
      <c r="G22" t="s">
        <v>2345</v>
      </c>
      <c r="H22">
        <v>1.0411300000000001</v>
      </c>
      <c r="I22">
        <v>2.4647100000000002</v>
      </c>
      <c r="J22" s="6">
        <f t="shared" si="0"/>
        <v>0.36389867800488529</v>
      </c>
      <c r="K22" s="6">
        <f t="shared" si="1"/>
        <v>0.78889465733142206</v>
      </c>
      <c r="L22">
        <f t="shared" si="2"/>
        <v>1.6268023286657112</v>
      </c>
      <c r="M22" t="s">
        <v>43</v>
      </c>
    </row>
    <row r="23" spans="1:14" x14ac:dyDescent="0.25">
      <c r="A23">
        <v>21</v>
      </c>
      <c r="B23" t="s">
        <v>45</v>
      </c>
      <c r="C23">
        <v>47.483699999999899</v>
      </c>
      <c r="D23">
        <v>-111.331</v>
      </c>
      <c r="E23">
        <v>1023.2</v>
      </c>
      <c r="F23" t="s">
        <v>46</v>
      </c>
      <c r="G23" t="s">
        <v>2345</v>
      </c>
      <c r="H23">
        <v>1.03871</v>
      </c>
      <c r="I23">
        <v>2.4550000000000001</v>
      </c>
      <c r="J23" s="6">
        <f t="shared" si="0"/>
        <v>0.36203519203103351</v>
      </c>
      <c r="K23" s="6">
        <f t="shared" si="1"/>
        <v>0.7877663273802108</v>
      </c>
      <c r="L23">
        <f t="shared" si="2"/>
        <v>1.6213831636901053</v>
      </c>
      <c r="M23" t="s">
        <v>45</v>
      </c>
    </row>
    <row r="24" spans="1:14" x14ac:dyDescent="0.25">
      <c r="A24">
        <v>22</v>
      </c>
      <c r="B24" t="s">
        <v>47</v>
      </c>
      <c r="C24">
        <v>47.419199999999897</v>
      </c>
      <c r="D24">
        <v>-110.9575</v>
      </c>
      <c r="E24">
        <v>1144.5</v>
      </c>
      <c r="F24" t="s">
        <v>48</v>
      </c>
      <c r="G24" t="s">
        <v>2345</v>
      </c>
      <c r="H24">
        <v>1.09446</v>
      </c>
      <c r="I24">
        <v>2.5840299999999998</v>
      </c>
      <c r="J24" s="6">
        <f t="shared" si="0"/>
        <v>0.38076718821263061</v>
      </c>
      <c r="K24" s="6">
        <f t="shared" si="1"/>
        <v>0.83053229704067699</v>
      </c>
      <c r="L24">
        <f t="shared" si="2"/>
        <v>1.7072811485203383</v>
      </c>
      <c r="M24" t="s">
        <v>47</v>
      </c>
    </row>
    <row r="25" spans="1:14" x14ac:dyDescent="0.25">
      <c r="A25">
        <v>23</v>
      </c>
      <c r="B25" t="s">
        <v>49</v>
      </c>
      <c r="C25">
        <v>46.922400000000003</v>
      </c>
      <c r="D25">
        <v>-110.72410000000001</v>
      </c>
      <c r="E25">
        <v>1748</v>
      </c>
      <c r="F25" t="s">
        <v>50</v>
      </c>
      <c r="G25" t="s">
        <v>2345</v>
      </c>
      <c r="H25">
        <v>1.2800499999999999</v>
      </c>
      <c r="I25">
        <v>2.73081</v>
      </c>
      <c r="J25" s="6">
        <f t="shared" si="0"/>
        <v>0.37084648990739344</v>
      </c>
      <c r="K25" s="6">
        <f t="shared" si="1"/>
        <v>1.0229988011001381</v>
      </c>
      <c r="L25">
        <f t="shared" si="2"/>
        <v>1.8769044005500692</v>
      </c>
      <c r="M25" t="s">
        <v>49</v>
      </c>
    </row>
    <row r="26" spans="1:14" x14ac:dyDescent="0.25">
      <c r="A26">
        <v>24</v>
      </c>
      <c r="B26" t="s">
        <v>51</v>
      </c>
      <c r="C26">
        <v>47.5399999999999</v>
      </c>
      <c r="D26">
        <v>-111.29430000000001</v>
      </c>
      <c r="E26">
        <v>1075.3</v>
      </c>
      <c r="F26" t="s">
        <v>52</v>
      </c>
      <c r="G26" t="s">
        <v>2345</v>
      </c>
      <c r="H26">
        <v>1.0450699999999999</v>
      </c>
      <c r="I26">
        <v>2.4721299999999999</v>
      </c>
      <c r="J26" s="6">
        <f t="shared" si="0"/>
        <v>0.36478824332573601</v>
      </c>
      <c r="K26" s="6">
        <f t="shared" si="1"/>
        <v>0.79221805763735087</v>
      </c>
      <c r="L26">
        <f t="shared" si="2"/>
        <v>1.6321740288186755</v>
      </c>
      <c r="M26" t="s">
        <v>51</v>
      </c>
    </row>
    <row r="27" spans="1:14" x14ac:dyDescent="0.25">
      <c r="A27">
        <v>25</v>
      </c>
      <c r="B27" t="s">
        <v>53</v>
      </c>
      <c r="C27">
        <v>48.177700000000002</v>
      </c>
      <c r="D27">
        <v>-110.1144</v>
      </c>
      <c r="E27">
        <v>823</v>
      </c>
      <c r="F27" t="s">
        <v>54</v>
      </c>
      <c r="G27" t="s">
        <v>2345</v>
      </c>
      <c r="H27">
        <v>1.0281</v>
      </c>
      <c r="I27">
        <v>2.4524499999999998</v>
      </c>
      <c r="J27" s="6">
        <f t="shared" si="0"/>
        <v>0.3640955071132343</v>
      </c>
      <c r="K27" s="6">
        <f t="shared" si="1"/>
        <v>0.77572822578991818</v>
      </c>
      <c r="L27">
        <f t="shared" si="2"/>
        <v>1.614089112894959</v>
      </c>
      <c r="M27" t="s">
        <v>53</v>
      </c>
    </row>
    <row r="28" spans="1:14" x14ac:dyDescent="0.25">
      <c r="A28">
        <v>26</v>
      </c>
      <c r="B28" t="s">
        <v>55</v>
      </c>
      <c r="C28">
        <v>47.585099999999898</v>
      </c>
      <c r="D28">
        <v>-110.789</v>
      </c>
      <c r="E28">
        <v>1035.7</v>
      </c>
      <c r="F28" t="s">
        <v>56</v>
      </c>
      <c r="G28" t="s">
        <v>2345</v>
      </c>
      <c r="H28">
        <v>1.2475400000000001</v>
      </c>
      <c r="I28">
        <v>2.77677</v>
      </c>
      <c r="J28" s="6">
        <f t="shared" si="0"/>
        <v>0.39090516540370784</v>
      </c>
      <c r="K28" s="6">
        <f t="shared" si="1"/>
        <v>0.97658518673410089</v>
      </c>
      <c r="L28">
        <f t="shared" si="2"/>
        <v>1.8766775933670505</v>
      </c>
      <c r="M28" t="s">
        <v>55</v>
      </c>
    </row>
    <row r="29" spans="1:14" x14ac:dyDescent="0.25">
      <c r="A29">
        <v>27</v>
      </c>
      <c r="B29" t="s">
        <v>57</v>
      </c>
      <c r="C29">
        <v>47.726799999999898</v>
      </c>
      <c r="D29">
        <v>-111.0334</v>
      </c>
      <c r="E29">
        <v>985.7</v>
      </c>
      <c r="F29" t="s">
        <v>58</v>
      </c>
      <c r="G29" t="s">
        <v>2345</v>
      </c>
      <c r="H29">
        <v>1.0731299999999999</v>
      </c>
      <c r="I29">
        <v>2.54217</v>
      </c>
      <c r="J29" s="6">
        <f t="shared" si="0"/>
        <v>0.37551926406404734</v>
      </c>
      <c r="K29" s="6">
        <f t="shared" si="1"/>
        <v>0.81283988086805981</v>
      </c>
      <c r="L29">
        <f t="shared" si="2"/>
        <v>1.6775049404340301</v>
      </c>
      <c r="M29" t="s">
        <v>57</v>
      </c>
    </row>
    <row r="30" spans="1:14" x14ac:dyDescent="0.25">
      <c r="A30">
        <v>28</v>
      </c>
      <c r="B30" t="s">
        <v>59</v>
      </c>
      <c r="C30">
        <v>47.5974</v>
      </c>
      <c r="D30">
        <v>-110.007499999999</v>
      </c>
      <c r="E30">
        <v>962.29999999999905</v>
      </c>
      <c r="F30" t="s">
        <v>60</v>
      </c>
      <c r="G30" t="s">
        <v>2345</v>
      </c>
      <c r="H30">
        <v>1.0362499999999999</v>
      </c>
      <c r="I30">
        <v>2.5131100000000002</v>
      </c>
      <c r="J30" s="6">
        <f t="shared" si="0"/>
        <v>0.37751822981377564</v>
      </c>
      <c r="K30" s="6">
        <f t="shared" si="1"/>
        <v>0.77457430339459976</v>
      </c>
      <c r="L30">
        <f t="shared" si="2"/>
        <v>1.6438421516972999</v>
      </c>
      <c r="M30" t="s">
        <v>59</v>
      </c>
    </row>
    <row r="31" spans="1:14" x14ac:dyDescent="0.25">
      <c r="A31">
        <v>29</v>
      </c>
      <c r="B31" t="s">
        <v>61</v>
      </c>
      <c r="C31">
        <v>46.391300000000001</v>
      </c>
      <c r="D31">
        <v>-105.6575</v>
      </c>
      <c r="E31">
        <v>933</v>
      </c>
      <c r="F31" t="s">
        <v>62</v>
      </c>
      <c r="G31" t="s">
        <v>2345</v>
      </c>
      <c r="H31">
        <v>1.0847800000000001</v>
      </c>
      <c r="I31">
        <v>2.64283</v>
      </c>
      <c r="J31" s="6">
        <f t="shared" si="0"/>
        <v>0.39827219774477829</v>
      </c>
      <c r="K31" s="6">
        <f t="shared" si="1"/>
        <v>0.80871874903779384</v>
      </c>
      <c r="L31">
        <f t="shared" si="2"/>
        <v>1.7257743745188971</v>
      </c>
      <c r="M31" t="s">
        <v>61</v>
      </c>
    </row>
    <row r="32" spans="1:14" x14ac:dyDescent="0.25">
      <c r="A32">
        <v>30</v>
      </c>
      <c r="B32" t="s">
        <v>63</v>
      </c>
      <c r="C32">
        <v>46.416200000000003</v>
      </c>
      <c r="D32">
        <v>-105.83280000000001</v>
      </c>
      <c r="E32">
        <v>732.39999999999895</v>
      </c>
      <c r="F32" t="s">
        <v>64</v>
      </c>
      <c r="G32" t="s">
        <v>2345</v>
      </c>
      <c r="H32">
        <v>1.0461800000000001</v>
      </c>
      <c r="I32">
        <v>2.4519199999999999</v>
      </c>
      <c r="J32" s="6">
        <f t="shared" si="0"/>
        <v>0.35933837762443072</v>
      </c>
      <c r="K32" s="6">
        <f t="shared" si="1"/>
        <v>0.79710561668264102</v>
      </c>
      <c r="L32">
        <f t="shared" si="2"/>
        <v>1.6245128083413203</v>
      </c>
      <c r="M32" t="s">
        <v>63</v>
      </c>
    </row>
    <row r="33" spans="1:13" x14ac:dyDescent="0.25">
      <c r="A33">
        <v>31</v>
      </c>
      <c r="B33" t="s">
        <v>65</v>
      </c>
      <c r="C33">
        <v>46.393799999999899</v>
      </c>
      <c r="D33">
        <v>-105.66330000000001</v>
      </c>
      <c r="E33">
        <v>950.7</v>
      </c>
      <c r="F33" t="s">
        <v>66</v>
      </c>
      <c r="G33" t="s">
        <v>2345</v>
      </c>
      <c r="H33">
        <v>1.08355</v>
      </c>
      <c r="I33">
        <v>2.6376400000000002</v>
      </c>
      <c r="J33" s="6">
        <f t="shared" si="0"/>
        <v>0.39725993375898222</v>
      </c>
      <c r="K33" s="6">
        <f t="shared" si="1"/>
        <v>0.80819039696553086</v>
      </c>
      <c r="L33">
        <f t="shared" si="2"/>
        <v>1.7229151984827653</v>
      </c>
      <c r="M33" t="s">
        <v>65</v>
      </c>
    </row>
    <row r="34" spans="1:13" x14ac:dyDescent="0.25">
      <c r="A34">
        <v>32</v>
      </c>
      <c r="B34" t="s">
        <v>67</v>
      </c>
      <c r="C34">
        <v>46.280500000000004</v>
      </c>
      <c r="D34">
        <v>-105.2766</v>
      </c>
      <c r="E34">
        <v>757.1</v>
      </c>
      <c r="F34" t="s">
        <v>68</v>
      </c>
      <c r="G34" t="s">
        <v>2345</v>
      </c>
      <c r="H34">
        <v>1.2161999999999999</v>
      </c>
      <c r="I34">
        <v>3.0339999999999998</v>
      </c>
      <c r="J34" s="6">
        <f t="shared" si="0"/>
        <v>0.46467006903530539</v>
      </c>
      <c r="K34" s="6">
        <f t="shared" si="1"/>
        <v>0.89411525175758277</v>
      </c>
      <c r="L34">
        <f t="shared" si="2"/>
        <v>1.9640576258787912</v>
      </c>
      <c r="M34" t="s">
        <v>67</v>
      </c>
    </row>
    <row r="35" spans="1:13" x14ac:dyDescent="0.25">
      <c r="A35">
        <v>33</v>
      </c>
      <c r="B35" t="s">
        <v>69</v>
      </c>
      <c r="C35">
        <v>46.244799999999898</v>
      </c>
      <c r="D35">
        <v>-105.2684</v>
      </c>
      <c r="E35">
        <v>767.2</v>
      </c>
      <c r="F35" t="s">
        <v>70</v>
      </c>
      <c r="G35" t="s">
        <v>2345</v>
      </c>
      <c r="H35">
        <v>1.2174199999999999</v>
      </c>
      <c r="I35">
        <v>3.0379999999999998</v>
      </c>
      <c r="J35" s="6">
        <f t="shared" si="0"/>
        <v>0.46538069880311167</v>
      </c>
      <c r="K35" s="6">
        <f t="shared" si="1"/>
        <v>0.89484268073760598</v>
      </c>
      <c r="L35">
        <f t="shared" si="2"/>
        <v>1.9664213403688029</v>
      </c>
      <c r="M35" t="s">
        <v>69</v>
      </c>
    </row>
    <row r="36" spans="1:13" x14ac:dyDescent="0.25">
      <c r="A36">
        <v>34</v>
      </c>
      <c r="B36" t="s">
        <v>71</v>
      </c>
      <c r="C36">
        <v>46.407400000000003</v>
      </c>
      <c r="D36">
        <v>-105.8302</v>
      </c>
      <c r="E36">
        <v>719.89999999999895</v>
      </c>
      <c r="F36" t="s">
        <v>72</v>
      </c>
      <c r="G36" t="s">
        <v>2345</v>
      </c>
      <c r="H36">
        <v>1.0472900000000001</v>
      </c>
      <c r="I36">
        <v>2.4559799999999998</v>
      </c>
      <c r="J36" s="6">
        <f t="shared" si="0"/>
        <v>0.36009246316940502</v>
      </c>
      <c r="K36" s="6">
        <f t="shared" si="1"/>
        <v>0.7976929244132408</v>
      </c>
      <c r="L36">
        <f t="shared" si="2"/>
        <v>1.6268364622066203</v>
      </c>
      <c r="M36" t="s">
        <v>71</v>
      </c>
    </row>
    <row r="37" spans="1:13" x14ac:dyDescent="0.25">
      <c r="A37">
        <v>35</v>
      </c>
      <c r="B37" t="s">
        <v>73</v>
      </c>
      <c r="C37">
        <v>46.5703999999999</v>
      </c>
      <c r="D37">
        <v>-105.704899999999</v>
      </c>
      <c r="E37">
        <v>721.2</v>
      </c>
      <c r="F37" t="s">
        <v>74</v>
      </c>
      <c r="G37" t="s">
        <v>2345</v>
      </c>
      <c r="H37">
        <v>1.0325500000000001</v>
      </c>
      <c r="I37">
        <v>2.4743599999999999</v>
      </c>
      <c r="J37" s="6">
        <f t="shared" si="0"/>
        <v>0.36855867105060736</v>
      </c>
      <c r="K37" s="6">
        <f t="shared" si="1"/>
        <v>0.77708459629035087</v>
      </c>
      <c r="L37">
        <f t="shared" si="2"/>
        <v>1.6257222981451755</v>
      </c>
      <c r="M37" t="s">
        <v>73</v>
      </c>
    </row>
    <row r="38" spans="1:13" x14ac:dyDescent="0.25">
      <c r="A38">
        <v>36</v>
      </c>
      <c r="B38" t="s">
        <v>75</v>
      </c>
      <c r="C38">
        <v>46.5396</v>
      </c>
      <c r="D38">
        <v>-104.7518</v>
      </c>
      <c r="E38">
        <v>828.39999999999895</v>
      </c>
      <c r="F38" t="s">
        <v>76</v>
      </c>
      <c r="G38" t="s">
        <v>2345</v>
      </c>
      <c r="H38">
        <v>1.2842100000000001</v>
      </c>
      <c r="I38">
        <v>3.29583</v>
      </c>
      <c r="J38" s="6">
        <f t="shared" si="0"/>
        <v>0.51421476745120553</v>
      </c>
      <c r="K38" s="6">
        <f t="shared" si="1"/>
        <v>0.92778348373890873</v>
      </c>
      <c r="L38">
        <f t="shared" si="2"/>
        <v>2.1118067418694544</v>
      </c>
      <c r="M38" t="s">
        <v>75</v>
      </c>
    </row>
    <row r="39" spans="1:13" x14ac:dyDescent="0.25">
      <c r="A39">
        <v>37</v>
      </c>
      <c r="B39" t="s">
        <v>77</v>
      </c>
      <c r="C39">
        <v>45.091700000000003</v>
      </c>
      <c r="D39">
        <v>-104.976299999999</v>
      </c>
      <c r="E39">
        <v>1250</v>
      </c>
      <c r="F39" t="s">
        <v>78</v>
      </c>
      <c r="G39" t="s">
        <v>2345</v>
      </c>
      <c r="H39">
        <v>1.37826</v>
      </c>
      <c r="I39">
        <v>3.3845000000000001</v>
      </c>
      <c r="J39" s="6">
        <f t="shared" si="0"/>
        <v>0.51283951991494747</v>
      </c>
      <c r="K39" s="6">
        <f t="shared" si="1"/>
        <v>1.0227867326912379</v>
      </c>
      <c r="L39">
        <f t="shared" si="2"/>
        <v>2.2036433663456192</v>
      </c>
      <c r="M39" t="s">
        <v>77</v>
      </c>
    </row>
    <row r="40" spans="1:13" x14ac:dyDescent="0.25">
      <c r="A40">
        <v>38</v>
      </c>
      <c r="B40" t="s">
        <v>79</v>
      </c>
      <c r="C40">
        <v>45.899500000000003</v>
      </c>
      <c r="D40">
        <v>-104.542</v>
      </c>
      <c r="E40">
        <v>1063.0999999999899</v>
      </c>
      <c r="F40" t="s">
        <v>80</v>
      </c>
      <c r="G40" t="s">
        <v>2345</v>
      </c>
      <c r="H40">
        <v>1.4014500000000001</v>
      </c>
      <c r="I40">
        <v>3.4527100000000002</v>
      </c>
      <c r="J40" s="6">
        <f t="shared" si="0"/>
        <v>0.52434763219790992</v>
      </c>
      <c r="K40" s="6">
        <f t="shared" si="1"/>
        <v>1.0379999171087357</v>
      </c>
      <c r="L40">
        <f t="shared" si="2"/>
        <v>2.2453549585543682</v>
      </c>
      <c r="M40" t="s">
        <v>79</v>
      </c>
    </row>
    <row r="41" spans="1:13" x14ac:dyDescent="0.25">
      <c r="A41">
        <v>39</v>
      </c>
      <c r="B41" t="s">
        <v>81</v>
      </c>
      <c r="C41">
        <v>45.938699999999898</v>
      </c>
      <c r="D41">
        <v>-104.7323</v>
      </c>
      <c r="E41">
        <v>993.29999999999905</v>
      </c>
      <c r="F41" t="s">
        <v>82</v>
      </c>
      <c r="G41" t="s">
        <v>2345</v>
      </c>
      <c r="H41">
        <v>1.3386400000000001</v>
      </c>
      <c r="I41">
        <v>3.34</v>
      </c>
      <c r="J41" s="6">
        <f t="shared" si="0"/>
        <v>0.51159208348800689</v>
      </c>
      <c r="K41" s="6">
        <f t="shared" si="1"/>
        <v>0.9840313897334998</v>
      </c>
      <c r="L41">
        <f t="shared" si="2"/>
        <v>2.1620156948667502</v>
      </c>
      <c r="M41" t="s">
        <v>81</v>
      </c>
    </row>
    <row r="42" spans="1:13" x14ac:dyDescent="0.25">
      <c r="A42">
        <v>40</v>
      </c>
      <c r="B42" t="s">
        <v>83</v>
      </c>
      <c r="C42">
        <v>45.885599999999897</v>
      </c>
      <c r="D42">
        <v>-104.5505</v>
      </c>
      <c r="E42">
        <v>1052.5</v>
      </c>
      <c r="F42" t="s">
        <v>84</v>
      </c>
      <c r="G42" t="s">
        <v>2345</v>
      </c>
      <c r="H42">
        <v>1.4</v>
      </c>
      <c r="I42">
        <v>3.45</v>
      </c>
      <c r="J42" s="6">
        <f t="shared" si="0"/>
        <v>0.52402554820242953</v>
      </c>
      <c r="K42" s="6">
        <f t="shared" si="1"/>
        <v>1.0367731687221058</v>
      </c>
      <c r="L42">
        <f t="shared" si="2"/>
        <v>2.243386584361053</v>
      </c>
      <c r="M42" t="s">
        <v>83</v>
      </c>
    </row>
    <row r="43" spans="1:13" x14ac:dyDescent="0.25">
      <c r="A43">
        <v>41</v>
      </c>
      <c r="B43" t="s">
        <v>85</v>
      </c>
      <c r="C43">
        <v>45.3142</v>
      </c>
      <c r="D43">
        <v>-104.8125</v>
      </c>
      <c r="E43">
        <v>1086</v>
      </c>
      <c r="F43" t="s">
        <v>86</v>
      </c>
      <c r="G43" t="s">
        <v>2345</v>
      </c>
      <c r="H43">
        <v>1.3388899999999999</v>
      </c>
      <c r="I43">
        <v>3.3624999999999998</v>
      </c>
      <c r="J43" s="6">
        <f t="shared" si="0"/>
        <v>0.51727967785264317</v>
      </c>
      <c r="K43" s="6">
        <f t="shared" si="1"/>
        <v>0.98033904973548336</v>
      </c>
      <c r="L43">
        <f t="shared" si="2"/>
        <v>2.1714195248677419</v>
      </c>
      <c r="M43" t="s">
        <v>85</v>
      </c>
    </row>
    <row r="44" spans="1:13" x14ac:dyDescent="0.25">
      <c r="A44">
        <v>43</v>
      </c>
      <c r="B44" t="s">
        <v>89</v>
      </c>
      <c r="C44">
        <v>48.793100000000003</v>
      </c>
      <c r="D44">
        <v>-105.0613</v>
      </c>
      <c r="E44">
        <v>746.2</v>
      </c>
      <c r="F44" t="s">
        <v>90</v>
      </c>
      <c r="G44" t="s">
        <v>2345</v>
      </c>
      <c r="H44">
        <v>1.1937500000000001</v>
      </c>
      <c r="I44">
        <v>3.00861</v>
      </c>
      <c r="J44" s="6">
        <f t="shared" si="0"/>
        <v>0.46391853971251751</v>
      </c>
      <c r="K44" s="6">
        <f t="shared" si="1"/>
        <v>0.87218617218878181</v>
      </c>
      <c r="L44">
        <f t="shared" si="2"/>
        <v>1.940398086094391</v>
      </c>
      <c r="M44" t="s">
        <v>89</v>
      </c>
    </row>
    <row r="45" spans="1:13" x14ac:dyDescent="0.25">
      <c r="A45">
        <v>44</v>
      </c>
      <c r="B45" t="s">
        <v>91</v>
      </c>
      <c r="C45">
        <v>48.7971</v>
      </c>
      <c r="D45">
        <v>-105.3956</v>
      </c>
      <c r="E45">
        <v>766</v>
      </c>
      <c r="F45" t="s">
        <v>92</v>
      </c>
      <c r="G45" t="s">
        <v>2345</v>
      </c>
      <c r="H45">
        <v>1.10833</v>
      </c>
      <c r="I45">
        <v>2.8428599999999999</v>
      </c>
      <c r="J45" s="6">
        <f t="shared" si="0"/>
        <v>0.44338440688954139</v>
      </c>
      <c r="K45" s="6">
        <f t="shared" si="1"/>
        <v>0.80099934846027088</v>
      </c>
      <c r="L45">
        <f t="shared" si="2"/>
        <v>1.8219296742301354</v>
      </c>
      <c r="M45" t="s">
        <v>91</v>
      </c>
    </row>
    <row r="46" spans="1:13" x14ac:dyDescent="0.25">
      <c r="A46">
        <v>45</v>
      </c>
      <c r="B46" t="s">
        <v>93</v>
      </c>
      <c r="C46">
        <v>47.102800000000002</v>
      </c>
      <c r="D46">
        <v>-104.7179</v>
      </c>
      <c r="E46">
        <v>630.89999999999895</v>
      </c>
      <c r="F46" t="s">
        <v>94</v>
      </c>
      <c r="G46" t="s">
        <v>2345</v>
      </c>
      <c r="H46">
        <v>1.31412</v>
      </c>
      <c r="I46">
        <v>3.3884099999999999</v>
      </c>
      <c r="J46" s="6">
        <f t="shared" si="0"/>
        <v>0.53023461189308141</v>
      </c>
      <c r="K46" s="6">
        <f t="shared" si="1"/>
        <v>0.94658937373101382</v>
      </c>
      <c r="L46">
        <f t="shared" si="2"/>
        <v>2.1674996868655065</v>
      </c>
      <c r="M46" t="s">
        <v>93</v>
      </c>
    </row>
    <row r="47" spans="1:13" x14ac:dyDescent="0.25">
      <c r="A47">
        <v>46</v>
      </c>
      <c r="B47" t="s">
        <v>95</v>
      </c>
      <c r="C47">
        <v>46.992600000000003</v>
      </c>
      <c r="D47">
        <v>-105.0248</v>
      </c>
      <c r="E47">
        <v>807.1</v>
      </c>
      <c r="F47" t="s">
        <v>96</v>
      </c>
      <c r="G47" t="s">
        <v>2345</v>
      </c>
      <c r="H47">
        <v>1.24566</v>
      </c>
      <c r="I47">
        <v>3.24688</v>
      </c>
      <c r="J47" s="6">
        <f t="shared" si="0"/>
        <v>0.51155629637739797</v>
      </c>
      <c r="K47" s="6">
        <f t="shared" si="1"/>
        <v>0.89107619546831884</v>
      </c>
      <c r="L47">
        <f t="shared" si="2"/>
        <v>2.0689780977341594</v>
      </c>
      <c r="M47" t="s">
        <v>95</v>
      </c>
    </row>
    <row r="48" spans="1:13" x14ac:dyDescent="0.25">
      <c r="A48">
        <v>47</v>
      </c>
      <c r="B48" t="s">
        <v>97</v>
      </c>
      <c r="C48">
        <v>47.217199999999899</v>
      </c>
      <c r="D48">
        <v>-104.6666</v>
      </c>
      <c r="E48">
        <v>626.1</v>
      </c>
      <c r="F48" t="s">
        <v>98</v>
      </c>
      <c r="G48" t="s">
        <v>2345</v>
      </c>
      <c r="H48">
        <v>1.28101</v>
      </c>
      <c r="I48">
        <v>3.2277800000000001</v>
      </c>
      <c r="J48" s="6">
        <f t="shared" si="0"/>
        <v>0.49763766657270414</v>
      </c>
      <c r="K48" s="6">
        <f t="shared" si="1"/>
        <v>0.93607385447470004</v>
      </c>
      <c r="L48">
        <f t="shared" si="2"/>
        <v>2.0819269272373502</v>
      </c>
      <c r="M48" t="s">
        <v>97</v>
      </c>
    </row>
    <row r="49" spans="1:13" x14ac:dyDescent="0.25">
      <c r="A49">
        <v>48</v>
      </c>
      <c r="B49" t="s">
        <v>99</v>
      </c>
      <c r="C49">
        <v>47.119700000000002</v>
      </c>
      <c r="D49">
        <v>-104.70310000000001</v>
      </c>
      <c r="E49">
        <v>644</v>
      </c>
      <c r="F49" t="s">
        <v>100</v>
      </c>
      <c r="G49" t="s">
        <v>2345</v>
      </c>
      <c r="H49">
        <v>1.3132299999999999</v>
      </c>
      <c r="I49">
        <v>3.375</v>
      </c>
      <c r="J49" s="6">
        <f t="shared" si="0"/>
        <v>0.5270342217157673</v>
      </c>
      <c r="K49" s="6">
        <f t="shared" si="1"/>
        <v>0.94791771515911072</v>
      </c>
      <c r="L49">
        <f t="shared" si="2"/>
        <v>2.1614588575795555</v>
      </c>
      <c r="M49" t="s">
        <v>99</v>
      </c>
    </row>
    <row r="50" spans="1:13" x14ac:dyDescent="0.25">
      <c r="A50">
        <v>49</v>
      </c>
      <c r="B50" t="s">
        <v>101</v>
      </c>
      <c r="C50">
        <v>47.1053</v>
      </c>
      <c r="D50">
        <v>-104.7551</v>
      </c>
      <c r="E50">
        <v>641.89999999999895</v>
      </c>
      <c r="F50" t="s">
        <v>102</v>
      </c>
      <c r="G50" t="s">
        <v>2345</v>
      </c>
      <c r="H50">
        <v>1.3089900000000001</v>
      </c>
      <c r="I50">
        <v>3.3671600000000002</v>
      </c>
      <c r="J50" s="6">
        <f t="shared" si="0"/>
        <v>0.52611398172868018</v>
      </c>
      <c r="K50" s="6">
        <f t="shared" si="1"/>
        <v>0.94431557691159851</v>
      </c>
      <c r="L50">
        <f t="shared" si="2"/>
        <v>2.1557377884557996</v>
      </c>
      <c r="M50" t="s">
        <v>101</v>
      </c>
    </row>
    <row r="51" spans="1:13" x14ac:dyDescent="0.25">
      <c r="A51">
        <v>50</v>
      </c>
      <c r="B51" t="s">
        <v>103</v>
      </c>
      <c r="C51">
        <v>47.006999999999898</v>
      </c>
      <c r="D51">
        <v>-109.2227</v>
      </c>
      <c r="E51">
        <v>1520</v>
      </c>
      <c r="F51" t="s">
        <v>104</v>
      </c>
      <c r="G51" t="s">
        <v>2345</v>
      </c>
      <c r="H51">
        <v>1.0883100000000001</v>
      </c>
      <c r="I51">
        <v>2.3774999999999999</v>
      </c>
      <c r="J51" s="6">
        <f t="shared" si="0"/>
        <v>0.3295456080424829</v>
      </c>
      <c r="K51" s="6">
        <f t="shared" si="1"/>
        <v>0.8598863909194403</v>
      </c>
      <c r="L51">
        <f t="shared" si="2"/>
        <v>1.6186931954597203</v>
      </c>
      <c r="M51" t="s">
        <v>103</v>
      </c>
    </row>
    <row r="52" spans="1:13" x14ac:dyDescent="0.25">
      <c r="A52">
        <v>51</v>
      </c>
      <c r="B52" t="s">
        <v>105</v>
      </c>
      <c r="C52">
        <v>46.820099999999897</v>
      </c>
      <c r="D52">
        <v>-109.793499999999</v>
      </c>
      <c r="E52">
        <v>1301.8</v>
      </c>
      <c r="F52" t="s">
        <v>106</v>
      </c>
      <c r="G52" t="s">
        <v>2345</v>
      </c>
      <c r="H52">
        <v>0.86831000000000003</v>
      </c>
      <c r="I52">
        <v>2.15903</v>
      </c>
      <c r="J52" s="6">
        <f t="shared" si="0"/>
        <v>0.32993671003699498</v>
      </c>
      <c r="K52" s="6">
        <f t="shared" si="1"/>
        <v>0.63961529967463271</v>
      </c>
      <c r="L52">
        <f t="shared" si="2"/>
        <v>1.3993226498373164</v>
      </c>
      <c r="M52" t="s">
        <v>105</v>
      </c>
    </row>
    <row r="53" spans="1:13" x14ac:dyDescent="0.25">
      <c r="A53">
        <v>52</v>
      </c>
      <c r="B53" t="s">
        <v>107</v>
      </c>
      <c r="C53">
        <v>47.481699999999897</v>
      </c>
      <c r="D53">
        <v>-109.4457</v>
      </c>
      <c r="E53">
        <v>1039.7</v>
      </c>
      <c r="F53" t="s">
        <v>108</v>
      </c>
      <c r="G53" t="s">
        <v>2345</v>
      </c>
      <c r="H53">
        <v>0.96916000000000002</v>
      </c>
      <c r="I53">
        <v>2.3250000000000002</v>
      </c>
      <c r="J53" s="6">
        <f t="shared" si="0"/>
        <v>0.3465828289145278</v>
      </c>
      <c r="K53" s="6">
        <f t="shared" si="1"/>
        <v>0.72892708930740513</v>
      </c>
      <c r="L53">
        <f t="shared" si="2"/>
        <v>1.5269635446537027</v>
      </c>
      <c r="M53" t="s">
        <v>107</v>
      </c>
    </row>
    <row r="54" spans="1:13" x14ac:dyDescent="0.25">
      <c r="A54">
        <v>67</v>
      </c>
      <c r="B54" t="s">
        <v>136</v>
      </c>
      <c r="C54">
        <v>46.6131999999999</v>
      </c>
      <c r="D54">
        <v>-104.417199999999</v>
      </c>
      <c r="E54">
        <v>822.7</v>
      </c>
      <c r="F54" t="s">
        <v>137</v>
      </c>
      <c r="G54" t="s">
        <v>2345</v>
      </c>
      <c r="H54">
        <v>1.35</v>
      </c>
      <c r="I54">
        <v>3.4540000000000002</v>
      </c>
      <c r="J54" s="6">
        <f t="shared" si="0"/>
        <v>0.53782914800873716</v>
      </c>
      <c r="K54" s="6">
        <f t="shared" si="1"/>
        <v>0.97720524243478679</v>
      </c>
      <c r="L54">
        <f t="shared" si="2"/>
        <v>2.2156026212173936</v>
      </c>
      <c r="M54" t="s">
        <v>136</v>
      </c>
    </row>
    <row r="55" spans="1:13" x14ac:dyDescent="0.25">
      <c r="A55">
        <v>68</v>
      </c>
      <c r="B55" t="s">
        <v>138</v>
      </c>
      <c r="C55">
        <v>46.030900000000003</v>
      </c>
      <c r="D55">
        <v>-104.0838</v>
      </c>
      <c r="E55">
        <v>954.29999999999905</v>
      </c>
      <c r="F55" t="s">
        <v>139</v>
      </c>
      <c r="G55" t="s">
        <v>2345</v>
      </c>
      <c r="H55">
        <v>1.33694</v>
      </c>
      <c r="I55">
        <v>3.3825799999999999</v>
      </c>
      <c r="J55" s="6">
        <f t="shared" si="0"/>
        <v>0.52291103532917949</v>
      </c>
      <c r="K55" s="6">
        <f t="shared" si="1"/>
        <v>0.9744856901778971</v>
      </c>
      <c r="L55">
        <f t="shared" si="2"/>
        <v>2.1785328450889487</v>
      </c>
      <c r="M55" t="s">
        <v>138</v>
      </c>
    </row>
    <row r="56" spans="1:13" x14ac:dyDescent="0.25">
      <c r="A56">
        <v>69</v>
      </c>
      <c r="B56" t="s">
        <v>140</v>
      </c>
      <c r="C56">
        <v>46.360199999999899</v>
      </c>
      <c r="D56">
        <v>-104.2758</v>
      </c>
      <c r="E56">
        <v>812</v>
      </c>
      <c r="F56" t="s">
        <v>141</v>
      </c>
      <c r="G56" t="s">
        <v>2345</v>
      </c>
      <c r="H56">
        <v>1.3804799999999999</v>
      </c>
      <c r="I56">
        <v>3.48156</v>
      </c>
      <c r="J56" s="6">
        <f t="shared" si="0"/>
        <v>0.53708273113032234</v>
      </c>
      <c r="K56" s="6">
        <f t="shared" si="1"/>
        <v>1.0082026191895817</v>
      </c>
      <c r="L56">
        <f t="shared" si="2"/>
        <v>2.244881309594791</v>
      </c>
      <c r="M56" t="s">
        <v>140</v>
      </c>
    </row>
    <row r="57" spans="1:13" x14ac:dyDescent="0.25">
      <c r="A57">
        <v>70</v>
      </c>
      <c r="B57" t="s">
        <v>142</v>
      </c>
      <c r="C57">
        <v>46.393099999999897</v>
      </c>
      <c r="D57">
        <v>-104.5197</v>
      </c>
      <c r="E57">
        <v>848.29999999999905</v>
      </c>
      <c r="F57" t="s">
        <v>143</v>
      </c>
      <c r="G57" t="s">
        <v>2345</v>
      </c>
      <c r="H57">
        <v>1.3509500000000001</v>
      </c>
      <c r="I57">
        <v>3.4068200000000002</v>
      </c>
      <c r="J57" s="6">
        <f t="shared" si="0"/>
        <v>0.52552605062581892</v>
      </c>
      <c r="K57" s="6">
        <f t="shared" si="1"/>
        <v>0.98668309969791057</v>
      </c>
      <c r="L57">
        <f t="shared" si="2"/>
        <v>2.1967515498489556</v>
      </c>
      <c r="M57" t="s">
        <v>142</v>
      </c>
    </row>
    <row r="58" spans="1:13" x14ac:dyDescent="0.25">
      <c r="A58">
        <v>71</v>
      </c>
      <c r="B58" t="s">
        <v>144</v>
      </c>
      <c r="C58">
        <v>46.994999999999898</v>
      </c>
      <c r="D58">
        <v>-107.108999999999</v>
      </c>
      <c r="E58">
        <v>947</v>
      </c>
      <c r="F58" t="s">
        <v>145</v>
      </c>
      <c r="G58" t="s">
        <v>2345</v>
      </c>
      <c r="H58">
        <v>0.84479000000000004</v>
      </c>
      <c r="I58">
        <v>2.17</v>
      </c>
      <c r="J58" s="6">
        <f t="shared" si="0"/>
        <v>0.33875312035772753</v>
      </c>
      <c r="K58" s="6">
        <f t="shared" si="1"/>
        <v>0.60998422971815747</v>
      </c>
      <c r="L58">
        <f t="shared" si="2"/>
        <v>1.3899921148590786</v>
      </c>
      <c r="M58" t="s">
        <v>144</v>
      </c>
    </row>
    <row r="59" spans="1:13" x14ac:dyDescent="0.25">
      <c r="A59">
        <v>72</v>
      </c>
      <c r="B59" t="s">
        <v>146</v>
      </c>
      <c r="C59">
        <v>45.625300000000003</v>
      </c>
      <c r="D59">
        <v>-111.0534</v>
      </c>
      <c r="E59">
        <v>1553.9</v>
      </c>
      <c r="F59" t="s">
        <v>147</v>
      </c>
      <c r="G59" t="s">
        <v>2345</v>
      </c>
      <c r="H59">
        <v>0.72499999999999998</v>
      </c>
      <c r="I59">
        <v>1.7714300000000001</v>
      </c>
      <c r="J59" s="6">
        <f t="shared" si="0"/>
        <v>0.26749075824656998</v>
      </c>
      <c r="K59" s="6">
        <f t="shared" si="1"/>
        <v>0.53958953509554786</v>
      </c>
      <c r="L59">
        <f t="shared" si="2"/>
        <v>1.1555097675477741</v>
      </c>
      <c r="M59" t="s">
        <v>146</v>
      </c>
    </row>
    <row r="60" spans="1:13" x14ac:dyDescent="0.25">
      <c r="A60">
        <v>73</v>
      </c>
      <c r="B60" t="s">
        <v>148</v>
      </c>
      <c r="C60">
        <v>45.613799999999898</v>
      </c>
      <c r="D60">
        <v>-111.0566</v>
      </c>
      <c r="E60">
        <v>1577.9</v>
      </c>
      <c r="F60" t="s">
        <v>149</v>
      </c>
      <c r="G60" t="s">
        <v>2345</v>
      </c>
      <c r="H60">
        <v>0.76744000000000001</v>
      </c>
      <c r="I60">
        <v>1.88</v>
      </c>
      <c r="J60" s="6">
        <f t="shared" si="0"/>
        <v>0.28439505556492439</v>
      </c>
      <c r="K60" s="6">
        <f t="shared" si="1"/>
        <v>0.5703123690699835</v>
      </c>
      <c r="L60">
        <f t="shared" si="2"/>
        <v>1.2251561845349919</v>
      </c>
      <c r="M60" t="s">
        <v>148</v>
      </c>
    </row>
    <row r="61" spans="1:13" x14ac:dyDescent="0.25">
      <c r="A61">
        <v>74</v>
      </c>
      <c r="B61" t="s">
        <v>150</v>
      </c>
      <c r="C61">
        <v>45.6846999999999</v>
      </c>
      <c r="D61">
        <v>-111.1925</v>
      </c>
      <c r="E61">
        <v>1426.8</v>
      </c>
      <c r="F61" t="s">
        <v>151</v>
      </c>
      <c r="G61" t="s">
        <v>2345</v>
      </c>
      <c r="H61">
        <v>0.66881999999999997</v>
      </c>
      <c r="I61">
        <v>1.575</v>
      </c>
      <c r="J61" s="6">
        <f t="shared" si="0"/>
        <v>0.23163974208296462</v>
      </c>
      <c r="K61" s="6">
        <f t="shared" si="1"/>
        <v>0.50825956586956011</v>
      </c>
      <c r="L61">
        <f t="shared" si="2"/>
        <v>1.04162978293478</v>
      </c>
      <c r="M61" t="s">
        <v>150</v>
      </c>
    </row>
    <row r="62" spans="1:13" x14ac:dyDescent="0.25">
      <c r="A62">
        <v>75</v>
      </c>
      <c r="B62" t="s">
        <v>152</v>
      </c>
      <c r="C62">
        <v>45.657800000000002</v>
      </c>
      <c r="D62">
        <v>-111.027199999999</v>
      </c>
      <c r="E62">
        <v>1505.0999999999899</v>
      </c>
      <c r="F62" t="s">
        <v>153</v>
      </c>
      <c r="G62" t="s">
        <v>2345</v>
      </c>
      <c r="H62">
        <v>0.73077000000000003</v>
      </c>
      <c r="I62">
        <v>1.65455</v>
      </c>
      <c r="J62" s="6">
        <f t="shared" si="0"/>
        <v>0.23613869313094646</v>
      </c>
      <c r="K62" s="6">
        <f t="shared" si="1"/>
        <v>0.56709113063517436</v>
      </c>
      <c r="L62">
        <f t="shared" si="2"/>
        <v>1.1108205653175873</v>
      </c>
      <c r="M62" t="s">
        <v>152</v>
      </c>
    </row>
    <row r="63" spans="1:13" x14ac:dyDescent="0.25">
      <c r="A63">
        <v>76</v>
      </c>
      <c r="B63" t="s">
        <v>154</v>
      </c>
      <c r="C63">
        <v>48.713500000000003</v>
      </c>
      <c r="D63">
        <v>-112.8809</v>
      </c>
      <c r="E63">
        <v>1304.8</v>
      </c>
      <c r="F63" t="s">
        <v>155</v>
      </c>
      <c r="G63" t="s">
        <v>2345</v>
      </c>
      <c r="H63">
        <v>0.95057000000000003</v>
      </c>
      <c r="I63">
        <v>2.1928999999999998</v>
      </c>
      <c r="J63" s="6">
        <f t="shared" si="0"/>
        <v>0.31756715087723125</v>
      </c>
      <c r="K63" s="6">
        <f t="shared" si="1"/>
        <v>0.73044922473099239</v>
      </c>
      <c r="L63">
        <f t="shared" si="2"/>
        <v>1.461674612365496</v>
      </c>
      <c r="M63" t="s">
        <v>154</v>
      </c>
    </row>
    <row r="64" spans="1:13" x14ac:dyDescent="0.25">
      <c r="A64">
        <v>77</v>
      </c>
      <c r="B64" t="s">
        <v>156</v>
      </c>
      <c r="C64">
        <v>48.635399999999898</v>
      </c>
      <c r="D64">
        <v>-112.3249</v>
      </c>
      <c r="E64">
        <v>1150</v>
      </c>
      <c r="F64" t="s">
        <v>157</v>
      </c>
      <c r="G64" t="s">
        <v>2345</v>
      </c>
      <c r="H64">
        <v>0.89363999999999999</v>
      </c>
      <c r="I64">
        <v>2.17815</v>
      </c>
      <c r="J64" s="6">
        <f t="shared" si="0"/>
        <v>0.32834929605926955</v>
      </c>
      <c r="K64" s="6">
        <f t="shared" si="1"/>
        <v>0.66604561119767458</v>
      </c>
      <c r="L64">
        <f t="shared" si="2"/>
        <v>1.4220978055988374</v>
      </c>
      <c r="M64" t="s">
        <v>156</v>
      </c>
    </row>
    <row r="65" spans="1:13" x14ac:dyDescent="0.25">
      <c r="A65">
        <v>80</v>
      </c>
      <c r="B65" t="s">
        <v>162</v>
      </c>
      <c r="C65">
        <v>46.289400000000001</v>
      </c>
      <c r="D65">
        <v>-109.0428</v>
      </c>
      <c r="E65">
        <v>1079.9000000000001</v>
      </c>
      <c r="F65" t="s">
        <v>163</v>
      </c>
      <c r="G65" t="s">
        <v>2345</v>
      </c>
      <c r="H65">
        <v>0.78800000000000003</v>
      </c>
      <c r="I65">
        <v>1.99444</v>
      </c>
      <c r="J65" s="6">
        <f t="shared" si="0"/>
        <v>0.30839286945040922</v>
      </c>
      <c r="K65" s="6">
        <f t="shared" si="1"/>
        <v>0.57423835203565776</v>
      </c>
      <c r="L65">
        <f t="shared" si="2"/>
        <v>1.2843391760178289</v>
      </c>
      <c r="M65" t="s">
        <v>162</v>
      </c>
    </row>
    <row r="66" spans="1:13" x14ac:dyDescent="0.25">
      <c r="A66">
        <v>81</v>
      </c>
      <c r="B66" t="s">
        <v>164</v>
      </c>
      <c r="C66">
        <v>46.2989999999999</v>
      </c>
      <c r="D66">
        <v>-109.2471</v>
      </c>
      <c r="E66">
        <v>1112.2</v>
      </c>
      <c r="F66" t="s">
        <v>165</v>
      </c>
      <c r="G66" t="s">
        <v>2345</v>
      </c>
      <c r="H66">
        <v>0.76934000000000002</v>
      </c>
      <c r="I66">
        <v>1.9666699999999999</v>
      </c>
      <c r="J66" s="6">
        <f t="shared" si="0"/>
        <v>0.30606415103864132</v>
      </c>
      <c r="K66" s="6">
        <f t="shared" si="1"/>
        <v>0.55719249663709258</v>
      </c>
      <c r="L66">
        <f t="shared" si="2"/>
        <v>1.2619312483185463</v>
      </c>
      <c r="M66" t="s">
        <v>164</v>
      </c>
    </row>
    <row r="67" spans="1:13" x14ac:dyDescent="0.25">
      <c r="A67">
        <v>82</v>
      </c>
      <c r="B67" t="s">
        <v>166</v>
      </c>
      <c r="C67">
        <v>46.1785</v>
      </c>
      <c r="D67">
        <v>-109.36320000000001</v>
      </c>
      <c r="E67">
        <v>1318.9</v>
      </c>
      <c r="F67" t="s">
        <v>167</v>
      </c>
      <c r="G67" t="s">
        <v>2345</v>
      </c>
      <c r="H67">
        <v>0.83211000000000002</v>
      </c>
      <c r="I67">
        <v>2.12222</v>
      </c>
      <c r="J67" s="6">
        <f t="shared" ref="J67:J130" si="3">INDEX(LINEST($H67:$I67,LN($H$1:$I$1)),1)</f>
        <v>0.32978078048362741</v>
      </c>
      <c r="K67" s="6">
        <f t="shared" ref="K67:K130" si="4">INDEX(LINEST($H67:$I67,LN($H$1:$I$1)),1,2)</f>
        <v>0.60352338180491549</v>
      </c>
      <c r="L67">
        <f t="shared" ref="L67:L130" si="5">J67*LN(10)+K67</f>
        <v>1.3628716909024576</v>
      </c>
      <c r="M67" t="s">
        <v>166</v>
      </c>
    </row>
    <row r="68" spans="1:13" x14ac:dyDescent="0.25">
      <c r="A68">
        <v>83</v>
      </c>
      <c r="B68" t="s">
        <v>168</v>
      </c>
      <c r="C68">
        <v>46.2258</v>
      </c>
      <c r="D68">
        <v>-109.2577</v>
      </c>
      <c r="E68">
        <v>1212.8</v>
      </c>
      <c r="F68" t="s">
        <v>169</v>
      </c>
      <c r="G68" t="s">
        <v>2345</v>
      </c>
      <c r="H68">
        <v>0.82476000000000005</v>
      </c>
      <c r="I68">
        <v>2.0836800000000002</v>
      </c>
      <c r="J68" s="6">
        <f t="shared" si="3"/>
        <v>0.32180792348439147</v>
      </c>
      <c r="K68" s="6">
        <f t="shared" si="4"/>
        <v>0.6016997451549434</v>
      </c>
      <c r="L68">
        <f t="shared" si="5"/>
        <v>1.3426898725774716</v>
      </c>
      <c r="M68" t="s">
        <v>168</v>
      </c>
    </row>
    <row r="69" spans="1:13" x14ac:dyDescent="0.25">
      <c r="A69">
        <v>84</v>
      </c>
      <c r="B69" t="s">
        <v>170</v>
      </c>
      <c r="C69">
        <v>46.217100000000002</v>
      </c>
      <c r="D69">
        <v>-108.8997</v>
      </c>
      <c r="E69">
        <v>1087.5</v>
      </c>
      <c r="F69" t="s">
        <v>171</v>
      </c>
      <c r="G69" t="s">
        <v>2345</v>
      </c>
      <c r="H69">
        <v>0.90312999999999999</v>
      </c>
      <c r="I69">
        <v>2.2006999999999999</v>
      </c>
      <c r="J69" s="6">
        <f t="shared" si="3"/>
        <v>0.33168772223464699</v>
      </c>
      <c r="K69" s="6">
        <f t="shared" si="4"/>
        <v>0.67322159050670405</v>
      </c>
      <c r="L69">
        <f t="shared" si="5"/>
        <v>1.4369607952533521</v>
      </c>
      <c r="M69" t="s">
        <v>170</v>
      </c>
    </row>
    <row r="70" spans="1:13" x14ac:dyDescent="0.25">
      <c r="A70">
        <v>85</v>
      </c>
      <c r="B70" t="s">
        <v>172</v>
      </c>
      <c r="C70">
        <v>48.5628999999999</v>
      </c>
      <c r="D70">
        <v>-110.5596</v>
      </c>
      <c r="E70">
        <v>952.5</v>
      </c>
      <c r="F70" t="s">
        <v>173</v>
      </c>
      <c r="G70" t="s">
        <v>2345</v>
      </c>
      <c r="H70">
        <v>1.00607</v>
      </c>
      <c r="I70">
        <v>2.3978600000000001</v>
      </c>
      <c r="J70" s="6">
        <f t="shared" si="3"/>
        <v>0.35577244767446797</v>
      </c>
      <c r="K70" s="6">
        <f t="shared" si="4"/>
        <v>0.7594673309735317</v>
      </c>
      <c r="L70">
        <f t="shared" si="5"/>
        <v>1.5786636654867658</v>
      </c>
      <c r="M70" t="s">
        <v>172</v>
      </c>
    </row>
    <row r="71" spans="1:13" x14ac:dyDescent="0.25">
      <c r="A71">
        <v>86</v>
      </c>
      <c r="B71" t="s">
        <v>174</v>
      </c>
      <c r="C71">
        <v>46.235799999999898</v>
      </c>
      <c r="D71">
        <v>-112.114099999999</v>
      </c>
      <c r="E71">
        <v>1494.7</v>
      </c>
      <c r="F71" t="s">
        <v>175</v>
      </c>
      <c r="G71" t="s">
        <v>2345</v>
      </c>
      <c r="H71">
        <v>0.65</v>
      </c>
      <c r="I71">
        <v>1.42727</v>
      </c>
      <c r="J71" s="6">
        <f t="shared" si="3"/>
        <v>0.19868748187868404</v>
      </c>
      <c r="K71" s="6">
        <f t="shared" si="4"/>
        <v>0.51228033212323498</v>
      </c>
      <c r="L71">
        <f t="shared" si="5"/>
        <v>0.96977516606161751</v>
      </c>
      <c r="M71" t="s">
        <v>174</v>
      </c>
    </row>
    <row r="72" spans="1:13" x14ac:dyDescent="0.25">
      <c r="A72">
        <v>87</v>
      </c>
      <c r="B72" t="s">
        <v>176</v>
      </c>
      <c r="C72">
        <v>46.515300000000003</v>
      </c>
      <c r="D72">
        <v>-111.917</v>
      </c>
      <c r="E72">
        <v>1432</v>
      </c>
      <c r="F72" t="s">
        <v>177</v>
      </c>
      <c r="G72" t="s">
        <v>2345</v>
      </c>
      <c r="H72">
        <v>0.74614000000000003</v>
      </c>
      <c r="I72">
        <v>1.75</v>
      </c>
      <c r="J72" s="6">
        <f t="shared" si="3"/>
        <v>0.25660892039926381</v>
      </c>
      <c r="K72" s="6">
        <f t="shared" si="4"/>
        <v>0.56827225031871886</v>
      </c>
      <c r="L72">
        <f t="shared" si="5"/>
        <v>1.1591361251593595</v>
      </c>
      <c r="M72" t="s">
        <v>176</v>
      </c>
    </row>
    <row r="73" spans="1:13" x14ac:dyDescent="0.25">
      <c r="A73">
        <v>88</v>
      </c>
      <c r="B73" t="s">
        <v>178</v>
      </c>
      <c r="C73">
        <v>46.5169</v>
      </c>
      <c r="D73">
        <v>-111.8946</v>
      </c>
      <c r="E73">
        <v>1445.4</v>
      </c>
      <c r="F73" t="s">
        <v>179</v>
      </c>
      <c r="G73" t="s">
        <v>2345</v>
      </c>
      <c r="H73">
        <v>0.75356999999999996</v>
      </c>
      <c r="I73">
        <v>1.75667</v>
      </c>
      <c r="J73" s="6">
        <f t="shared" si="3"/>
        <v>0.25641464751310095</v>
      </c>
      <c r="K73" s="6">
        <f t="shared" si="4"/>
        <v>0.57583691002202186</v>
      </c>
      <c r="L73">
        <f t="shared" si="5"/>
        <v>1.1662534550110109</v>
      </c>
      <c r="M73" t="s">
        <v>178</v>
      </c>
    </row>
    <row r="74" spans="1:13" x14ac:dyDescent="0.25">
      <c r="A74">
        <v>89</v>
      </c>
      <c r="B74" t="s">
        <v>180</v>
      </c>
      <c r="C74">
        <v>46.745899999999899</v>
      </c>
      <c r="D74">
        <v>-112.0314</v>
      </c>
      <c r="E74">
        <v>1242.4000000000001</v>
      </c>
      <c r="F74" t="s">
        <v>181</v>
      </c>
      <c r="G74" t="s">
        <v>2345</v>
      </c>
      <c r="H74">
        <v>0.72191000000000005</v>
      </c>
      <c r="I74">
        <v>1.69062</v>
      </c>
      <c r="J74" s="6">
        <f t="shared" si="3"/>
        <v>0.2476237994142319</v>
      </c>
      <c r="K74" s="6">
        <f t="shared" si="4"/>
        <v>0.55027026159648385</v>
      </c>
      <c r="L74">
        <f t="shared" si="5"/>
        <v>1.1204451307982419</v>
      </c>
      <c r="M74" t="s">
        <v>180</v>
      </c>
    </row>
    <row r="75" spans="1:13" x14ac:dyDescent="0.25">
      <c r="A75">
        <v>90</v>
      </c>
      <c r="B75" t="s">
        <v>182</v>
      </c>
      <c r="C75">
        <v>46.584899999999898</v>
      </c>
      <c r="D75">
        <v>-112.0466</v>
      </c>
      <c r="E75">
        <v>1296</v>
      </c>
      <c r="F75" t="s">
        <v>183</v>
      </c>
      <c r="G75" t="s">
        <v>2345</v>
      </c>
      <c r="H75">
        <v>0.73929999999999996</v>
      </c>
      <c r="I75">
        <v>1.7166699999999999</v>
      </c>
      <c r="J75" s="6">
        <f t="shared" si="3"/>
        <v>0.24983748782761395</v>
      </c>
      <c r="K75" s="6">
        <f t="shared" si="4"/>
        <v>0.56612584971410951</v>
      </c>
      <c r="L75">
        <f t="shared" si="5"/>
        <v>1.1413979248570549</v>
      </c>
      <c r="M75" t="s">
        <v>182</v>
      </c>
    </row>
    <row r="76" spans="1:13" x14ac:dyDescent="0.25">
      <c r="A76">
        <v>91</v>
      </c>
      <c r="B76" t="s">
        <v>184</v>
      </c>
      <c r="C76">
        <v>46.619700000000002</v>
      </c>
      <c r="D76">
        <v>-111.93600000000001</v>
      </c>
      <c r="E76">
        <v>1154</v>
      </c>
      <c r="F76" t="s">
        <v>185</v>
      </c>
      <c r="G76" t="s">
        <v>2345</v>
      </c>
      <c r="H76">
        <v>0.71501000000000003</v>
      </c>
      <c r="I76">
        <v>1.68</v>
      </c>
      <c r="J76" s="6">
        <f t="shared" si="3"/>
        <v>0.24667288476090843</v>
      </c>
      <c r="K76" s="6">
        <f t="shared" si="4"/>
        <v>0.5440293854073881</v>
      </c>
      <c r="L76">
        <f t="shared" si="5"/>
        <v>1.112014692703694</v>
      </c>
      <c r="M76" t="s">
        <v>184</v>
      </c>
    </row>
    <row r="77" spans="1:13" x14ac:dyDescent="0.25">
      <c r="A77">
        <v>92</v>
      </c>
      <c r="B77" t="s">
        <v>186</v>
      </c>
      <c r="C77">
        <v>46.7258</v>
      </c>
      <c r="D77">
        <v>-111.9633</v>
      </c>
      <c r="E77">
        <v>1171.7</v>
      </c>
      <c r="F77" t="s">
        <v>187</v>
      </c>
      <c r="G77" t="s">
        <v>2345</v>
      </c>
      <c r="H77">
        <v>0.66041000000000005</v>
      </c>
      <c r="I77">
        <v>1.5928599999999999</v>
      </c>
      <c r="J77" s="6">
        <f t="shared" si="3"/>
        <v>0.23835493776651484</v>
      </c>
      <c r="K77" s="6">
        <f t="shared" si="4"/>
        <v>0.49519494691459898</v>
      </c>
      <c r="L77">
        <f t="shared" si="5"/>
        <v>1.0440274734572996</v>
      </c>
      <c r="M77" t="s">
        <v>186</v>
      </c>
    </row>
    <row r="78" spans="1:13" x14ac:dyDescent="0.25">
      <c r="A78">
        <v>93</v>
      </c>
      <c r="B78" t="s">
        <v>188</v>
      </c>
      <c r="C78">
        <v>46.6283999999999</v>
      </c>
      <c r="D78">
        <v>-112.0437</v>
      </c>
      <c r="E78">
        <v>1164.5999999999899</v>
      </c>
      <c r="F78" t="s">
        <v>189</v>
      </c>
      <c r="G78" t="s">
        <v>2345</v>
      </c>
      <c r="H78">
        <v>0.71967000000000003</v>
      </c>
      <c r="I78">
        <v>1.66496</v>
      </c>
      <c r="J78" s="6">
        <f t="shared" si="3"/>
        <v>0.24163712705379251</v>
      </c>
      <c r="K78" s="6">
        <f t="shared" si="4"/>
        <v>0.55217990666405836</v>
      </c>
      <c r="L78">
        <f t="shared" si="5"/>
        <v>1.1085699533320292</v>
      </c>
      <c r="M78" t="s">
        <v>188</v>
      </c>
    </row>
    <row r="79" spans="1:13" x14ac:dyDescent="0.25">
      <c r="A79">
        <v>94</v>
      </c>
      <c r="B79" t="s">
        <v>190</v>
      </c>
      <c r="C79">
        <v>46.6218</v>
      </c>
      <c r="D79">
        <v>-112.042</v>
      </c>
      <c r="E79">
        <v>1179.9000000000001</v>
      </c>
      <c r="F79" t="s">
        <v>191</v>
      </c>
      <c r="G79" t="s">
        <v>2345</v>
      </c>
      <c r="H79">
        <v>0.72306000000000004</v>
      </c>
      <c r="I79">
        <v>1.6707099999999999</v>
      </c>
      <c r="J79" s="6">
        <f t="shared" si="3"/>
        <v>0.24224039548977189</v>
      </c>
      <c r="K79" s="6">
        <f t="shared" si="4"/>
        <v>0.55515175284853835</v>
      </c>
      <c r="L79">
        <f t="shared" si="5"/>
        <v>1.1129308764242691</v>
      </c>
      <c r="M79" t="s">
        <v>190</v>
      </c>
    </row>
    <row r="80" spans="1:13" x14ac:dyDescent="0.25">
      <c r="A80">
        <v>104</v>
      </c>
      <c r="B80" t="s">
        <v>210</v>
      </c>
      <c r="C80">
        <v>48.5105</v>
      </c>
      <c r="D80">
        <v>-110.9742</v>
      </c>
      <c r="E80">
        <v>960.7</v>
      </c>
      <c r="F80" t="s">
        <v>211</v>
      </c>
      <c r="G80" t="s">
        <v>2345</v>
      </c>
      <c r="H80">
        <v>0.88295000000000001</v>
      </c>
      <c r="I80">
        <v>2.1844700000000001</v>
      </c>
      <c r="J80" s="6">
        <f t="shared" si="3"/>
        <v>0.33269742999825658</v>
      </c>
      <c r="K80" s="6">
        <f t="shared" si="4"/>
        <v>0.65234171441716871</v>
      </c>
      <c r="L80">
        <f t="shared" si="5"/>
        <v>1.4184058572085845</v>
      </c>
      <c r="M80" t="s">
        <v>210</v>
      </c>
    </row>
    <row r="81" spans="1:13" x14ac:dyDescent="0.25">
      <c r="A81">
        <v>105</v>
      </c>
      <c r="B81" t="s">
        <v>212</v>
      </c>
      <c r="C81">
        <v>45.481200000000001</v>
      </c>
      <c r="D81">
        <v>-112.15260000000001</v>
      </c>
      <c r="E81">
        <v>1755.5999999999899</v>
      </c>
      <c r="F81" t="s">
        <v>213</v>
      </c>
      <c r="G81" t="s">
        <v>2345</v>
      </c>
      <c r="H81">
        <v>0.75346999999999997</v>
      </c>
      <c r="I81">
        <v>1.66903</v>
      </c>
      <c r="J81" s="6">
        <f t="shared" si="3"/>
        <v>0.23403747849376411</v>
      </c>
      <c r="K81" s="6">
        <f t="shared" si="4"/>
        <v>0.59124758163668834</v>
      </c>
      <c r="L81">
        <f t="shared" si="5"/>
        <v>1.1301387908183442</v>
      </c>
      <c r="M81" t="s">
        <v>212</v>
      </c>
    </row>
    <row r="82" spans="1:13" x14ac:dyDescent="0.25">
      <c r="A82">
        <v>106</v>
      </c>
      <c r="B82" t="s">
        <v>214</v>
      </c>
      <c r="C82">
        <v>45.49</v>
      </c>
      <c r="D82">
        <v>-112.2</v>
      </c>
      <c r="E82">
        <v>1610.5999999999899</v>
      </c>
      <c r="F82" t="s">
        <v>215</v>
      </c>
      <c r="G82" t="s">
        <v>2345</v>
      </c>
      <c r="H82">
        <v>0.70713999999999999</v>
      </c>
      <c r="I82">
        <v>1.61188</v>
      </c>
      <c r="J82" s="6">
        <f t="shared" si="3"/>
        <v>0.23127164608812972</v>
      </c>
      <c r="K82" s="6">
        <f t="shared" si="4"/>
        <v>0.54683471057055544</v>
      </c>
      <c r="L82">
        <f t="shared" si="5"/>
        <v>1.0793573552852775</v>
      </c>
      <c r="M82" t="s">
        <v>214</v>
      </c>
    </row>
    <row r="83" spans="1:13" x14ac:dyDescent="0.25">
      <c r="A83">
        <v>107</v>
      </c>
      <c r="B83" t="s">
        <v>216</v>
      </c>
      <c r="C83">
        <v>45.462200000000003</v>
      </c>
      <c r="D83">
        <v>-112.162499999999</v>
      </c>
      <c r="E83">
        <v>1645.5999999999899</v>
      </c>
      <c r="F83" t="s">
        <v>217</v>
      </c>
      <c r="G83" t="s">
        <v>2345</v>
      </c>
      <c r="H83">
        <v>0.72499999999999998</v>
      </c>
      <c r="I83">
        <v>1.6225499999999999</v>
      </c>
      <c r="J83" s="6">
        <f t="shared" si="3"/>
        <v>0.2294337223361417</v>
      </c>
      <c r="K83" s="6">
        <f t="shared" si="4"/>
        <v>0.56596866223733011</v>
      </c>
      <c r="L83">
        <f t="shared" si="5"/>
        <v>1.094259331118665</v>
      </c>
      <c r="M83" t="s">
        <v>216</v>
      </c>
    </row>
    <row r="84" spans="1:13" x14ac:dyDescent="0.25">
      <c r="A84">
        <v>108</v>
      </c>
      <c r="B84" t="s">
        <v>218</v>
      </c>
      <c r="C84">
        <v>46.586300000000001</v>
      </c>
      <c r="D84">
        <v>-108.42740000000001</v>
      </c>
      <c r="E84">
        <v>1047</v>
      </c>
      <c r="F84" t="s">
        <v>219</v>
      </c>
      <c r="G84" t="s">
        <v>2345</v>
      </c>
      <c r="H84">
        <v>0.78500000000000003</v>
      </c>
      <c r="I84">
        <v>1.9719100000000001</v>
      </c>
      <c r="J84" s="6">
        <f t="shared" si="3"/>
        <v>0.30340056752046118</v>
      </c>
      <c r="K84" s="6">
        <f t="shared" si="4"/>
        <v>0.5746987520429051</v>
      </c>
      <c r="L84">
        <f t="shared" si="5"/>
        <v>1.2733043760214526</v>
      </c>
      <c r="M84" t="s">
        <v>218</v>
      </c>
    </row>
    <row r="85" spans="1:13" x14ac:dyDescent="0.25">
      <c r="A85">
        <v>109</v>
      </c>
      <c r="B85" t="s">
        <v>220</v>
      </c>
      <c r="C85">
        <v>46.477899999999899</v>
      </c>
      <c r="D85">
        <v>-108.4165</v>
      </c>
      <c r="E85">
        <v>959.5</v>
      </c>
      <c r="F85" t="s">
        <v>221</v>
      </c>
      <c r="G85" t="s">
        <v>2345</v>
      </c>
      <c r="H85">
        <v>0.76749999999999996</v>
      </c>
      <c r="I85">
        <v>1.95879</v>
      </c>
      <c r="J85" s="6">
        <f t="shared" si="3"/>
        <v>0.30452019283808407</v>
      </c>
      <c r="K85" s="6">
        <f t="shared" si="4"/>
        <v>0.55642268691071106</v>
      </c>
      <c r="L85">
        <f t="shared" si="5"/>
        <v>1.2576063434553557</v>
      </c>
      <c r="M85" t="s">
        <v>220</v>
      </c>
    </row>
    <row r="86" spans="1:13" x14ac:dyDescent="0.25">
      <c r="A86">
        <v>110</v>
      </c>
      <c r="B86" t="s">
        <v>222</v>
      </c>
      <c r="C86">
        <v>46.241700000000002</v>
      </c>
      <c r="D86">
        <v>-108.75660000000001</v>
      </c>
      <c r="E86">
        <v>1140</v>
      </c>
      <c r="F86" t="s">
        <v>223</v>
      </c>
      <c r="G86" t="s">
        <v>2345</v>
      </c>
      <c r="H86">
        <v>0.90376000000000001</v>
      </c>
      <c r="I86">
        <v>2.1823999999999999</v>
      </c>
      <c r="J86" s="6">
        <f t="shared" si="3"/>
        <v>0.32684879363588015</v>
      </c>
      <c r="K86" s="6">
        <f t="shared" si="4"/>
        <v>0.67720568022187033</v>
      </c>
      <c r="L86">
        <f t="shared" si="5"/>
        <v>1.4298028401109351</v>
      </c>
      <c r="M86" t="s">
        <v>222</v>
      </c>
    </row>
    <row r="87" spans="1:13" x14ac:dyDescent="0.25">
      <c r="A87">
        <v>111</v>
      </c>
      <c r="B87" t="s">
        <v>224</v>
      </c>
      <c r="C87">
        <v>46.395800000000001</v>
      </c>
      <c r="D87">
        <v>-108.5489</v>
      </c>
      <c r="E87">
        <v>1010.4</v>
      </c>
      <c r="F87" t="s">
        <v>225</v>
      </c>
      <c r="G87" t="s">
        <v>2345</v>
      </c>
      <c r="H87">
        <v>0.78217000000000003</v>
      </c>
      <c r="I87">
        <v>1.9695400000000001</v>
      </c>
      <c r="J87" s="6">
        <f t="shared" si="3"/>
        <v>0.30351815374103358</v>
      </c>
      <c r="K87" s="6">
        <f t="shared" si="4"/>
        <v>0.57178724748564236</v>
      </c>
      <c r="L87">
        <f t="shared" si="5"/>
        <v>1.2706636237428213</v>
      </c>
      <c r="M87" t="s">
        <v>224</v>
      </c>
    </row>
    <row r="88" spans="1:13" x14ac:dyDescent="0.25">
      <c r="A88">
        <v>112</v>
      </c>
      <c r="B88" t="s">
        <v>226</v>
      </c>
      <c r="C88">
        <v>46.387900000000002</v>
      </c>
      <c r="D88">
        <v>-108.5206</v>
      </c>
      <c r="E88">
        <v>1056.4000000000001</v>
      </c>
      <c r="F88" t="s">
        <v>227</v>
      </c>
      <c r="G88" t="s">
        <v>2345</v>
      </c>
      <c r="H88">
        <v>0.79666999999999999</v>
      </c>
      <c r="I88">
        <v>1.98529</v>
      </c>
      <c r="J88" s="6">
        <f t="shared" si="3"/>
        <v>0.30383768151432766</v>
      </c>
      <c r="K88" s="6">
        <f t="shared" si="4"/>
        <v>0.58606576771047303</v>
      </c>
      <c r="L88">
        <f t="shared" si="5"/>
        <v>1.2856778838552365</v>
      </c>
      <c r="M88" t="s">
        <v>226</v>
      </c>
    </row>
    <row r="89" spans="1:13" x14ac:dyDescent="0.25">
      <c r="A89">
        <v>113</v>
      </c>
      <c r="B89" t="s">
        <v>228</v>
      </c>
      <c r="C89">
        <v>46.351399999999899</v>
      </c>
      <c r="D89">
        <v>-108.443</v>
      </c>
      <c r="E89">
        <v>1188.7</v>
      </c>
      <c r="F89" t="s">
        <v>229</v>
      </c>
      <c r="G89" t="s">
        <v>2345</v>
      </c>
      <c r="H89">
        <v>0.88117999999999996</v>
      </c>
      <c r="I89">
        <v>2.0711499999999998</v>
      </c>
      <c r="J89" s="6">
        <f t="shared" si="3"/>
        <v>0.30418277150948531</v>
      </c>
      <c r="K89" s="6">
        <f t="shared" si="4"/>
        <v>0.67033656955329024</v>
      </c>
      <c r="L89">
        <f t="shared" si="5"/>
        <v>1.370743284776645</v>
      </c>
      <c r="M89" t="s">
        <v>228</v>
      </c>
    </row>
    <row r="90" spans="1:13" x14ac:dyDescent="0.25">
      <c r="A90">
        <v>114</v>
      </c>
      <c r="B90" t="s">
        <v>230</v>
      </c>
      <c r="C90">
        <v>46.320999999999898</v>
      </c>
      <c r="D90">
        <v>-108.521</v>
      </c>
      <c r="E90">
        <v>1191.2</v>
      </c>
      <c r="F90" t="s">
        <v>231</v>
      </c>
      <c r="G90" t="s">
        <v>2345</v>
      </c>
      <c r="H90">
        <v>0.89166999999999996</v>
      </c>
      <c r="I90">
        <v>2.0869300000000002</v>
      </c>
      <c r="J90" s="6">
        <f t="shared" si="3"/>
        <v>0.30553501304606628</v>
      </c>
      <c r="K90" s="6">
        <f t="shared" si="4"/>
        <v>0.67988926714477305</v>
      </c>
      <c r="L90">
        <f t="shared" si="5"/>
        <v>1.3834096335723864</v>
      </c>
      <c r="M90" t="s">
        <v>230</v>
      </c>
    </row>
    <row r="91" spans="1:13" x14ac:dyDescent="0.25">
      <c r="A91">
        <v>115</v>
      </c>
      <c r="B91" t="s">
        <v>232</v>
      </c>
      <c r="C91">
        <v>46.561799999999899</v>
      </c>
      <c r="D91">
        <v>-108.467</v>
      </c>
      <c r="E91">
        <v>1090</v>
      </c>
      <c r="F91" t="s">
        <v>233</v>
      </c>
      <c r="G91" t="s">
        <v>2345</v>
      </c>
      <c r="H91">
        <v>0.77783999999999998</v>
      </c>
      <c r="I91">
        <v>1.9680599999999999</v>
      </c>
      <c r="J91" s="6">
        <f t="shared" si="3"/>
        <v>0.30424667706414404</v>
      </c>
      <c r="K91" s="6">
        <f t="shared" si="4"/>
        <v>0.56695227359825651</v>
      </c>
      <c r="L91">
        <f t="shared" si="5"/>
        <v>1.267506136799128</v>
      </c>
      <c r="M91" t="s">
        <v>232</v>
      </c>
    </row>
    <row r="92" spans="1:13" x14ac:dyDescent="0.25">
      <c r="A92">
        <v>116</v>
      </c>
      <c r="B92" t="s">
        <v>234</v>
      </c>
      <c r="C92">
        <v>46.599200000000003</v>
      </c>
      <c r="D92">
        <v>-107.8672</v>
      </c>
      <c r="E92">
        <v>894</v>
      </c>
      <c r="F92" t="s">
        <v>235</v>
      </c>
      <c r="G92" t="s">
        <v>2345</v>
      </c>
      <c r="H92">
        <v>0.91969000000000001</v>
      </c>
      <c r="I92">
        <v>2.2255500000000001</v>
      </c>
      <c r="J92" s="6">
        <f t="shared" si="3"/>
        <v>0.33380683042713394</v>
      </c>
      <c r="K92" s="6">
        <f t="shared" si="4"/>
        <v>0.68831273663778036</v>
      </c>
      <c r="L92">
        <f t="shared" si="5"/>
        <v>1.4569313683188903</v>
      </c>
      <c r="M92" t="s">
        <v>234</v>
      </c>
    </row>
    <row r="93" spans="1:13" x14ac:dyDescent="0.25">
      <c r="A93">
        <v>117</v>
      </c>
      <c r="B93" t="s">
        <v>236</v>
      </c>
      <c r="C93">
        <v>46.297199999999897</v>
      </c>
      <c r="D93">
        <v>-108.71720000000001</v>
      </c>
      <c r="E93">
        <v>1070.8</v>
      </c>
      <c r="F93" t="s">
        <v>237</v>
      </c>
      <c r="G93" t="s">
        <v>2345</v>
      </c>
      <c r="H93">
        <v>0.84499999999999997</v>
      </c>
      <c r="I93">
        <v>2.0625</v>
      </c>
      <c r="J93" s="6">
        <f t="shared" si="3"/>
        <v>0.31122005118851609</v>
      </c>
      <c r="K93" s="6">
        <f t="shared" si="4"/>
        <v>0.62927869898495792</v>
      </c>
      <c r="L93">
        <f t="shared" si="5"/>
        <v>1.3458893494924791</v>
      </c>
      <c r="M93" t="s">
        <v>236</v>
      </c>
    </row>
    <row r="94" spans="1:13" x14ac:dyDescent="0.25">
      <c r="A94">
        <v>118</v>
      </c>
      <c r="B94" t="s">
        <v>238</v>
      </c>
      <c r="C94">
        <v>46.443199999999898</v>
      </c>
      <c r="D94">
        <v>-108.5461</v>
      </c>
      <c r="E94">
        <v>987.89999999999895</v>
      </c>
      <c r="F94" t="s">
        <v>239</v>
      </c>
      <c r="G94" t="s">
        <v>2345</v>
      </c>
      <c r="H94">
        <v>0.76188</v>
      </c>
      <c r="I94">
        <v>1.94079</v>
      </c>
      <c r="J94" s="6">
        <f t="shared" si="3"/>
        <v>0.30135558977137855</v>
      </c>
      <c r="K94" s="6">
        <f t="shared" si="4"/>
        <v>0.5529962226039894</v>
      </c>
      <c r="L94">
        <f t="shared" si="5"/>
        <v>1.2468931113019948</v>
      </c>
      <c r="M94" t="s">
        <v>238</v>
      </c>
    </row>
    <row r="95" spans="1:13" x14ac:dyDescent="0.25">
      <c r="A95">
        <v>119</v>
      </c>
      <c r="B95" t="s">
        <v>240</v>
      </c>
      <c r="C95">
        <v>46.4271999999999</v>
      </c>
      <c r="D95">
        <v>-108.4892</v>
      </c>
      <c r="E95">
        <v>1081.0999999999899</v>
      </c>
      <c r="F95" t="s">
        <v>241</v>
      </c>
      <c r="G95" t="s">
        <v>2345</v>
      </c>
      <c r="H95">
        <v>0.77332999999999996</v>
      </c>
      <c r="I95">
        <v>1.96698</v>
      </c>
      <c r="J95" s="6">
        <f t="shared" si="3"/>
        <v>0.30512346127406342</v>
      </c>
      <c r="K95" s="6">
        <f t="shared" si="4"/>
        <v>0.56183453309519116</v>
      </c>
      <c r="L95">
        <f t="shared" si="5"/>
        <v>1.2644072665475956</v>
      </c>
      <c r="M95" t="s">
        <v>240</v>
      </c>
    </row>
    <row r="96" spans="1:13" x14ac:dyDescent="0.25">
      <c r="A96">
        <v>120</v>
      </c>
      <c r="B96" t="s">
        <v>242</v>
      </c>
      <c r="C96">
        <v>46.349899999999899</v>
      </c>
      <c r="D96">
        <v>-108.48</v>
      </c>
      <c r="E96">
        <v>1072.3</v>
      </c>
      <c r="F96" t="s">
        <v>243</v>
      </c>
      <c r="G96" t="s">
        <v>2345</v>
      </c>
      <c r="H96">
        <v>0.85833000000000004</v>
      </c>
      <c r="I96">
        <v>2.0888900000000001</v>
      </c>
      <c r="J96" s="6">
        <f t="shared" si="3"/>
        <v>0.31455847736389353</v>
      </c>
      <c r="K96" s="6">
        <f t="shared" si="4"/>
        <v>0.64029467829398767</v>
      </c>
      <c r="L96">
        <f t="shared" si="5"/>
        <v>1.3645923391469941</v>
      </c>
      <c r="M96" t="s">
        <v>242</v>
      </c>
    </row>
    <row r="97" spans="1:13" x14ac:dyDescent="0.25">
      <c r="A97">
        <v>121</v>
      </c>
      <c r="B97" t="s">
        <v>244</v>
      </c>
      <c r="C97">
        <v>46.471400000000003</v>
      </c>
      <c r="D97">
        <v>-108.520799999999</v>
      </c>
      <c r="E97">
        <v>1011.6</v>
      </c>
      <c r="F97" t="s">
        <v>245</v>
      </c>
      <c r="G97" t="s">
        <v>2345</v>
      </c>
      <c r="H97">
        <v>0.75573999999999997</v>
      </c>
      <c r="I97">
        <v>1.9321200000000001</v>
      </c>
      <c r="J97" s="6">
        <f t="shared" si="3"/>
        <v>0.30070886555823129</v>
      </c>
      <c r="K97" s="6">
        <f t="shared" si="4"/>
        <v>0.54730449766893219</v>
      </c>
      <c r="L97">
        <f t="shared" si="5"/>
        <v>1.2397122488344663</v>
      </c>
      <c r="M97" t="s">
        <v>244</v>
      </c>
    </row>
    <row r="98" spans="1:13" x14ac:dyDescent="0.25">
      <c r="A98">
        <v>122</v>
      </c>
      <c r="B98" t="s">
        <v>246</v>
      </c>
      <c r="C98">
        <v>46.415700000000001</v>
      </c>
      <c r="D98">
        <v>-108.4885</v>
      </c>
      <c r="E98">
        <v>1095.5</v>
      </c>
      <c r="F98" t="s">
        <v>247</v>
      </c>
      <c r="G98" t="s">
        <v>2345</v>
      </c>
      <c r="H98">
        <v>0.78300999999999998</v>
      </c>
      <c r="I98">
        <v>1.9764699999999999</v>
      </c>
      <c r="J98" s="6">
        <f t="shared" si="3"/>
        <v>0.30507489305252272</v>
      </c>
      <c r="K98" s="6">
        <f t="shared" si="4"/>
        <v>0.57154819802101686</v>
      </c>
      <c r="L98">
        <f t="shared" si="5"/>
        <v>1.2740090990105086</v>
      </c>
      <c r="M98" t="s">
        <v>246</v>
      </c>
    </row>
    <row r="99" spans="1:13" x14ac:dyDescent="0.25">
      <c r="A99">
        <v>123</v>
      </c>
      <c r="B99" t="s">
        <v>248</v>
      </c>
      <c r="C99">
        <v>46.487699999999897</v>
      </c>
      <c r="D99">
        <v>-108.513499999999</v>
      </c>
      <c r="E99">
        <v>993.6</v>
      </c>
      <c r="F99" t="s">
        <v>249</v>
      </c>
      <c r="G99" t="s">
        <v>2345</v>
      </c>
      <c r="H99">
        <v>0.75222</v>
      </c>
      <c r="I99">
        <v>1.93286</v>
      </c>
      <c r="J99" s="6">
        <f t="shared" si="3"/>
        <v>0.30179781620961776</v>
      </c>
      <c r="K99" s="6">
        <f t="shared" si="4"/>
        <v>0.54302969459515482</v>
      </c>
      <c r="L99">
        <f t="shared" si="5"/>
        <v>1.2379448472975776</v>
      </c>
      <c r="M99" t="s">
        <v>248</v>
      </c>
    </row>
    <row r="100" spans="1:13" x14ac:dyDescent="0.25">
      <c r="A100">
        <v>139</v>
      </c>
      <c r="B100" t="s">
        <v>280</v>
      </c>
      <c r="C100">
        <v>47.7762999999999</v>
      </c>
      <c r="D100">
        <v>-108.55840000000001</v>
      </c>
      <c r="E100">
        <v>923.5</v>
      </c>
      <c r="F100" t="s">
        <v>281</v>
      </c>
      <c r="G100" t="s">
        <v>2345</v>
      </c>
      <c r="H100">
        <v>0.95713999999999999</v>
      </c>
      <c r="I100">
        <v>2.2692299999999999</v>
      </c>
      <c r="J100" s="6">
        <f t="shared" si="3"/>
        <v>0.33539935684923206</v>
      </c>
      <c r="K100" s="6">
        <f t="shared" si="4"/>
        <v>0.72465888143833557</v>
      </c>
      <c r="L100">
        <f t="shared" si="5"/>
        <v>1.4969444407191679</v>
      </c>
      <c r="M100" t="s">
        <v>280</v>
      </c>
    </row>
    <row r="101" spans="1:13" x14ac:dyDescent="0.25">
      <c r="A101">
        <v>140</v>
      </c>
      <c r="B101" t="s">
        <v>282</v>
      </c>
      <c r="C101">
        <v>48.458799999999897</v>
      </c>
      <c r="D101">
        <v>-107.343999999999</v>
      </c>
      <c r="E101">
        <v>665.1</v>
      </c>
      <c r="F101" t="s">
        <v>283</v>
      </c>
      <c r="G101" t="s">
        <v>2345</v>
      </c>
      <c r="H101">
        <v>1.12859</v>
      </c>
      <c r="I101">
        <v>2.8087900000000001</v>
      </c>
      <c r="J101" s="6">
        <f t="shared" si="3"/>
        <v>0.42949645175108392</v>
      </c>
      <c r="K101" s="6">
        <f t="shared" si="4"/>
        <v>0.83088574540823545</v>
      </c>
      <c r="L101">
        <f t="shared" si="5"/>
        <v>1.8198378727041178</v>
      </c>
      <c r="M101" t="s">
        <v>282</v>
      </c>
    </row>
    <row r="102" spans="1:13" x14ac:dyDescent="0.25">
      <c r="A102">
        <v>141</v>
      </c>
      <c r="B102" t="s">
        <v>284</v>
      </c>
      <c r="C102">
        <v>45.6325</v>
      </c>
      <c r="D102">
        <v>-110.5836</v>
      </c>
      <c r="E102">
        <v>1380.0999999999899</v>
      </c>
      <c r="F102" t="s">
        <v>285</v>
      </c>
      <c r="G102" t="s">
        <v>2345</v>
      </c>
      <c r="H102">
        <v>0.77834999999999999</v>
      </c>
      <c r="I102">
        <v>1.7806599999999999</v>
      </c>
      <c r="J102" s="6">
        <f t="shared" si="3"/>
        <v>0.25621270596037898</v>
      </c>
      <c r="K102" s="6">
        <f t="shared" si="4"/>
        <v>0.60075688523992898</v>
      </c>
      <c r="L102">
        <f t="shared" si="5"/>
        <v>1.1907084426199643</v>
      </c>
      <c r="M102" t="s">
        <v>284</v>
      </c>
    </row>
    <row r="103" spans="1:13" x14ac:dyDescent="0.25">
      <c r="A103">
        <v>142</v>
      </c>
      <c r="B103" t="s">
        <v>286</v>
      </c>
      <c r="C103">
        <v>45.4607999999999</v>
      </c>
      <c r="D103">
        <v>-110.595</v>
      </c>
      <c r="E103">
        <v>1465.5</v>
      </c>
      <c r="F103" t="s">
        <v>287</v>
      </c>
      <c r="G103" t="s">
        <v>2345</v>
      </c>
      <c r="H103">
        <v>0.78</v>
      </c>
      <c r="I103">
        <v>1.7797700000000001</v>
      </c>
      <c r="J103" s="6">
        <f t="shared" si="3"/>
        <v>0.25556342552504541</v>
      </c>
      <c r="K103" s="6">
        <f t="shared" si="4"/>
        <v>0.60285693214307312</v>
      </c>
      <c r="L103">
        <f t="shared" si="5"/>
        <v>1.1913134660715368</v>
      </c>
      <c r="M103" t="s">
        <v>286</v>
      </c>
    </row>
    <row r="104" spans="1:13" x14ac:dyDescent="0.25">
      <c r="A104">
        <v>143</v>
      </c>
      <c r="B104" t="s">
        <v>288</v>
      </c>
      <c r="C104">
        <v>45.658099999999898</v>
      </c>
      <c r="D104">
        <v>-110.56570000000001</v>
      </c>
      <c r="E104">
        <v>1377.0999999999899</v>
      </c>
      <c r="F104" t="s">
        <v>289</v>
      </c>
      <c r="G104" t="s">
        <v>2345</v>
      </c>
      <c r="H104">
        <v>0.77630999999999994</v>
      </c>
      <c r="I104">
        <v>1.7610699999999999</v>
      </c>
      <c r="J104" s="6">
        <f t="shared" si="3"/>
        <v>0.25172653602332906</v>
      </c>
      <c r="K104" s="6">
        <f t="shared" si="4"/>
        <v>0.60182646128330763</v>
      </c>
      <c r="L104">
        <f t="shared" si="5"/>
        <v>1.1814482306416538</v>
      </c>
      <c r="M104" t="s">
        <v>288</v>
      </c>
    </row>
    <row r="105" spans="1:13" x14ac:dyDescent="0.25">
      <c r="A105">
        <v>144</v>
      </c>
      <c r="B105" t="s">
        <v>290</v>
      </c>
      <c r="C105">
        <v>45.997300000000003</v>
      </c>
      <c r="D105">
        <v>-110.6622</v>
      </c>
      <c r="E105">
        <v>1554.5</v>
      </c>
      <c r="F105" t="s">
        <v>291</v>
      </c>
      <c r="G105" t="s">
        <v>2345</v>
      </c>
      <c r="H105">
        <v>0.79618999999999995</v>
      </c>
      <c r="I105">
        <v>1.7906299999999999</v>
      </c>
      <c r="J105" s="6">
        <f t="shared" si="3"/>
        <v>0.25420095909971896</v>
      </c>
      <c r="K105" s="6">
        <f t="shared" si="4"/>
        <v>0.61999132190439576</v>
      </c>
      <c r="L105">
        <f t="shared" si="5"/>
        <v>1.2053106609521977</v>
      </c>
      <c r="M105" t="s">
        <v>290</v>
      </c>
    </row>
    <row r="106" spans="1:13" x14ac:dyDescent="0.25">
      <c r="A106">
        <v>145</v>
      </c>
      <c r="B106" t="s">
        <v>292</v>
      </c>
      <c r="C106">
        <v>45.6357</v>
      </c>
      <c r="D106">
        <v>-110.4331</v>
      </c>
      <c r="E106">
        <v>1677.9</v>
      </c>
      <c r="F106" t="s">
        <v>293</v>
      </c>
      <c r="G106" t="s">
        <v>2345</v>
      </c>
      <c r="H106">
        <v>1.0343199999999999</v>
      </c>
      <c r="I106">
        <v>2.2000000000000002</v>
      </c>
      <c r="J106" s="6">
        <f t="shared" si="3"/>
        <v>0.2979737078188332</v>
      </c>
      <c r="K106" s="6">
        <f t="shared" si="4"/>
        <v>0.82778036454438286</v>
      </c>
      <c r="L106">
        <f t="shared" si="5"/>
        <v>1.5138901822721915</v>
      </c>
      <c r="M106" t="s">
        <v>292</v>
      </c>
    </row>
    <row r="107" spans="1:13" x14ac:dyDescent="0.25">
      <c r="A107">
        <v>146</v>
      </c>
      <c r="B107" t="s">
        <v>294</v>
      </c>
      <c r="C107">
        <v>45.402200000000001</v>
      </c>
      <c r="D107">
        <v>-110.7002</v>
      </c>
      <c r="E107">
        <v>1477.0999999999899</v>
      </c>
      <c r="F107" t="s">
        <v>295</v>
      </c>
      <c r="G107" t="s">
        <v>2345</v>
      </c>
      <c r="H107">
        <v>0.78527000000000002</v>
      </c>
      <c r="I107">
        <v>1.75</v>
      </c>
      <c r="J107" s="6">
        <f t="shared" si="3"/>
        <v>0.24660642298406327</v>
      </c>
      <c r="K107" s="6">
        <f t="shared" si="4"/>
        <v>0.61433545320062333</v>
      </c>
      <c r="L107">
        <f t="shared" si="5"/>
        <v>1.1821677266003117</v>
      </c>
      <c r="M107" t="s">
        <v>294</v>
      </c>
    </row>
    <row r="108" spans="1:13" x14ac:dyDescent="0.25">
      <c r="A108">
        <v>147</v>
      </c>
      <c r="B108" t="s">
        <v>296</v>
      </c>
      <c r="C108">
        <v>45.494300000000003</v>
      </c>
      <c r="D108">
        <v>-110.224999999999</v>
      </c>
      <c r="E108">
        <v>1597.2</v>
      </c>
      <c r="F108" t="s">
        <v>297</v>
      </c>
      <c r="G108" t="s">
        <v>2345</v>
      </c>
      <c r="H108">
        <v>1.4</v>
      </c>
      <c r="I108">
        <v>2.8374999999999999</v>
      </c>
      <c r="J108" s="6">
        <f t="shared" si="3"/>
        <v>0.3674569392882891</v>
      </c>
      <c r="K108" s="6">
        <f t="shared" si="4"/>
        <v>1.145298258555135</v>
      </c>
      <c r="L108">
        <f t="shared" si="5"/>
        <v>1.9913991292775677</v>
      </c>
      <c r="M108" t="s">
        <v>296</v>
      </c>
    </row>
    <row r="109" spans="1:13" x14ac:dyDescent="0.25">
      <c r="A109">
        <v>148</v>
      </c>
      <c r="B109" t="s">
        <v>298</v>
      </c>
      <c r="C109">
        <v>45.369999999999898</v>
      </c>
      <c r="D109">
        <v>-110.66</v>
      </c>
      <c r="E109">
        <v>1553.9</v>
      </c>
      <c r="F109" t="s">
        <v>299</v>
      </c>
      <c r="G109" t="s">
        <v>2345</v>
      </c>
      <c r="H109">
        <v>0.88</v>
      </c>
      <c r="I109">
        <v>1.92</v>
      </c>
      <c r="J109" s="6">
        <f t="shared" si="3"/>
        <v>0.26584710738074474</v>
      </c>
      <c r="K109" s="6">
        <f t="shared" si="4"/>
        <v>0.69572882705901951</v>
      </c>
      <c r="L109">
        <f t="shared" si="5"/>
        <v>1.3078644135295097</v>
      </c>
      <c r="M109" t="s">
        <v>298</v>
      </c>
    </row>
    <row r="110" spans="1:13" x14ac:dyDescent="0.25">
      <c r="A110">
        <v>149</v>
      </c>
      <c r="B110" t="s">
        <v>300</v>
      </c>
      <c r="C110">
        <v>45.265799999999899</v>
      </c>
      <c r="D110">
        <v>-110.84990000000001</v>
      </c>
      <c r="E110">
        <v>1537.7</v>
      </c>
      <c r="F110" t="s">
        <v>301</v>
      </c>
      <c r="G110" t="s">
        <v>2345</v>
      </c>
      <c r="H110">
        <v>0.78271999999999997</v>
      </c>
      <c r="I110">
        <v>1.7662800000000001</v>
      </c>
      <c r="J110" s="6">
        <f t="shared" si="3"/>
        <v>0.25141978936096671</v>
      </c>
      <c r="K110" s="6">
        <f t="shared" si="4"/>
        <v>0.60844908186747027</v>
      </c>
      <c r="L110">
        <f t="shared" si="5"/>
        <v>1.1873645409337352</v>
      </c>
      <c r="M110" t="s">
        <v>300</v>
      </c>
    </row>
    <row r="111" spans="1:13" x14ac:dyDescent="0.25">
      <c r="A111">
        <v>150</v>
      </c>
      <c r="B111" t="s">
        <v>302</v>
      </c>
      <c r="C111">
        <v>45.658000000000001</v>
      </c>
      <c r="D111">
        <v>-110.5817</v>
      </c>
      <c r="E111">
        <v>1403.5999999999899</v>
      </c>
      <c r="F111" t="s">
        <v>303</v>
      </c>
      <c r="G111" t="s">
        <v>2345</v>
      </c>
      <c r="H111">
        <v>0.77759</v>
      </c>
      <c r="I111">
        <v>1.77128</v>
      </c>
      <c r="J111" s="6">
        <f t="shared" si="3"/>
        <v>0.25400924243574252</v>
      </c>
      <c r="K111" s="6">
        <f t="shared" si="4"/>
        <v>0.60152420976949739</v>
      </c>
      <c r="L111">
        <f t="shared" si="5"/>
        <v>1.1864021048847486</v>
      </c>
      <c r="M111" t="s">
        <v>302</v>
      </c>
    </row>
    <row r="112" spans="1:13" x14ac:dyDescent="0.25">
      <c r="A112">
        <v>151</v>
      </c>
      <c r="B112" t="s">
        <v>304</v>
      </c>
      <c r="C112">
        <v>45.6693</v>
      </c>
      <c r="D112">
        <v>-105.6236</v>
      </c>
      <c r="E112">
        <v>1061.9000000000001</v>
      </c>
      <c r="F112" t="s">
        <v>305</v>
      </c>
      <c r="G112" t="s">
        <v>2345</v>
      </c>
      <c r="H112">
        <v>1.0706500000000001</v>
      </c>
      <c r="I112">
        <v>2.64378</v>
      </c>
      <c r="J112" s="6">
        <f t="shared" si="3"/>
        <v>0.40212698080179887</v>
      </c>
      <c r="K112" s="6">
        <f t="shared" si="4"/>
        <v>0.79191681703015004</v>
      </c>
      <c r="L112">
        <f t="shared" si="5"/>
        <v>1.7178484085150751</v>
      </c>
      <c r="M112" t="s">
        <v>304</v>
      </c>
    </row>
    <row r="113" spans="1:13" x14ac:dyDescent="0.25">
      <c r="A113">
        <v>152</v>
      </c>
      <c r="B113" t="s">
        <v>306</v>
      </c>
      <c r="C113">
        <v>45.6678</v>
      </c>
      <c r="D113">
        <v>-105.899</v>
      </c>
      <c r="E113">
        <v>1087.2</v>
      </c>
      <c r="F113" t="s">
        <v>307</v>
      </c>
      <c r="G113" t="s">
        <v>2345</v>
      </c>
      <c r="H113">
        <v>1.0038499999999999</v>
      </c>
      <c r="I113">
        <v>2.4714299999999998</v>
      </c>
      <c r="J113" s="6">
        <f t="shared" si="3"/>
        <v>0.37514605562483966</v>
      </c>
      <c r="K113" s="6">
        <f t="shared" si="4"/>
        <v>0.74381856924545786</v>
      </c>
      <c r="L113">
        <f t="shared" si="5"/>
        <v>1.6076242846227289</v>
      </c>
      <c r="M113" t="s">
        <v>306</v>
      </c>
    </row>
    <row r="114" spans="1:13" x14ac:dyDescent="0.25">
      <c r="A114">
        <v>153</v>
      </c>
      <c r="B114" t="s">
        <v>308</v>
      </c>
      <c r="C114">
        <v>45.609200000000001</v>
      </c>
      <c r="D114">
        <v>-106.0681</v>
      </c>
      <c r="E114">
        <v>1048.5</v>
      </c>
      <c r="F114" t="s">
        <v>309</v>
      </c>
      <c r="G114" t="s">
        <v>2345</v>
      </c>
      <c r="H114">
        <v>0.94833000000000001</v>
      </c>
      <c r="I114">
        <v>2.37174</v>
      </c>
      <c r="J114" s="6">
        <f t="shared" si="3"/>
        <v>0.3638552222277171</v>
      </c>
      <c r="K114" s="6">
        <f t="shared" si="4"/>
        <v>0.69612477858084543</v>
      </c>
      <c r="L114">
        <f t="shared" si="5"/>
        <v>1.5339323892904226</v>
      </c>
      <c r="M114" t="s">
        <v>308</v>
      </c>
    </row>
    <row r="115" spans="1:13" x14ac:dyDescent="0.25">
      <c r="A115">
        <v>154</v>
      </c>
      <c r="B115" t="s">
        <v>310</v>
      </c>
      <c r="C115">
        <v>45.296399999999899</v>
      </c>
      <c r="D115">
        <v>-105.562</v>
      </c>
      <c r="E115">
        <v>986.89999999999895</v>
      </c>
      <c r="F115" t="s">
        <v>311</v>
      </c>
      <c r="G115" t="s">
        <v>2345</v>
      </c>
      <c r="H115">
        <v>1.1065799999999999</v>
      </c>
      <c r="I115">
        <v>2.7096499999999999</v>
      </c>
      <c r="J115" s="6">
        <f t="shared" si="3"/>
        <v>0.40978031002774074</v>
      </c>
      <c r="K115" s="6">
        <f t="shared" si="4"/>
        <v>0.82254193345529125</v>
      </c>
      <c r="L115">
        <f t="shared" si="5"/>
        <v>1.7660959667276455</v>
      </c>
      <c r="M115" t="s">
        <v>310</v>
      </c>
    </row>
    <row r="116" spans="1:13" x14ac:dyDescent="0.25">
      <c r="A116">
        <v>155</v>
      </c>
      <c r="B116" t="s">
        <v>312</v>
      </c>
      <c r="C116">
        <v>45.290999999999897</v>
      </c>
      <c r="D116">
        <v>-105.0213</v>
      </c>
      <c r="E116">
        <v>1051</v>
      </c>
      <c r="F116" t="s">
        <v>313</v>
      </c>
      <c r="G116" t="s">
        <v>2345</v>
      </c>
      <c r="H116">
        <v>1.25674</v>
      </c>
      <c r="I116">
        <v>3.0153799999999999</v>
      </c>
      <c r="J116" s="6">
        <f t="shared" si="3"/>
        <v>0.44954745858083939</v>
      </c>
      <c r="K116" s="6">
        <f t="shared" si="4"/>
        <v>0.9451374465568021</v>
      </c>
      <c r="L116">
        <f t="shared" si="5"/>
        <v>1.9802587232784012</v>
      </c>
      <c r="M116" t="s">
        <v>312</v>
      </c>
    </row>
    <row r="117" spans="1:13" x14ac:dyDescent="0.25">
      <c r="A117">
        <v>156</v>
      </c>
      <c r="B117" t="s">
        <v>314</v>
      </c>
      <c r="C117">
        <v>45.587000000000003</v>
      </c>
      <c r="D117">
        <v>-106.1212</v>
      </c>
      <c r="E117">
        <v>972.89999999999895</v>
      </c>
      <c r="F117" t="s">
        <v>315</v>
      </c>
      <c r="G117" t="s">
        <v>2345</v>
      </c>
      <c r="H117">
        <v>0.93805000000000005</v>
      </c>
      <c r="I117">
        <v>2.3519199999999998</v>
      </c>
      <c r="J117" s="6">
        <f t="shared" si="3"/>
        <v>0.36141658626193596</v>
      </c>
      <c r="K117" s="6">
        <f t="shared" si="4"/>
        <v>0.6875351122249389</v>
      </c>
      <c r="L117">
        <f t="shared" si="5"/>
        <v>1.5197275561124695</v>
      </c>
      <c r="M117" t="s">
        <v>314</v>
      </c>
    </row>
    <row r="118" spans="1:13" x14ac:dyDescent="0.25">
      <c r="A118">
        <v>157</v>
      </c>
      <c r="B118" t="s">
        <v>316</v>
      </c>
      <c r="C118">
        <v>45.2730999999999</v>
      </c>
      <c r="D118">
        <v>-105.328</v>
      </c>
      <c r="E118">
        <v>956.79999999999905</v>
      </c>
      <c r="F118" t="s">
        <v>317</v>
      </c>
      <c r="G118" t="s">
        <v>2345</v>
      </c>
      <c r="H118">
        <v>1.1665000000000001</v>
      </c>
      <c r="I118">
        <v>2.8320500000000002</v>
      </c>
      <c r="J118" s="6">
        <f t="shared" si="3"/>
        <v>0.4257515862480763</v>
      </c>
      <c r="K118" s="6">
        <f t="shared" si="4"/>
        <v>0.87139148837322167</v>
      </c>
      <c r="L118">
        <f t="shared" si="5"/>
        <v>1.851720744186611</v>
      </c>
      <c r="M118" t="s">
        <v>316</v>
      </c>
    </row>
    <row r="119" spans="1:13" x14ac:dyDescent="0.25">
      <c r="A119">
        <v>158</v>
      </c>
      <c r="B119" t="s">
        <v>318</v>
      </c>
      <c r="C119">
        <v>45.439999999999898</v>
      </c>
      <c r="D119">
        <v>-105.61</v>
      </c>
      <c r="E119">
        <v>1069.8</v>
      </c>
      <c r="F119" t="s">
        <v>319</v>
      </c>
      <c r="G119" t="s">
        <v>2345</v>
      </c>
      <c r="H119">
        <v>1.0788800000000001</v>
      </c>
      <c r="I119">
        <v>2.6521699999999999</v>
      </c>
      <c r="J119" s="6">
        <f t="shared" si="3"/>
        <v>0.40216788035678053</v>
      </c>
      <c r="K119" s="6">
        <f t="shared" si="4"/>
        <v>0.80011846761892813</v>
      </c>
      <c r="L119">
        <f t="shared" si="5"/>
        <v>1.7261442338094639</v>
      </c>
      <c r="M119" t="s">
        <v>318</v>
      </c>
    </row>
    <row r="120" spans="1:13" x14ac:dyDescent="0.25">
      <c r="A120">
        <v>159</v>
      </c>
      <c r="B120" t="s">
        <v>320</v>
      </c>
      <c r="C120">
        <v>45.677399999999899</v>
      </c>
      <c r="D120">
        <v>-105.5553</v>
      </c>
      <c r="E120">
        <v>1013.2</v>
      </c>
      <c r="F120" t="s">
        <v>321</v>
      </c>
      <c r="G120" t="s">
        <v>2345</v>
      </c>
      <c r="H120">
        <v>1.0851599999999999</v>
      </c>
      <c r="I120">
        <v>2.68601</v>
      </c>
      <c r="J120" s="6">
        <f t="shared" si="3"/>
        <v>0.40921282870237036</v>
      </c>
      <c r="K120" s="6">
        <f t="shared" si="4"/>
        <v>0.80151528153599183</v>
      </c>
      <c r="L120">
        <f t="shared" si="5"/>
        <v>1.7437626407679958</v>
      </c>
      <c r="M120" t="s">
        <v>320</v>
      </c>
    </row>
    <row r="121" spans="1:13" x14ac:dyDescent="0.25">
      <c r="A121">
        <v>160</v>
      </c>
      <c r="B121" t="s">
        <v>322</v>
      </c>
      <c r="C121">
        <v>45.456899999999898</v>
      </c>
      <c r="D121">
        <v>-105.336</v>
      </c>
      <c r="E121">
        <v>921.1</v>
      </c>
      <c r="F121" t="s">
        <v>323</v>
      </c>
      <c r="G121" t="s">
        <v>2345</v>
      </c>
      <c r="H121">
        <v>1.13676</v>
      </c>
      <c r="I121">
        <v>2.7753000000000001</v>
      </c>
      <c r="J121" s="6">
        <f t="shared" si="3"/>
        <v>0.418847230122736</v>
      </c>
      <c r="K121" s="6">
        <f t="shared" si="4"/>
        <v>0.84643722335508298</v>
      </c>
      <c r="L121">
        <f t="shared" si="5"/>
        <v>1.8108686116775417</v>
      </c>
      <c r="M121" t="s">
        <v>322</v>
      </c>
    </row>
    <row r="122" spans="1:13" x14ac:dyDescent="0.25">
      <c r="A122">
        <v>161</v>
      </c>
      <c r="B122" t="s">
        <v>324</v>
      </c>
      <c r="C122">
        <v>45.633299999999899</v>
      </c>
      <c r="D122">
        <v>-105.76600000000001</v>
      </c>
      <c r="E122">
        <v>996.39999999999895</v>
      </c>
      <c r="F122" t="s">
        <v>325</v>
      </c>
      <c r="G122" t="s">
        <v>2345</v>
      </c>
      <c r="H122">
        <v>1.0364599999999999</v>
      </c>
      <c r="I122">
        <v>2.5625</v>
      </c>
      <c r="J122" s="6">
        <f t="shared" si="3"/>
        <v>0.39008973052626117</v>
      </c>
      <c r="K122" s="6">
        <f t="shared" si="4"/>
        <v>0.76607040312033314</v>
      </c>
      <c r="L122">
        <f t="shared" si="5"/>
        <v>1.6642852015601666</v>
      </c>
      <c r="M122" t="s">
        <v>324</v>
      </c>
    </row>
    <row r="123" spans="1:13" x14ac:dyDescent="0.25">
      <c r="A123">
        <v>162</v>
      </c>
      <c r="B123" t="s">
        <v>326</v>
      </c>
      <c r="C123">
        <v>47.0048999999999</v>
      </c>
      <c r="D123">
        <v>-108.2769</v>
      </c>
      <c r="E123">
        <v>896.7</v>
      </c>
      <c r="F123" t="s">
        <v>327</v>
      </c>
      <c r="G123" t="s">
        <v>2345</v>
      </c>
      <c r="H123">
        <v>1.0044599999999999</v>
      </c>
      <c r="I123">
        <v>2.21875</v>
      </c>
      <c r="J123" s="6">
        <f t="shared" si="3"/>
        <v>0.31039950386669662</v>
      </c>
      <c r="K123" s="6">
        <f t="shared" si="4"/>
        <v>0.78930745904759325</v>
      </c>
      <c r="L123">
        <f t="shared" si="5"/>
        <v>1.5040287295237966</v>
      </c>
      <c r="M123" t="s">
        <v>326</v>
      </c>
    </row>
    <row r="124" spans="1:13" x14ac:dyDescent="0.25">
      <c r="A124">
        <v>165</v>
      </c>
      <c r="B124" t="s">
        <v>332</v>
      </c>
      <c r="C124">
        <v>45.902000000000001</v>
      </c>
      <c r="D124">
        <v>-106.625699999999</v>
      </c>
      <c r="E124">
        <v>989.1</v>
      </c>
      <c r="F124" t="s">
        <v>333</v>
      </c>
      <c r="G124" t="s">
        <v>2345</v>
      </c>
      <c r="H124">
        <v>1.03383</v>
      </c>
      <c r="I124">
        <v>2.4785200000000001</v>
      </c>
      <c r="J124" s="6">
        <f t="shared" si="3"/>
        <v>0.36929486304027692</v>
      </c>
      <c r="K124" s="6">
        <f t="shared" si="4"/>
        <v>0.77785430688836099</v>
      </c>
      <c r="L124">
        <f t="shared" si="5"/>
        <v>1.6281871534441805</v>
      </c>
      <c r="M124" t="s">
        <v>332</v>
      </c>
    </row>
    <row r="125" spans="1:13" x14ac:dyDescent="0.25">
      <c r="A125">
        <v>166</v>
      </c>
      <c r="B125" t="s">
        <v>334</v>
      </c>
      <c r="C125">
        <v>45.6343999999999</v>
      </c>
      <c r="D125">
        <v>-106.615399999999</v>
      </c>
      <c r="E125">
        <v>1019.6</v>
      </c>
      <c r="F125" t="s">
        <v>335</v>
      </c>
      <c r="G125" t="s">
        <v>2345</v>
      </c>
      <c r="H125">
        <v>1.0233699999999999</v>
      </c>
      <c r="I125">
        <v>2.45696</v>
      </c>
      <c r="J125" s="6">
        <f t="shared" si="3"/>
        <v>0.36645745641342486</v>
      </c>
      <c r="K125" s="6">
        <f t="shared" si="4"/>
        <v>0.76936104729186527</v>
      </c>
      <c r="L125">
        <f t="shared" si="5"/>
        <v>1.6131605236459325</v>
      </c>
      <c r="M125" t="s">
        <v>334</v>
      </c>
    </row>
    <row r="126" spans="1:13" x14ac:dyDescent="0.25">
      <c r="A126">
        <v>167</v>
      </c>
      <c r="B126" t="s">
        <v>336</v>
      </c>
      <c r="C126">
        <v>46.263800000000003</v>
      </c>
      <c r="D126">
        <v>-106.6896</v>
      </c>
      <c r="E126">
        <v>767.79999999999905</v>
      </c>
      <c r="F126" t="s">
        <v>337</v>
      </c>
      <c r="G126" t="s">
        <v>2345</v>
      </c>
      <c r="H126">
        <v>0.96111999999999997</v>
      </c>
      <c r="I126">
        <v>2.3567100000000001</v>
      </c>
      <c r="J126" s="6">
        <f t="shared" si="3"/>
        <v>0.35674381210528233</v>
      </c>
      <c r="K126" s="6">
        <f t="shared" si="4"/>
        <v>0.71384403245701633</v>
      </c>
      <c r="L126">
        <f t="shared" si="5"/>
        <v>1.5352770162285083</v>
      </c>
      <c r="M126" t="s">
        <v>336</v>
      </c>
    </row>
    <row r="127" spans="1:13" x14ac:dyDescent="0.25">
      <c r="A127">
        <v>168</v>
      </c>
      <c r="B127" t="s">
        <v>338</v>
      </c>
      <c r="C127">
        <v>46.272799999999897</v>
      </c>
      <c r="D127">
        <v>-106.647099999999</v>
      </c>
      <c r="E127">
        <v>786.7</v>
      </c>
      <c r="F127" t="s">
        <v>339</v>
      </c>
      <c r="G127" t="s">
        <v>2345</v>
      </c>
      <c r="H127">
        <v>0.96387999999999996</v>
      </c>
      <c r="I127">
        <v>2.36389</v>
      </c>
      <c r="J127" s="6">
        <f t="shared" si="3"/>
        <v>0.35787366231165035</v>
      </c>
      <c r="K127" s="6">
        <f t="shared" si="4"/>
        <v>0.7158208799720176</v>
      </c>
      <c r="L127">
        <f t="shared" si="5"/>
        <v>1.5398554399860087</v>
      </c>
      <c r="M127" t="s">
        <v>338</v>
      </c>
    </row>
    <row r="128" spans="1:13" x14ac:dyDescent="0.25">
      <c r="A128">
        <v>169</v>
      </c>
      <c r="B128" t="s">
        <v>340</v>
      </c>
      <c r="C128">
        <v>45.340200000000003</v>
      </c>
      <c r="D128">
        <v>-106.37130000000001</v>
      </c>
      <c r="E128">
        <v>1103.4000000000001</v>
      </c>
      <c r="F128" t="s">
        <v>341</v>
      </c>
      <c r="G128" t="s">
        <v>2345</v>
      </c>
      <c r="H128">
        <v>0.92105999999999999</v>
      </c>
      <c r="I128">
        <v>2.31751</v>
      </c>
      <c r="J128" s="6">
        <f t="shared" si="3"/>
        <v>0.35696364721330864</v>
      </c>
      <c r="K128" s="6">
        <f t="shared" si="4"/>
        <v>0.67363165437170003</v>
      </c>
      <c r="L128">
        <f t="shared" si="5"/>
        <v>1.4955708271858501</v>
      </c>
      <c r="M128" t="s">
        <v>340</v>
      </c>
    </row>
    <row r="129" spans="1:13" x14ac:dyDescent="0.25">
      <c r="A129">
        <v>170</v>
      </c>
      <c r="B129" t="s">
        <v>342</v>
      </c>
      <c r="C129">
        <v>46.544600000000003</v>
      </c>
      <c r="D129">
        <v>-107.7627</v>
      </c>
      <c r="E129">
        <v>963.2</v>
      </c>
      <c r="F129" t="s">
        <v>343</v>
      </c>
      <c r="G129" t="s">
        <v>2345</v>
      </c>
      <c r="H129">
        <v>0.92661000000000004</v>
      </c>
      <c r="I129">
        <v>2.2347399999999999</v>
      </c>
      <c r="J129" s="6">
        <f t="shared" si="3"/>
        <v>0.33438709286343604</v>
      </c>
      <c r="K129" s="6">
        <f t="shared" si="4"/>
        <v>0.69483052936607281</v>
      </c>
      <c r="L129">
        <f t="shared" si="5"/>
        <v>1.4647852646830364</v>
      </c>
      <c r="M129" t="s">
        <v>342</v>
      </c>
    </row>
    <row r="130" spans="1:13" x14ac:dyDescent="0.25">
      <c r="A130">
        <v>171</v>
      </c>
      <c r="B130" t="s">
        <v>344</v>
      </c>
      <c r="C130">
        <v>46.589399999999898</v>
      </c>
      <c r="D130">
        <v>-107.7488</v>
      </c>
      <c r="E130">
        <v>992.7</v>
      </c>
      <c r="F130" t="s">
        <v>345</v>
      </c>
      <c r="G130" t="s">
        <v>2345</v>
      </c>
      <c r="H130">
        <v>0.92483000000000004</v>
      </c>
      <c r="I130">
        <v>2.2344900000000001</v>
      </c>
      <c r="J130" s="6">
        <f t="shared" si="3"/>
        <v>0.33477819485794824</v>
      </c>
      <c r="K130" s="6">
        <f t="shared" si="4"/>
        <v>0.69277943812126508</v>
      </c>
      <c r="L130">
        <f t="shared" si="5"/>
        <v>1.4636347190606327</v>
      </c>
      <c r="M130" t="s">
        <v>344</v>
      </c>
    </row>
    <row r="131" spans="1:13" x14ac:dyDescent="0.25">
      <c r="A131">
        <v>172</v>
      </c>
      <c r="B131" t="s">
        <v>346</v>
      </c>
      <c r="C131">
        <v>47.445</v>
      </c>
      <c r="D131">
        <v>-104.3454</v>
      </c>
      <c r="E131">
        <v>604.70000000000005</v>
      </c>
      <c r="F131" t="s">
        <v>347</v>
      </c>
      <c r="G131" t="s">
        <v>2345</v>
      </c>
      <c r="H131">
        <v>1.0763199999999999</v>
      </c>
      <c r="I131">
        <v>2.75</v>
      </c>
      <c r="J131" s="6">
        <f t="shared" ref="J131:J194" si="6">INDEX(LINEST($H131:$I131,LN($H$1:$I$1)),1)</f>
        <v>0.4278297948855817</v>
      </c>
      <c r="K131" s="6">
        <f t="shared" ref="K131:K194" si="7">INDEX(LINEST($H131:$I131,LN($H$1:$I$1)),1,2)</f>
        <v>0.77977098391551891</v>
      </c>
      <c r="L131">
        <f t="shared" ref="L131:L194" si="8">J131*LN(10)+K131</f>
        <v>1.7648854919577597</v>
      </c>
      <c r="M131" t="s">
        <v>346</v>
      </c>
    </row>
    <row r="132" spans="1:13" x14ac:dyDescent="0.25">
      <c r="A132">
        <v>173</v>
      </c>
      <c r="B132" t="s">
        <v>348</v>
      </c>
      <c r="C132">
        <v>47.7575</v>
      </c>
      <c r="D132">
        <v>-104.1272</v>
      </c>
      <c r="E132">
        <v>584</v>
      </c>
      <c r="F132" t="s">
        <v>349</v>
      </c>
      <c r="G132" t="s">
        <v>2345</v>
      </c>
      <c r="H132">
        <v>1.1276999999999999</v>
      </c>
      <c r="I132">
        <v>2.85459</v>
      </c>
      <c r="J132" s="6">
        <f t="shared" si="6"/>
        <v>0.44143145313916748</v>
      </c>
      <c r="K132" s="6">
        <f t="shared" si="7"/>
        <v>0.82172303284610626</v>
      </c>
      <c r="L132">
        <f t="shared" si="8"/>
        <v>1.8381565164230531</v>
      </c>
      <c r="M132" t="s">
        <v>348</v>
      </c>
    </row>
    <row r="133" spans="1:13" x14ac:dyDescent="0.25">
      <c r="A133">
        <v>174</v>
      </c>
      <c r="B133" t="s">
        <v>350</v>
      </c>
      <c r="C133">
        <v>47.979999999999897</v>
      </c>
      <c r="D133">
        <v>-104.37</v>
      </c>
      <c r="E133">
        <v>717.2</v>
      </c>
      <c r="F133" t="s">
        <v>351</v>
      </c>
      <c r="G133" t="s">
        <v>2345</v>
      </c>
      <c r="H133">
        <v>1.07698</v>
      </c>
      <c r="I133">
        <v>2.76586</v>
      </c>
      <c r="J133" s="6">
        <f t="shared" si="6"/>
        <v>0.43171525260883853</v>
      </c>
      <c r="K133" s="6">
        <f t="shared" si="7"/>
        <v>0.77773778984945885</v>
      </c>
      <c r="L133">
        <f t="shared" si="8"/>
        <v>1.7717988949247294</v>
      </c>
      <c r="M133" t="s">
        <v>350</v>
      </c>
    </row>
    <row r="134" spans="1:13" x14ac:dyDescent="0.25">
      <c r="A134">
        <v>175</v>
      </c>
      <c r="B134" t="s">
        <v>352</v>
      </c>
      <c r="C134">
        <v>48.337600000000002</v>
      </c>
      <c r="D134">
        <v>-104.4941</v>
      </c>
      <c r="E134">
        <v>617.5</v>
      </c>
      <c r="F134" t="s">
        <v>353</v>
      </c>
      <c r="G134" t="s">
        <v>2345</v>
      </c>
      <c r="H134">
        <v>1.0963400000000001</v>
      </c>
      <c r="I134">
        <v>2.7853500000000002</v>
      </c>
      <c r="J134" s="6">
        <f t="shared" si="6"/>
        <v>0.43174848349726114</v>
      </c>
      <c r="K134" s="6">
        <f t="shared" si="7"/>
        <v>0.7970747559528415</v>
      </c>
      <c r="L134">
        <f t="shared" si="8"/>
        <v>1.7912123779764209</v>
      </c>
      <c r="M134" t="s">
        <v>352</v>
      </c>
    </row>
    <row r="135" spans="1:13" x14ac:dyDescent="0.25">
      <c r="A135">
        <v>176</v>
      </c>
      <c r="B135" t="s">
        <v>354</v>
      </c>
      <c r="C135">
        <v>48.316899999999897</v>
      </c>
      <c r="D135">
        <v>-104.9105</v>
      </c>
      <c r="E135">
        <v>645.89999999999895</v>
      </c>
      <c r="F135" t="s">
        <v>355</v>
      </c>
      <c r="G135" t="s">
        <v>2345</v>
      </c>
      <c r="H135">
        <v>1.0614399999999999</v>
      </c>
      <c r="I135">
        <v>2.7353999999999998</v>
      </c>
      <c r="J135" s="6">
        <f t="shared" si="6"/>
        <v>0.42790136910679932</v>
      </c>
      <c r="K135" s="6">
        <f t="shared" si="7"/>
        <v>0.76484137244588135</v>
      </c>
      <c r="L135">
        <f t="shared" si="8"/>
        <v>1.7501206862229406</v>
      </c>
      <c r="M135" t="s">
        <v>354</v>
      </c>
    </row>
    <row r="136" spans="1:13" x14ac:dyDescent="0.25">
      <c r="A136">
        <v>177</v>
      </c>
      <c r="B136" t="s">
        <v>356</v>
      </c>
      <c r="C136">
        <v>48.403700000000001</v>
      </c>
      <c r="D136">
        <v>-105.15</v>
      </c>
      <c r="E136">
        <v>674.79999999999905</v>
      </c>
      <c r="F136" t="s">
        <v>357</v>
      </c>
      <c r="G136" t="s">
        <v>2345</v>
      </c>
      <c r="H136">
        <v>1.0632299999999999</v>
      </c>
      <c r="I136">
        <v>2.7611699999999999</v>
      </c>
      <c r="J136" s="6">
        <f t="shared" si="6"/>
        <v>0.43403118990967465</v>
      </c>
      <c r="K136" s="6">
        <f t="shared" si="7"/>
        <v>0.76238250443903066</v>
      </c>
      <c r="L136">
        <f t="shared" si="8"/>
        <v>1.7617762522195153</v>
      </c>
      <c r="M136" t="s">
        <v>356</v>
      </c>
    </row>
    <row r="137" spans="1:13" x14ac:dyDescent="0.25">
      <c r="A137">
        <v>185</v>
      </c>
      <c r="B137" t="s">
        <v>372</v>
      </c>
      <c r="C137">
        <v>45.832999999999899</v>
      </c>
      <c r="D137">
        <v>-109.944999999999</v>
      </c>
      <c r="E137">
        <v>1249.0999999999899</v>
      </c>
      <c r="F137" t="s">
        <v>373</v>
      </c>
      <c r="G137" t="s">
        <v>2345</v>
      </c>
      <c r="H137">
        <v>0.91818999999999995</v>
      </c>
      <c r="I137">
        <v>2.15639</v>
      </c>
      <c r="J137" s="6">
        <f t="shared" si="6"/>
        <v>0.31651143111426738</v>
      </c>
      <c r="K137" s="6">
        <f t="shared" si="7"/>
        <v>0.6988009939081522</v>
      </c>
      <c r="L137">
        <f t="shared" si="8"/>
        <v>1.4275954969540763</v>
      </c>
      <c r="M137" t="s">
        <v>372</v>
      </c>
    </row>
    <row r="138" spans="1:13" x14ac:dyDescent="0.25">
      <c r="A138">
        <v>186</v>
      </c>
      <c r="B138" t="s">
        <v>374</v>
      </c>
      <c r="C138">
        <v>45.764299999999899</v>
      </c>
      <c r="D138">
        <v>-109.85850000000001</v>
      </c>
      <c r="E138">
        <v>1240.2</v>
      </c>
      <c r="F138" t="s">
        <v>375</v>
      </c>
      <c r="G138" t="s">
        <v>2345</v>
      </c>
      <c r="H138">
        <v>0.94520000000000004</v>
      </c>
      <c r="I138">
        <v>2.2292900000000002</v>
      </c>
      <c r="J138" s="6">
        <f t="shared" si="6"/>
        <v>0.32824193472744284</v>
      </c>
      <c r="K138" s="6">
        <f t="shared" si="7"/>
        <v>0.71768002840213141</v>
      </c>
      <c r="L138">
        <f t="shared" si="8"/>
        <v>1.4734850142010658</v>
      </c>
      <c r="M138" t="s">
        <v>374</v>
      </c>
    </row>
    <row r="139" spans="1:13" x14ac:dyDescent="0.25">
      <c r="A139">
        <v>187</v>
      </c>
      <c r="B139" t="s">
        <v>376</v>
      </c>
      <c r="C139">
        <v>45.719099999999898</v>
      </c>
      <c r="D139">
        <v>-109.90900000000001</v>
      </c>
      <c r="E139">
        <v>1331.0999999999899</v>
      </c>
      <c r="F139" t="s">
        <v>377</v>
      </c>
      <c r="G139" t="s">
        <v>2345</v>
      </c>
      <c r="H139">
        <v>0.98750000000000004</v>
      </c>
      <c r="I139">
        <v>2.2671999999999999</v>
      </c>
      <c r="J139" s="6">
        <f t="shared" si="6"/>
        <v>0.32711975318763375</v>
      </c>
      <c r="K139" s="6">
        <f t="shared" si="7"/>
        <v>0.7607578653725261</v>
      </c>
      <c r="L139">
        <f t="shared" si="8"/>
        <v>1.5139789326862632</v>
      </c>
      <c r="M139" t="s">
        <v>376</v>
      </c>
    </row>
    <row r="140" spans="1:13" x14ac:dyDescent="0.25">
      <c r="A140">
        <v>188</v>
      </c>
      <c r="B140" t="s">
        <v>378</v>
      </c>
      <c r="C140">
        <v>45.972299999999898</v>
      </c>
      <c r="D140">
        <v>-110.00020000000001</v>
      </c>
      <c r="E140">
        <v>1437.7</v>
      </c>
      <c r="F140" t="s">
        <v>379</v>
      </c>
      <c r="G140" t="s">
        <v>2345</v>
      </c>
      <c r="H140">
        <v>1.01128</v>
      </c>
      <c r="I140">
        <v>2.3702899999999998</v>
      </c>
      <c r="J140" s="6">
        <f t="shared" si="6"/>
        <v>0.34739315134760179</v>
      </c>
      <c r="K140" s="6">
        <f t="shared" si="7"/>
        <v>0.77048541659757541</v>
      </c>
      <c r="L140">
        <f t="shared" si="8"/>
        <v>1.5703877082987878</v>
      </c>
      <c r="M140" t="s">
        <v>378</v>
      </c>
    </row>
    <row r="141" spans="1:13" x14ac:dyDescent="0.25">
      <c r="A141">
        <v>189</v>
      </c>
      <c r="B141" t="s">
        <v>380</v>
      </c>
      <c r="C141">
        <v>45.6907</v>
      </c>
      <c r="D141">
        <v>-109.717299999999</v>
      </c>
      <c r="E141">
        <v>1247.2</v>
      </c>
      <c r="F141" t="s">
        <v>381</v>
      </c>
      <c r="G141" t="s">
        <v>2345</v>
      </c>
      <c r="H141">
        <v>0.96496000000000004</v>
      </c>
      <c r="I141">
        <v>2.26667</v>
      </c>
      <c r="J141" s="6">
        <f t="shared" si="6"/>
        <v>0.33274599821979722</v>
      </c>
      <c r="K141" s="6">
        <f t="shared" si="7"/>
        <v>0.73431804949134305</v>
      </c>
      <c r="L141">
        <f t="shared" si="8"/>
        <v>1.5004940247456715</v>
      </c>
      <c r="M141" t="s">
        <v>380</v>
      </c>
    </row>
    <row r="142" spans="1:13" x14ac:dyDescent="0.25">
      <c r="A142">
        <v>190</v>
      </c>
      <c r="B142" t="s">
        <v>382</v>
      </c>
      <c r="C142">
        <v>45.810299999999899</v>
      </c>
      <c r="D142">
        <v>-109.8736</v>
      </c>
      <c r="E142">
        <v>1740.4</v>
      </c>
      <c r="F142" t="s">
        <v>383</v>
      </c>
      <c r="G142" t="s">
        <v>2345</v>
      </c>
      <c r="H142">
        <v>0.90259</v>
      </c>
      <c r="I142">
        <v>2.1828400000000001</v>
      </c>
      <c r="J142" s="6">
        <f t="shared" si="6"/>
        <v>0.32726034540788318</v>
      </c>
      <c r="K142" s="6">
        <f t="shared" si="7"/>
        <v>0.67575041427145177</v>
      </c>
      <c r="L142">
        <f t="shared" si="8"/>
        <v>1.4292952071357261</v>
      </c>
      <c r="M142" t="s">
        <v>382</v>
      </c>
    </row>
    <row r="143" spans="1:13" x14ac:dyDescent="0.25">
      <c r="A143">
        <v>191</v>
      </c>
      <c r="B143" t="s">
        <v>384</v>
      </c>
      <c r="C143">
        <v>45.8340999999999</v>
      </c>
      <c r="D143">
        <v>-109.941</v>
      </c>
      <c r="E143">
        <v>1244.8</v>
      </c>
      <c r="F143" t="s">
        <v>385</v>
      </c>
      <c r="G143" t="s">
        <v>2345</v>
      </c>
      <c r="H143">
        <v>0.91742000000000001</v>
      </c>
      <c r="I143">
        <v>2.1567400000000001</v>
      </c>
      <c r="J143" s="6">
        <f t="shared" si="6"/>
        <v>0.31679772799913891</v>
      </c>
      <c r="K143" s="6">
        <f t="shared" si="7"/>
        <v>0.69783254802960049</v>
      </c>
      <c r="L143">
        <f t="shared" si="8"/>
        <v>1.4272862740148002</v>
      </c>
      <c r="M143" t="s">
        <v>384</v>
      </c>
    </row>
    <row r="144" spans="1:13" x14ac:dyDescent="0.25">
      <c r="A144">
        <v>192</v>
      </c>
      <c r="B144" t="s">
        <v>386</v>
      </c>
      <c r="C144">
        <v>46.104100000000003</v>
      </c>
      <c r="D144">
        <v>-109.9569</v>
      </c>
      <c r="E144">
        <v>1532.8</v>
      </c>
      <c r="F144" t="s">
        <v>387</v>
      </c>
      <c r="G144" t="s">
        <v>2345</v>
      </c>
      <c r="H144">
        <v>1.0555600000000001</v>
      </c>
      <c r="I144">
        <v>2.4797099999999999</v>
      </c>
      <c r="J144" s="6">
        <f t="shared" si="6"/>
        <v>0.36404438266950723</v>
      </c>
      <c r="K144" s="6">
        <f t="shared" si="7"/>
        <v>0.80322366255394517</v>
      </c>
      <c r="L144">
        <f t="shared" si="8"/>
        <v>1.6414668312769725</v>
      </c>
      <c r="M144" t="s">
        <v>386</v>
      </c>
    </row>
    <row r="145" spans="1:13" x14ac:dyDescent="0.25">
      <c r="A145">
        <v>193</v>
      </c>
      <c r="B145" t="s">
        <v>388</v>
      </c>
      <c r="C145">
        <v>46.1721</v>
      </c>
      <c r="D145">
        <v>-109.7687</v>
      </c>
      <c r="E145">
        <v>1415.2</v>
      </c>
      <c r="F145" t="s">
        <v>389</v>
      </c>
      <c r="G145" t="s">
        <v>2345</v>
      </c>
      <c r="H145">
        <v>1.03694</v>
      </c>
      <c r="I145">
        <v>2.3940600000000001</v>
      </c>
      <c r="J145" s="6">
        <f t="shared" si="6"/>
        <v>0.34691002535438092</v>
      </c>
      <c r="K145" s="6">
        <f t="shared" si="7"/>
        <v>0.79648029401763187</v>
      </c>
      <c r="L145">
        <f t="shared" si="8"/>
        <v>1.595270147008816</v>
      </c>
      <c r="M145" t="s">
        <v>388</v>
      </c>
    </row>
    <row r="146" spans="1:13" x14ac:dyDescent="0.25">
      <c r="A146">
        <v>194</v>
      </c>
      <c r="B146" t="s">
        <v>390</v>
      </c>
      <c r="C146">
        <v>48.731900000000003</v>
      </c>
      <c r="D146">
        <v>-104.4773</v>
      </c>
      <c r="E146">
        <v>611.70000000000005</v>
      </c>
      <c r="F146" t="s">
        <v>391</v>
      </c>
      <c r="G146" t="s">
        <v>2345</v>
      </c>
      <c r="H146">
        <v>1.30427</v>
      </c>
      <c r="I146">
        <v>3.2265600000000001</v>
      </c>
      <c r="J146" s="6">
        <f t="shared" si="6"/>
        <v>0.49138003466051144</v>
      </c>
      <c r="K146" s="6">
        <f t="shared" si="7"/>
        <v>0.96367131439161779</v>
      </c>
      <c r="L146">
        <f t="shared" si="8"/>
        <v>2.0951156571958087</v>
      </c>
      <c r="M146" t="s">
        <v>390</v>
      </c>
    </row>
    <row r="147" spans="1:13" x14ac:dyDescent="0.25">
      <c r="A147">
        <v>195</v>
      </c>
      <c r="B147" t="s">
        <v>392</v>
      </c>
      <c r="C147">
        <v>48.795499999999898</v>
      </c>
      <c r="D147">
        <v>-104.6657</v>
      </c>
      <c r="E147">
        <v>623</v>
      </c>
      <c r="F147" t="s">
        <v>393</v>
      </c>
      <c r="G147" t="s">
        <v>2345</v>
      </c>
      <c r="H147">
        <v>1.3022100000000001</v>
      </c>
      <c r="I147">
        <v>3.2211500000000002</v>
      </c>
      <c r="J147" s="6">
        <f t="shared" si="6"/>
        <v>0.49052370022808306</v>
      </c>
      <c r="K147" s="6">
        <f t="shared" si="7"/>
        <v>0.96220488018907213</v>
      </c>
      <c r="L147">
        <f t="shared" si="8"/>
        <v>2.0916774400945362</v>
      </c>
      <c r="M147" t="s">
        <v>392</v>
      </c>
    </row>
    <row r="148" spans="1:13" x14ac:dyDescent="0.25">
      <c r="A148">
        <v>196</v>
      </c>
      <c r="B148" t="s">
        <v>394</v>
      </c>
      <c r="C148">
        <v>48.9134999999999</v>
      </c>
      <c r="D148">
        <v>-104.8999</v>
      </c>
      <c r="E148">
        <v>696.2</v>
      </c>
      <c r="F148" t="s">
        <v>395</v>
      </c>
      <c r="G148" t="s">
        <v>2345</v>
      </c>
      <c r="H148">
        <v>1.30385</v>
      </c>
      <c r="I148">
        <v>3.2235299999999998</v>
      </c>
      <c r="J148" s="6">
        <f t="shared" si="6"/>
        <v>0.49071286066987296</v>
      </c>
      <c r="K148" s="6">
        <f t="shared" si="7"/>
        <v>0.96371376416217247</v>
      </c>
      <c r="L148">
        <f t="shared" si="8"/>
        <v>2.0936218820810861</v>
      </c>
      <c r="M148" t="s">
        <v>394</v>
      </c>
    </row>
    <row r="149" spans="1:13" x14ac:dyDescent="0.25">
      <c r="A149">
        <v>197</v>
      </c>
      <c r="B149" t="s">
        <v>396</v>
      </c>
      <c r="C149">
        <v>48.752099999999899</v>
      </c>
      <c r="D149">
        <v>-104.5239</v>
      </c>
      <c r="E149">
        <v>609.89999999999895</v>
      </c>
      <c r="F149" t="s">
        <v>397</v>
      </c>
      <c r="G149" t="s">
        <v>2345</v>
      </c>
      <c r="H149">
        <v>1.3035300000000001</v>
      </c>
      <c r="I149">
        <v>3.2257600000000002</v>
      </c>
      <c r="J149" s="6">
        <f t="shared" si="6"/>
        <v>0.4913646973273933</v>
      </c>
      <c r="K149" s="6">
        <f t="shared" si="7"/>
        <v>0.96294194542082634</v>
      </c>
      <c r="L149">
        <f t="shared" si="8"/>
        <v>2.0943509727104135</v>
      </c>
      <c r="M149" t="s">
        <v>396</v>
      </c>
    </row>
    <row r="150" spans="1:13" x14ac:dyDescent="0.25">
      <c r="A150">
        <v>198</v>
      </c>
      <c r="B150" t="s">
        <v>398</v>
      </c>
      <c r="C150">
        <v>48.7747999999999</v>
      </c>
      <c r="D150">
        <v>-104.566999999999</v>
      </c>
      <c r="E150">
        <v>623</v>
      </c>
      <c r="F150" t="s">
        <v>399</v>
      </c>
      <c r="G150" t="s">
        <v>2345</v>
      </c>
      <c r="H150">
        <v>1.30393</v>
      </c>
      <c r="I150">
        <v>3.2269800000000002</v>
      </c>
      <c r="J150" s="6">
        <f t="shared" si="6"/>
        <v>0.49157430754667414</v>
      </c>
      <c r="K150" s="6">
        <f t="shared" si="7"/>
        <v>0.9631966546883155</v>
      </c>
      <c r="L150">
        <f t="shared" si="8"/>
        <v>2.0950883273441576</v>
      </c>
      <c r="M150" t="s">
        <v>398</v>
      </c>
    </row>
    <row r="151" spans="1:13" x14ac:dyDescent="0.25">
      <c r="A151">
        <v>199</v>
      </c>
      <c r="B151" t="s">
        <v>400</v>
      </c>
      <c r="C151">
        <v>48.418900000000001</v>
      </c>
      <c r="D151">
        <v>-104.45480000000001</v>
      </c>
      <c r="E151">
        <v>637</v>
      </c>
      <c r="F151" t="s">
        <v>401</v>
      </c>
      <c r="G151" t="s">
        <v>2345</v>
      </c>
      <c r="H151">
        <v>1.1383099999999999</v>
      </c>
      <c r="I151">
        <v>2.9</v>
      </c>
      <c r="J151" s="6">
        <f t="shared" si="6"/>
        <v>0.45032710634767703</v>
      </c>
      <c r="K151" s="6">
        <f t="shared" si="7"/>
        <v>0.82616703590538898</v>
      </c>
      <c r="L151">
        <f t="shared" si="8"/>
        <v>1.8630835179526946</v>
      </c>
      <c r="M151" t="s">
        <v>400</v>
      </c>
    </row>
    <row r="152" spans="1:13" x14ac:dyDescent="0.25">
      <c r="A152">
        <v>200</v>
      </c>
      <c r="B152" t="s">
        <v>402</v>
      </c>
      <c r="C152">
        <v>48.6069999999999</v>
      </c>
      <c r="D152">
        <v>-104.5968</v>
      </c>
      <c r="E152">
        <v>661.7</v>
      </c>
      <c r="F152" t="s">
        <v>403</v>
      </c>
      <c r="G152" t="s">
        <v>2345</v>
      </c>
      <c r="H152">
        <v>1.2052700000000001</v>
      </c>
      <c r="I152">
        <v>3</v>
      </c>
      <c r="J152" s="6">
        <f t="shared" si="6"/>
        <v>0.45877286445138837</v>
      </c>
      <c r="K152" s="6">
        <f t="shared" si="7"/>
        <v>0.88727288248811043</v>
      </c>
      <c r="L152">
        <f t="shared" si="8"/>
        <v>1.9436364412440554</v>
      </c>
      <c r="M152" t="s">
        <v>402</v>
      </c>
    </row>
    <row r="153" spans="1:13" x14ac:dyDescent="0.25">
      <c r="A153">
        <v>201</v>
      </c>
      <c r="B153" t="s">
        <v>404</v>
      </c>
      <c r="C153">
        <v>48.824800000000003</v>
      </c>
      <c r="D153">
        <v>-104.49420000000001</v>
      </c>
      <c r="E153">
        <v>680.6</v>
      </c>
      <c r="F153" t="s">
        <v>405</v>
      </c>
      <c r="G153" t="s">
        <v>2345</v>
      </c>
      <c r="H153">
        <v>1.3106800000000001</v>
      </c>
      <c r="I153">
        <v>3.2416399999999999</v>
      </c>
      <c r="J153" s="6">
        <f t="shared" si="6"/>
        <v>0.49359627929607952</v>
      </c>
      <c r="K153" s="6">
        <f t="shared" si="7"/>
        <v>0.96854513067104331</v>
      </c>
      <c r="L153">
        <f t="shared" si="8"/>
        <v>2.1050925653355215</v>
      </c>
      <c r="M153" t="s">
        <v>404</v>
      </c>
    </row>
    <row r="154" spans="1:13" x14ac:dyDescent="0.25">
      <c r="A154">
        <v>206</v>
      </c>
      <c r="B154" t="s">
        <v>414</v>
      </c>
      <c r="C154">
        <v>45.669699999999899</v>
      </c>
      <c r="D154">
        <v>-109.472399999999</v>
      </c>
      <c r="E154">
        <v>1166.2</v>
      </c>
      <c r="F154" t="s">
        <v>415</v>
      </c>
      <c r="G154" t="s">
        <v>2345</v>
      </c>
      <c r="H154">
        <v>0.9</v>
      </c>
      <c r="I154">
        <v>2.2057000000000002</v>
      </c>
      <c r="J154" s="6">
        <f t="shared" si="6"/>
        <v>0.33376593087215228</v>
      </c>
      <c r="K154" s="6">
        <f t="shared" si="7"/>
        <v>0.66865108604900203</v>
      </c>
      <c r="L154">
        <f t="shared" si="8"/>
        <v>1.4371755430245012</v>
      </c>
      <c r="M154" t="s">
        <v>414</v>
      </c>
    </row>
    <row r="155" spans="1:13" x14ac:dyDescent="0.25">
      <c r="A155">
        <v>207</v>
      </c>
      <c r="B155" t="s">
        <v>416</v>
      </c>
      <c r="C155">
        <v>45.620800000000003</v>
      </c>
      <c r="D155">
        <v>-109.104</v>
      </c>
      <c r="E155">
        <v>1242.0999999999899</v>
      </c>
      <c r="F155" t="s">
        <v>417</v>
      </c>
      <c r="G155" t="s">
        <v>2345</v>
      </c>
      <c r="H155">
        <v>0.86597000000000002</v>
      </c>
      <c r="I155">
        <v>2.1605699999999999</v>
      </c>
      <c r="J155" s="6">
        <f t="shared" si="6"/>
        <v>0.3309285242453</v>
      </c>
      <c r="K155" s="6">
        <f t="shared" si="7"/>
        <v>0.63658782645250678</v>
      </c>
      <c r="L155">
        <f t="shared" si="8"/>
        <v>1.3985789132262534</v>
      </c>
      <c r="M155" t="s">
        <v>416</v>
      </c>
    </row>
    <row r="156" spans="1:13" x14ac:dyDescent="0.25">
      <c r="A156">
        <v>208</v>
      </c>
      <c r="B156" t="s">
        <v>418</v>
      </c>
      <c r="C156">
        <v>45.515500000000003</v>
      </c>
      <c r="D156">
        <v>-109.444999999999</v>
      </c>
      <c r="E156">
        <v>1238.7</v>
      </c>
      <c r="F156" t="s">
        <v>419</v>
      </c>
      <c r="G156" t="s">
        <v>2345</v>
      </c>
      <c r="H156">
        <v>0.99829999999999997</v>
      </c>
      <c r="I156">
        <v>2.3269799999999998</v>
      </c>
      <c r="J156" s="6">
        <f t="shared" si="6"/>
        <v>0.33964012945639227</v>
      </c>
      <c r="K156" s="6">
        <f t="shared" si="7"/>
        <v>0.76287940186228653</v>
      </c>
      <c r="L156">
        <f t="shared" si="8"/>
        <v>1.5449297009311433</v>
      </c>
      <c r="M156" t="s">
        <v>418</v>
      </c>
    </row>
    <row r="157" spans="1:13" x14ac:dyDescent="0.25">
      <c r="A157">
        <v>209</v>
      </c>
      <c r="B157" t="s">
        <v>420</v>
      </c>
      <c r="C157">
        <v>45.627000000000002</v>
      </c>
      <c r="D157">
        <v>-108.91930000000001</v>
      </c>
      <c r="E157">
        <v>1036.9000000000001</v>
      </c>
      <c r="F157" t="s">
        <v>421</v>
      </c>
      <c r="G157" t="s">
        <v>2345</v>
      </c>
      <c r="H157">
        <v>0.85416999999999998</v>
      </c>
      <c r="I157">
        <v>2.1474099999999998</v>
      </c>
      <c r="J157" s="6">
        <f t="shared" si="6"/>
        <v>0.33058087802795594</v>
      </c>
      <c r="K157" s="6">
        <f t="shared" si="7"/>
        <v>0.62502879644789111</v>
      </c>
      <c r="L157">
        <f t="shared" si="8"/>
        <v>1.3862193982239455</v>
      </c>
      <c r="M157" t="s">
        <v>420</v>
      </c>
    </row>
    <row r="158" spans="1:13" x14ac:dyDescent="0.25">
      <c r="A158">
        <v>210</v>
      </c>
      <c r="B158" t="s">
        <v>422</v>
      </c>
      <c r="C158">
        <v>45.525599999999898</v>
      </c>
      <c r="D158">
        <v>-109.4422</v>
      </c>
      <c r="E158">
        <v>1224.7</v>
      </c>
      <c r="F158" t="s">
        <v>423</v>
      </c>
      <c r="G158" t="s">
        <v>2345</v>
      </c>
      <c r="H158">
        <v>0.99419999999999997</v>
      </c>
      <c r="I158">
        <v>2.3125</v>
      </c>
      <c r="J158" s="6">
        <f t="shared" si="6"/>
        <v>0.33698677082695744</v>
      </c>
      <c r="K158" s="6">
        <f t="shared" si="7"/>
        <v>0.76061856991529408</v>
      </c>
      <c r="L158">
        <f t="shared" si="8"/>
        <v>1.5365592849576473</v>
      </c>
      <c r="M158" t="s">
        <v>422</v>
      </c>
    </row>
    <row r="159" spans="1:13" x14ac:dyDescent="0.25">
      <c r="A159">
        <v>211</v>
      </c>
      <c r="B159" t="s">
        <v>424</v>
      </c>
      <c r="C159">
        <v>45.620199999999897</v>
      </c>
      <c r="D159">
        <v>-109.31140000000001</v>
      </c>
      <c r="E159">
        <v>1157.5999999999899</v>
      </c>
      <c r="F159" t="s">
        <v>425</v>
      </c>
      <c r="G159" t="s">
        <v>2345</v>
      </c>
      <c r="H159">
        <v>0.90832999999999997</v>
      </c>
      <c r="I159">
        <v>2.20417</v>
      </c>
      <c r="J159" s="6">
        <f t="shared" si="6"/>
        <v>0.33124549579640788</v>
      </c>
      <c r="K159" s="6">
        <f t="shared" si="7"/>
        <v>0.67872811851553849</v>
      </c>
      <c r="L159">
        <f t="shared" si="8"/>
        <v>1.4414490592577693</v>
      </c>
      <c r="M159" t="s">
        <v>424</v>
      </c>
    </row>
    <row r="160" spans="1:13" x14ac:dyDescent="0.25">
      <c r="A160">
        <v>212</v>
      </c>
      <c r="B160" t="s">
        <v>426</v>
      </c>
      <c r="C160">
        <v>45.707000000000001</v>
      </c>
      <c r="D160">
        <v>-109.294</v>
      </c>
      <c r="E160">
        <v>1191.5</v>
      </c>
      <c r="F160" t="s">
        <v>427</v>
      </c>
      <c r="G160" t="s">
        <v>2345</v>
      </c>
      <c r="H160">
        <v>0.88268999999999997</v>
      </c>
      <c r="I160">
        <v>2.1486399999999999</v>
      </c>
      <c r="J160" s="6">
        <f t="shared" si="6"/>
        <v>0.32360494768139775</v>
      </c>
      <c r="K160" s="6">
        <f t="shared" si="7"/>
        <v>0.65838414289939051</v>
      </c>
      <c r="L160">
        <f t="shared" si="8"/>
        <v>1.4035120714496951</v>
      </c>
      <c r="M160" t="s">
        <v>426</v>
      </c>
    </row>
    <row r="161" spans="1:13" x14ac:dyDescent="0.25">
      <c r="A161">
        <v>213</v>
      </c>
      <c r="B161" t="s">
        <v>428</v>
      </c>
      <c r="C161">
        <v>45.600099999999898</v>
      </c>
      <c r="D161">
        <v>-109.0899</v>
      </c>
      <c r="E161">
        <v>1094.8</v>
      </c>
      <c r="F161" t="s">
        <v>429</v>
      </c>
      <c r="G161" t="s">
        <v>2345</v>
      </c>
      <c r="H161">
        <v>0.88712999999999997</v>
      </c>
      <c r="I161">
        <v>2.1833300000000002</v>
      </c>
      <c r="J161" s="6">
        <f t="shared" si="6"/>
        <v>0.33133751979511666</v>
      </c>
      <c r="K161" s="6">
        <f t="shared" si="7"/>
        <v>0.65746433234028978</v>
      </c>
      <c r="L161">
        <f t="shared" si="8"/>
        <v>1.4203971661701451</v>
      </c>
      <c r="M161" t="s">
        <v>428</v>
      </c>
    </row>
    <row r="162" spans="1:13" x14ac:dyDescent="0.25">
      <c r="A162">
        <v>214</v>
      </c>
      <c r="B162" t="s">
        <v>430</v>
      </c>
      <c r="C162">
        <v>45.6036</v>
      </c>
      <c r="D162">
        <v>-109.0339</v>
      </c>
      <c r="E162">
        <v>1052.5</v>
      </c>
      <c r="F162" t="s">
        <v>431</v>
      </c>
      <c r="G162" t="s">
        <v>2345</v>
      </c>
      <c r="H162">
        <v>0.88571</v>
      </c>
      <c r="I162">
        <v>2.17727</v>
      </c>
      <c r="J162" s="6">
        <f t="shared" si="6"/>
        <v>0.33015143270064867</v>
      </c>
      <c r="K162" s="6">
        <f t="shared" si="7"/>
        <v>0.65686646526571879</v>
      </c>
      <c r="L162">
        <f t="shared" si="8"/>
        <v>1.4170682326328594</v>
      </c>
      <c r="M162" t="s">
        <v>430</v>
      </c>
    </row>
    <row r="163" spans="1:13" x14ac:dyDescent="0.25">
      <c r="A163">
        <v>215</v>
      </c>
      <c r="B163" t="s">
        <v>432</v>
      </c>
      <c r="C163">
        <v>48.502200000000002</v>
      </c>
      <c r="D163">
        <v>-111.861099999999</v>
      </c>
      <c r="E163">
        <v>1043.9000000000001</v>
      </c>
      <c r="F163" t="s">
        <v>433</v>
      </c>
      <c r="G163" t="s">
        <v>2345</v>
      </c>
      <c r="H163">
        <v>0.83936999999999995</v>
      </c>
      <c r="I163">
        <v>2.16493</v>
      </c>
      <c r="J163" s="6">
        <f t="shared" si="6"/>
        <v>0.33884258813425006</v>
      </c>
      <c r="K163" s="6">
        <f t="shared" si="7"/>
        <v>0.60450221538110938</v>
      </c>
      <c r="L163">
        <f t="shared" si="8"/>
        <v>1.3847161076905548</v>
      </c>
      <c r="M163" t="s">
        <v>432</v>
      </c>
    </row>
    <row r="164" spans="1:13" x14ac:dyDescent="0.25">
      <c r="A164">
        <v>216</v>
      </c>
      <c r="B164" t="s">
        <v>434</v>
      </c>
      <c r="C164">
        <v>47.861600000000003</v>
      </c>
      <c r="D164">
        <v>-111.6455</v>
      </c>
      <c r="E164">
        <v>1078.0999999999899</v>
      </c>
      <c r="F164" t="s">
        <v>435</v>
      </c>
      <c r="G164" t="s">
        <v>2345</v>
      </c>
      <c r="H164">
        <v>0.91020000000000001</v>
      </c>
      <c r="I164">
        <v>2.2270799999999999</v>
      </c>
      <c r="J164" s="6">
        <f t="shared" si="6"/>
        <v>0.33662378727649522</v>
      </c>
      <c r="K164" s="6">
        <f t="shared" si="7"/>
        <v>0.67687017093988666</v>
      </c>
      <c r="L164">
        <f t="shared" si="8"/>
        <v>1.4519750854699434</v>
      </c>
      <c r="M164" t="s">
        <v>434</v>
      </c>
    </row>
    <row r="165" spans="1:13" x14ac:dyDescent="0.25">
      <c r="A165">
        <v>217</v>
      </c>
      <c r="B165" t="s">
        <v>436</v>
      </c>
      <c r="C165">
        <v>47.929600000000001</v>
      </c>
      <c r="D165">
        <v>-111.816199999999</v>
      </c>
      <c r="E165">
        <v>1071.0999999999899</v>
      </c>
      <c r="F165" t="s">
        <v>437</v>
      </c>
      <c r="G165" t="s">
        <v>2345</v>
      </c>
      <c r="H165">
        <v>0.88346999999999998</v>
      </c>
      <c r="I165">
        <v>2.1812999999999998</v>
      </c>
      <c r="J165" s="6">
        <f t="shared" si="6"/>
        <v>0.3317541840114922</v>
      </c>
      <c r="K165" s="6">
        <f t="shared" si="7"/>
        <v>0.65351552271346869</v>
      </c>
      <c r="L165">
        <f t="shared" si="8"/>
        <v>1.4174077613567344</v>
      </c>
      <c r="M165" t="s">
        <v>436</v>
      </c>
    </row>
    <row r="166" spans="1:13" x14ac:dyDescent="0.25">
      <c r="A166">
        <v>218</v>
      </c>
      <c r="B166" t="s">
        <v>438</v>
      </c>
      <c r="C166">
        <v>46.273000000000003</v>
      </c>
      <c r="D166">
        <v>-107.3943</v>
      </c>
      <c r="E166">
        <v>831.5</v>
      </c>
      <c r="F166" t="s">
        <v>439</v>
      </c>
      <c r="G166" t="s">
        <v>2345</v>
      </c>
      <c r="H166">
        <v>0.94410000000000005</v>
      </c>
      <c r="I166">
        <v>2.2678600000000002</v>
      </c>
      <c r="J166" s="6">
        <f t="shared" si="6"/>
        <v>0.33838246814070638</v>
      </c>
      <c r="K166" s="6">
        <f t="shared" si="7"/>
        <v>0.70955114625735394</v>
      </c>
      <c r="L166">
        <f t="shared" si="8"/>
        <v>1.4887055731286771</v>
      </c>
      <c r="M166" t="s">
        <v>438</v>
      </c>
    </row>
    <row r="167" spans="1:13" x14ac:dyDescent="0.25">
      <c r="A167">
        <v>219</v>
      </c>
      <c r="B167" t="s">
        <v>440</v>
      </c>
      <c r="C167">
        <v>46.2898</v>
      </c>
      <c r="D167">
        <v>-107.22790000000001</v>
      </c>
      <c r="E167">
        <v>813.2</v>
      </c>
      <c r="F167" t="s">
        <v>441</v>
      </c>
      <c r="G167" t="s">
        <v>2345</v>
      </c>
      <c r="H167">
        <v>0.92652000000000001</v>
      </c>
      <c r="I167">
        <v>2.2571400000000001</v>
      </c>
      <c r="J167" s="6">
        <f t="shared" si="6"/>
        <v>0.34013603656054481</v>
      </c>
      <c r="K167" s="6">
        <f t="shared" si="7"/>
        <v>0.69075566525122378</v>
      </c>
      <c r="L167">
        <f t="shared" si="8"/>
        <v>1.4739478326256119</v>
      </c>
      <c r="M167" t="s">
        <v>440</v>
      </c>
    </row>
    <row r="168" spans="1:13" x14ac:dyDescent="0.25">
      <c r="A168">
        <v>220</v>
      </c>
      <c r="B168" t="s">
        <v>442</v>
      </c>
      <c r="C168">
        <v>46.314700000000002</v>
      </c>
      <c r="D168">
        <v>-107.07940000000001</v>
      </c>
      <c r="E168">
        <v>792.5</v>
      </c>
      <c r="F168" t="s">
        <v>443</v>
      </c>
      <c r="G168" t="s">
        <v>2345</v>
      </c>
      <c r="H168">
        <v>0.91437999999999997</v>
      </c>
      <c r="I168">
        <v>2.24688</v>
      </c>
      <c r="J168" s="6">
        <f t="shared" si="6"/>
        <v>0.34061660633157914</v>
      </c>
      <c r="K168" s="6">
        <f t="shared" si="7"/>
        <v>0.67828255966936901</v>
      </c>
      <c r="L168">
        <f t="shared" si="8"/>
        <v>1.4625812798346844</v>
      </c>
      <c r="M168" t="s">
        <v>442</v>
      </c>
    </row>
    <row r="169" spans="1:13" x14ac:dyDescent="0.25">
      <c r="A169">
        <v>221</v>
      </c>
      <c r="B169" t="s">
        <v>444</v>
      </c>
      <c r="C169">
        <v>48.265300000000003</v>
      </c>
      <c r="D169">
        <v>-105.934</v>
      </c>
      <c r="E169">
        <v>827.79999999999905</v>
      </c>
      <c r="F169" t="s">
        <v>445</v>
      </c>
      <c r="G169" t="s">
        <v>2345</v>
      </c>
      <c r="H169">
        <v>1.1505000000000001</v>
      </c>
      <c r="I169">
        <v>2.9089299999999998</v>
      </c>
      <c r="J169" s="6">
        <f t="shared" si="6"/>
        <v>0.44949377791492573</v>
      </c>
      <c r="K169" s="6">
        <f t="shared" si="7"/>
        <v>0.8389346551590311</v>
      </c>
      <c r="L169">
        <f t="shared" si="8"/>
        <v>1.8739323275795154</v>
      </c>
      <c r="M169" t="s">
        <v>444</v>
      </c>
    </row>
    <row r="170" spans="1:13" x14ac:dyDescent="0.25">
      <c r="A170">
        <v>222</v>
      </c>
      <c r="B170" t="s">
        <v>446</v>
      </c>
      <c r="C170">
        <v>48.203299999999899</v>
      </c>
      <c r="D170">
        <v>-106.6311</v>
      </c>
      <c r="E170">
        <v>666.89999999999895</v>
      </c>
      <c r="F170" t="s">
        <v>447</v>
      </c>
      <c r="G170" t="s">
        <v>2345</v>
      </c>
      <c r="H170">
        <v>1.22912</v>
      </c>
      <c r="I170">
        <v>3.0359500000000001</v>
      </c>
      <c r="J170" s="6">
        <f t="shared" si="6"/>
        <v>0.461865893296876</v>
      </c>
      <c r="K170" s="6">
        <f t="shared" si="7"/>
        <v>0.90897895826446939</v>
      </c>
      <c r="L170">
        <f t="shared" si="8"/>
        <v>1.9724644791322348</v>
      </c>
      <c r="M170" t="s">
        <v>446</v>
      </c>
    </row>
    <row r="171" spans="1:13" x14ac:dyDescent="0.25">
      <c r="A171">
        <v>223</v>
      </c>
      <c r="B171" t="s">
        <v>448</v>
      </c>
      <c r="C171">
        <v>48.088900000000002</v>
      </c>
      <c r="D171">
        <v>-106.4853</v>
      </c>
      <c r="E171">
        <v>658.1</v>
      </c>
      <c r="F171" t="s">
        <v>449</v>
      </c>
      <c r="G171" t="s">
        <v>2345</v>
      </c>
      <c r="H171">
        <v>1.21526</v>
      </c>
      <c r="I171">
        <v>3.0230199999999998</v>
      </c>
      <c r="J171" s="6">
        <f t="shared" si="6"/>
        <v>0.46210362196020666</v>
      </c>
      <c r="K171" s="6">
        <f t="shared" si="7"/>
        <v>0.89495417731174376</v>
      </c>
      <c r="L171">
        <f t="shared" si="8"/>
        <v>1.9589870886558716</v>
      </c>
      <c r="M171" t="s">
        <v>448</v>
      </c>
    </row>
    <row r="172" spans="1:13" x14ac:dyDescent="0.25">
      <c r="A172">
        <v>224</v>
      </c>
      <c r="B172" t="s">
        <v>450</v>
      </c>
      <c r="C172">
        <v>48.032200000000003</v>
      </c>
      <c r="D172">
        <v>-106.449299999999</v>
      </c>
      <c r="E172">
        <v>618.1</v>
      </c>
      <c r="F172" t="s">
        <v>451</v>
      </c>
      <c r="G172" t="s">
        <v>2345</v>
      </c>
      <c r="H172">
        <v>1.21109</v>
      </c>
      <c r="I172">
        <v>3.0131000000000001</v>
      </c>
      <c r="J172" s="6">
        <f t="shared" si="6"/>
        <v>0.46063379420305378</v>
      </c>
      <c r="K172" s="6">
        <f t="shared" si="7"/>
        <v>0.8918029842775228</v>
      </c>
      <c r="L172">
        <f t="shared" si="8"/>
        <v>1.9524514921387617</v>
      </c>
      <c r="M172" t="s">
        <v>450</v>
      </c>
    </row>
    <row r="173" spans="1:13" x14ac:dyDescent="0.25">
      <c r="A173">
        <v>225</v>
      </c>
      <c r="B173" t="s">
        <v>452</v>
      </c>
      <c r="C173">
        <v>48.139200000000002</v>
      </c>
      <c r="D173">
        <v>-106.3553</v>
      </c>
      <c r="E173">
        <v>633.70000000000005</v>
      </c>
      <c r="F173" t="s">
        <v>453</v>
      </c>
      <c r="G173" t="s">
        <v>2345</v>
      </c>
      <c r="H173">
        <v>1.20526</v>
      </c>
      <c r="I173">
        <v>3.0031699999999999</v>
      </c>
      <c r="J173" s="6">
        <f t="shared" si="6"/>
        <v>0.45958574310664874</v>
      </c>
      <c r="K173" s="6">
        <f t="shared" si="7"/>
        <v>0.88669943794007899</v>
      </c>
      <c r="L173">
        <f t="shared" si="8"/>
        <v>1.9449347189700394</v>
      </c>
      <c r="M173" t="s">
        <v>452</v>
      </c>
    </row>
    <row r="174" spans="1:13" x14ac:dyDescent="0.25">
      <c r="A174">
        <v>226</v>
      </c>
      <c r="B174" t="s">
        <v>454</v>
      </c>
      <c r="C174">
        <v>48.222499999999897</v>
      </c>
      <c r="D174">
        <v>-106.65430000000001</v>
      </c>
      <c r="E174">
        <v>649.5</v>
      </c>
      <c r="F174" t="s">
        <v>455</v>
      </c>
      <c r="G174" t="s">
        <v>2345</v>
      </c>
      <c r="H174">
        <v>1.2267600000000001</v>
      </c>
      <c r="I174">
        <v>3.0343599999999999</v>
      </c>
      <c r="J174" s="6">
        <f t="shared" si="6"/>
        <v>0.46206272240522506</v>
      </c>
      <c r="K174" s="6">
        <f t="shared" si="7"/>
        <v>0.9064825267229657</v>
      </c>
      <c r="L174">
        <f t="shared" si="8"/>
        <v>1.9704212633614828</v>
      </c>
      <c r="M174" t="s">
        <v>454</v>
      </c>
    </row>
    <row r="175" spans="1:13" x14ac:dyDescent="0.25">
      <c r="A175">
        <v>227</v>
      </c>
      <c r="B175" t="s">
        <v>456</v>
      </c>
      <c r="C175">
        <v>48.174900000000001</v>
      </c>
      <c r="D175">
        <v>-106.27460000000001</v>
      </c>
      <c r="E175">
        <v>708.1</v>
      </c>
      <c r="F175" t="s">
        <v>457</v>
      </c>
      <c r="G175" t="s">
        <v>2345</v>
      </c>
      <c r="H175">
        <v>1.19662</v>
      </c>
      <c r="I175">
        <v>2.98441</v>
      </c>
      <c r="J175" s="6">
        <f t="shared" si="6"/>
        <v>0.45699884625405923</v>
      </c>
      <c r="K175" s="6">
        <f t="shared" si="7"/>
        <v>0.87985253819985076</v>
      </c>
      <c r="L175">
        <f t="shared" si="8"/>
        <v>1.9321312690999255</v>
      </c>
      <c r="M175" t="s">
        <v>456</v>
      </c>
    </row>
    <row r="176" spans="1:13" x14ac:dyDescent="0.25">
      <c r="A176">
        <v>228</v>
      </c>
      <c r="B176" t="s">
        <v>458</v>
      </c>
      <c r="C176">
        <v>48.110199999999899</v>
      </c>
      <c r="D176">
        <v>-105.8861</v>
      </c>
      <c r="E176">
        <v>676</v>
      </c>
      <c r="F176" t="s">
        <v>459</v>
      </c>
      <c r="G176" t="s">
        <v>2345</v>
      </c>
      <c r="H176">
        <v>1.16595</v>
      </c>
      <c r="I176">
        <v>2.9333300000000002</v>
      </c>
      <c r="J176" s="6">
        <f t="shared" si="6"/>
        <v>0.45178159677171204</v>
      </c>
      <c r="K176" s="6">
        <f t="shared" si="7"/>
        <v>0.85279885996881788</v>
      </c>
      <c r="L176">
        <f t="shared" si="8"/>
        <v>1.893064429984409</v>
      </c>
      <c r="M176" t="s">
        <v>458</v>
      </c>
    </row>
    <row r="177" spans="1:13" x14ac:dyDescent="0.25">
      <c r="A177">
        <v>229</v>
      </c>
      <c r="B177" t="s">
        <v>460</v>
      </c>
      <c r="C177">
        <v>48.194699999999898</v>
      </c>
      <c r="D177">
        <v>-106.6125</v>
      </c>
      <c r="E177">
        <v>673</v>
      </c>
      <c r="F177" t="s">
        <v>461</v>
      </c>
      <c r="G177" t="s">
        <v>2345</v>
      </c>
      <c r="H177">
        <v>1.23</v>
      </c>
      <c r="I177">
        <v>3.0360800000000001</v>
      </c>
      <c r="J177" s="6">
        <f t="shared" si="6"/>
        <v>0.46167417663289939</v>
      </c>
      <c r="K177" s="6">
        <f t="shared" si="7"/>
        <v>0.90999184612957174</v>
      </c>
      <c r="L177">
        <f t="shared" si="8"/>
        <v>1.973035923064786</v>
      </c>
      <c r="M177" t="s">
        <v>460</v>
      </c>
    </row>
    <row r="178" spans="1:13" x14ac:dyDescent="0.25">
      <c r="A178">
        <v>230</v>
      </c>
      <c r="B178" t="s">
        <v>462</v>
      </c>
      <c r="C178">
        <v>48.246200000000002</v>
      </c>
      <c r="D178">
        <v>-106.6932</v>
      </c>
      <c r="E178">
        <v>641.29999999999905</v>
      </c>
      <c r="F178" t="s">
        <v>463</v>
      </c>
      <c r="G178" t="s">
        <v>2345</v>
      </c>
      <c r="H178">
        <v>1.22333</v>
      </c>
      <c r="I178">
        <v>3.0313500000000002</v>
      </c>
      <c r="J178" s="6">
        <f t="shared" si="6"/>
        <v>0.46217008373705193</v>
      </c>
      <c r="K178" s="6">
        <f t="shared" si="7"/>
        <v>0.90297810951850876</v>
      </c>
      <c r="L178">
        <f t="shared" si="8"/>
        <v>1.9671640547592544</v>
      </c>
      <c r="M178" t="s">
        <v>462</v>
      </c>
    </row>
    <row r="179" spans="1:13" x14ac:dyDescent="0.25">
      <c r="A179">
        <v>231</v>
      </c>
      <c r="B179" t="s">
        <v>464</v>
      </c>
      <c r="C179">
        <v>46.4268</v>
      </c>
      <c r="D179">
        <v>-110.07980000000001</v>
      </c>
      <c r="E179">
        <v>1354.8</v>
      </c>
      <c r="F179" t="s">
        <v>465</v>
      </c>
      <c r="G179" t="s">
        <v>2345</v>
      </c>
      <c r="H179">
        <v>0.94167000000000001</v>
      </c>
      <c r="I179">
        <v>2.2714300000000001</v>
      </c>
      <c r="J179" s="6">
        <f t="shared" si="6"/>
        <v>0.33991620145251833</v>
      </c>
      <c r="K179" s="6">
        <f t="shared" si="7"/>
        <v>0.70605804333654043</v>
      </c>
      <c r="L179">
        <f t="shared" si="8"/>
        <v>1.4887440216682701</v>
      </c>
      <c r="M179" t="s">
        <v>464</v>
      </c>
    </row>
    <row r="180" spans="1:13" x14ac:dyDescent="0.25">
      <c r="A180">
        <v>232</v>
      </c>
      <c r="B180" t="s">
        <v>466</v>
      </c>
      <c r="C180">
        <v>45.800600000000003</v>
      </c>
      <c r="D180">
        <v>-108.5947</v>
      </c>
      <c r="E180">
        <v>1029.9000000000001</v>
      </c>
      <c r="F180" t="s">
        <v>467</v>
      </c>
      <c r="G180" t="s">
        <v>2345</v>
      </c>
      <c r="H180">
        <v>0.90454999999999997</v>
      </c>
      <c r="I180">
        <v>2.2124999999999999</v>
      </c>
      <c r="J180" s="6">
        <f t="shared" si="6"/>
        <v>0.33434108086408182</v>
      </c>
      <c r="K180" s="6">
        <f t="shared" si="7"/>
        <v>0.67280242245369681</v>
      </c>
      <c r="L180">
        <f t="shared" si="8"/>
        <v>1.4426512112268486</v>
      </c>
      <c r="M180" t="s">
        <v>466</v>
      </c>
    </row>
    <row r="181" spans="1:13" x14ac:dyDescent="0.25">
      <c r="A181">
        <v>233</v>
      </c>
      <c r="B181" t="s">
        <v>468</v>
      </c>
      <c r="C181">
        <v>45.797699999999899</v>
      </c>
      <c r="D181">
        <v>-108.6018</v>
      </c>
      <c r="E181">
        <v>1015</v>
      </c>
      <c r="F181" t="s">
        <v>469</v>
      </c>
      <c r="G181" t="s">
        <v>2345</v>
      </c>
      <c r="H181">
        <v>0.90647999999999995</v>
      </c>
      <c r="I181">
        <v>2.21875</v>
      </c>
      <c r="J181" s="6">
        <f t="shared" si="6"/>
        <v>0.33544536884858639</v>
      </c>
      <c r="K181" s="6">
        <f t="shared" si="7"/>
        <v>0.67396698835071145</v>
      </c>
      <c r="L181">
        <f t="shared" si="8"/>
        <v>1.4463584941753558</v>
      </c>
      <c r="M181" t="s">
        <v>468</v>
      </c>
    </row>
    <row r="182" spans="1:13" x14ac:dyDescent="0.25">
      <c r="A182">
        <v>234</v>
      </c>
      <c r="B182" t="s">
        <v>470</v>
      </c>
      <c r="C182">
        <v>45.781999999999897</v>
      </c>
      <c r="D182">
        <v>-108.72</v>
      </c>
      <c r="E182">
        <v>1051.9000000000001</v>
      </c>
      <c r="F182" t="s">
        <v>471</v>
      </c>
      <c r="G182" t="s">
        <v>2345</v>
      </c>
      <c r="H182">
        <v>0.87929000000000002</v>
      </c>
      <c r="I182">
        <v>2.1807799999999999</v>
      </c>
      <c r="J182" s="6">
        <f t="shared" si="6"/>
        <v>0.33268976133169748</v>
      </c>
      <c r="K182" s="6">
        <f t="shared" si="7"/>
        <v>0.64868702993177285</v>
      </c>
      <c r="L182">
        <f t="shared" si="8"/>
        <v>1.4147335149658864</v>
      </c>
      <c r="M182" t="s">
        <v>470</v>
      </c>
    </row>
    <row r="183" spans="1:13" x14ac:dyDescent="0.25">
      <c r="A183">
        <v>235</v>
      </c>
      <c r="B183" t="s">
        <v>472</v>
      </c>
      <c r="C183">
        <v>45.800199999999897</v>
      </c>
      <c r="D183">
        <v>-108.5553</v>
      </c>
      <c r="E183">
        <v>1028.0999999999899</v>
      </c>
      <c r="F183" t="s">
        <v>473</v>
      </c>
      <c r="G183" t="s">
        <v>2345</v>
      </c>
      <c r="H183">
        <v>0.90681999999999996</v>
      </c>
      <c r="I183">
        <v>2.2254399999999999</v>
      </c>
      <c r="J183" s="6">
        <f t="shared" si="6"/>
        <v>0.33706856993692064</v>
      </c>
      <c r="K183" s="6">
        <f t="shared" si="7"/>
        <v>0.67318187109285066</v>
      </c>
      <c r="L183">
        <f t="shared" si="8"/>
        <v>1.4493109355464251</v>
      </c>
      <c r="M183" t="s">
        <v>472</v>
      </c>
    </row>
    <row r="184" spans="1:13" x14ac:dyDescent="0.25">
      <c r="A184">
        <v>236</v>
      </c>
      <c r="B184" t="s">
        <v>474</v>
      </c>
      <c r="C184">
        <v>45.840899999999898</v>
      </c>
      <c r="D184">
        <v>-108.4546</v>
      </c>
      <c r="E184">
        <v>961.89999999999895</v>
      </c>
      <c r="F184" t="s">
        <v>475</v>
      </c>
      <c r="G184" t="s">
        <v>2345</v>
      </c>
      <c r="H184">
        <v>0.88749999999999996</v>
      </c>
      <c r="I184">
        <v>2.1892900000000002</v>
      </c>
      <c r="J184" s="6">
        <f t="shared" si="6"/>
        <v>0.33276644799728811</v>
      </c>
      <c r="K184" s="6">
        <f t="shared" si="7"/>
        <v>0.65684387478573203</v>
      </c>
      <c r="L184">
        <f t="shared" si="8"/>
        <v>1.4230669373928659</v>
      </c>
      <c r="M184" t="s">
        <v>474</v>
      </c>
    </row>
    <row r="185" spans="1:13" x14ac:dyDescent="0.25">
      <c r="A185">
        <v>237</v>
      </c>
      <c r="B185" t="s">
        <v>476</v>
      </c>
      <c r="C185">
        <v>45.782499999999899</v>
      </c>
      <c r="D185">
        <v>-108.564899999999</v>
      </c>
      <c r="E185">
        <v>983.89999999999895</v>
      </c>
      <c r="F185" t="s">
        <v>477</v>
      </c>
      <c r="G185" t="s">
        <v>2345</v>
      </c>
      <c r="H185">
        <v>0.91591</v>
      </c>
      <c r="I185">
        <v>2.24444</v>
      </c>
      <c r="J185" s="6">
        <f t="shared" si="6"/>
        <v>0.33960178612359693</v>
      </c>
      <c r="K185" s="6">
        <f t="shared" si="7"/>
        <v>0.68051597943530717</v>
      </c>
      <c r="L185">
        <f t="shared" si="8"/>
        <v>1.4624779897176536</v>
      </c>
      <c r="M185" t="s">
        <v>476</v>
      </c>
    </row>
    <row r="186" spans="1:13" x14ac:dyDescent="0.25">
      <c r="A186">
        <v>238</v>
      </c>
      <c r="B186" t="s">
        <v>478</v>
      </c>
      <c r="C186">
        <v>45.714799999999897</v>
      </c>
      <c r="D186">
        <v>-108.6473</v>
      </c>
      <c r="E186">
        <v>983</v>
      </c>
      <c r="F186" t="s">
        <v>479</v>
      </c>
      <c r="G186" t="s">
        <v>2345</v>
      </c>
      <c r="H186">
        <v>0.94750000000000001</v>
      </c>
      <c r="I186">
        <v>2.3055599999999998</v>
      </c>
      <c r="J186" s="6">
        <f t="shared" si="6"/>
        <v>0.34715031023989834</v>
      </c>
      <c r="K186" s="6">
        <f t="shared" si="7"/>
        <v>0.70687374122670366</v>
      </c>
      <c r="L186">
        <f t="shared" si="8"/>
        <v>1.5062168706133519</v>
      </c>
      <c r="M186" t="s">
        <v>478</v>
      </c>
    </row>
    <row r="187" spans="1:13" x14ac:dyDescent="0.25">
      <c r="A187">
        <v>239</v>
      </c>
      <c r="B187" t="s">
        <v>480</v>
      </c>
      <c r="C187">
        <v>45.799500000000002</v>
      </c>
      <c r="D187">
        <v>-108.68600000000001</v>
      </c>
      <c r="E187">
        <v>1040</v>
      </c>
      <c r="F187" t="s">
        <v>481</v>
      </c>
      <c r="G187" t="s">
        <v>2345</v>
      </c>
      <c r="H187">
        <v>0.88231999999999999</v>
      </c>
      <c r="I187">
        <v>2.1816</v>
      </c>
      <c r="J187" s="6">
        <f t="shared" si="6"/>
        <v>0.33212483622851352</v>
      </c>
      <c r="K187" s="6">
        <f t="shared" si="7"/>
        <v>0.65210860617427202</v>
      </c>
      <c r="L187">
        <f t="shared" si="8"/>
        <v>1.4168543030871361</v>
      </c>
      <c r="M187" t="s">
        <v>480</v>
      </c>
    </row>
    <row r="188" spans="1:13" x14ac:dyDescent="0.25">
      <c r="A188">
        <v>240</v>
      </c>
      <c r="B188" t="s">
        <v>482</v>
      </c>
      <c r="C188">
        <v>45.719200000000001</v>
      </c>
      <c r="D188">
        <v>-108.5218</v>
      </c>
      <c r="E188">
        <v>1008.9</v>
      </c>
      <c r="F188" t="s">
        <v>483</v>
      </c>
      <c r="G188" t="s">
        <v>2345</v>
      </c>
      <c r="H188">
        <v>0.95801000000000003</v>
      </c>
      <c r="I188">
        <v>2.3149999999999999</v>
      </c>
      <c r="J188" s="6">
        <f t="shared" si="6"/>
        <v>0.34687679446595848</v>
      </c>
      <c r="K188" s="6">
        <f t="shared" si="7"/>
        <v>0.7175733279142491</v>
      </c>
      <c r="L188">
        <f t="shared" si="8"/>
        <v>1.5162866639571246</v>
      </c>
      <c r="M188" t="s">
        <v>482</v>
      </c>
    </row>
    <row r="189" spans="1:13" x14ac:dyDescent="0.25">
      <c r="A189">
        <v>241</v>
      </c>
      <c r="B189" t="s">
        <v>484</v>
      </c>
      <c r="C189">
        <v>45.832299999999897</v>
      </c>
      <c r="D189">
        <v>-108.444</v>
      </c>
      <c r="E189">
        <v>963.79999999999905</v>
      </c>
      <c r="F189" t="s">
        <v>485</v>
      </c>
      <c r="G189" t="s">
        <v>2345</v>
      </c>
      <c r="H189">
        <v>0.9</v>
      </c>
      <c r="I189">
        <v>2.1966700000000001</v>
      </c>
      <c r="J189" s="6">
        <f t="shared" si="6"/>
        <v>0.33145766223787521</v>
      </c>
      <c r="K189" s="6">
        <f t="shared" si="7"/>
        <v>0.67025105594482615</v>
      </c>
      <c r="L189">
        <f t="shared" si="8"/>
        <v>1.4334605279724131</v>
      </c>
      <c r="M189" t="s">
        <v>484</v>
      </c>
    </row>
    <row r="190" spans="1:13" x14ac:dyDescent="0.25">
      <c r="A190">
        <v>242</v>
      </c>
      <c r="B190" t="s">
        <v>486</v>
      </c>
      <c r="C190">
        <v>45.819000000000003</v>
      </c>
      <c r="D190">
        <v>-108.3459</v>
      </c>
      <c r="E190">
        <v>1082.3</v>
      </c>
      <c r="F190" t="s">
        <v>487</v>
      </c>
      <c r="G190" t="s">
        <v>2345</v>
      </c>
      <c r="H190">
        <v>0.92928999999999995</v>
      </c>
      <c r="I190">
        <v>2.26159</v>
      </c>
      <c r="J190" s="6">
        <f t="shared" si="6"/>
        <v>0.34056548188785207</v>
      </c>
      <c r="K190" s="6">
        <f t="shared" si="7"/>
        <v>0.69322799643339617</v>
      </c>
      <c r="L190">
        <f t="shared" si="8"/>
        <v>1.4774089982166982</v>
      </c>
      <c r="M190" t="s">
        <v>486</v>
      </c>
    </row>
    <row r="191" spans="1:13" x14ac:dyDescent="0.25">
      <c r="A191">
        <v>243</v>
      </c>
      <c r="B191" t="s">
        <v>488</v>
      </c>
      <c r="C191">
        <v>45.773600000000002</v>
      </c>
      <c r="D191">
        <v>-108.4434</v>
      </c>
      <c r="E191">
        <v>1043.5999999999899</v>
      </c>
      <c r="F191" t="s">
        <v>489</v>
      </c>
      <c r="G191" t="s">
        <v>2345</v>
      </c>
      <c r="H191">
        <v>0.93269000000000002</v>
      </c>
      <c r="I191">
        <v>2.27881</v>
      </c>
      <c r="J191" s="6">
        <f t="shared" si="6"/>
        <v>0.34409818094939232</v>
      </c>
      <c r="K191" s="6">
        <f t="shared" si="7"/>
        <v>0.69417931603912286</v>
      </c>
      <c r="L191">
        <f t="shared" si="8"/>
        <v>1.4864946580195615</v>
      </c>
      <c r="M191" t="s">
        <v>488</v>
      </c>
    </row>
    <row r="192" spans="1:13" x14ac:dyDescent="0.25">
      <c r="A192">
        <v>244</v>
      </c>
      <c r="B192" t="s">
        <v>490</v>
      </c>
      <c r="C192">
        <v>45.977200000000003</v>
      </c>
      <c r="D192">
        <v>-108.4106</v>
      </c>
      <c r="E192">
        <v>958.6</v>
      </c>
      <c r="F192" t="s">
        <v>491</v>
      </c>
      <c r="G192" t="s">
        <v>2345</v>
      </c>
      <c r="H192">
        <v>0.86667000000000005</v>
      </c>
      <c r="I192">
        <v>2.1409699999999998</v>
      </c>
      <c r="J192" s="6">
        <f t="shared" si="6"/>
        <v>0.32573939320700274</v>
      </c>
      <c r="K192" s="6">
        <f t="shared" si="7"/>
        <v>0.64088465800125871</v>
      </c>
      <c r="L192">
        <f t="shared" si="8"/>
        <v>1.3909273290006292</v>
      </c>
      <c r="M192" t="s">
        <v>490</v>
      </c>
    </row>
    <row r="193" spans="1:13" x14ac:dyDescent="0.25">
      <c r="A193">
        <v>245</v>
      </c>
      <c r="B193" t="s">
        <v>492</v>
      </c>
      <c r="C193">
        <v>45.6739999999999</v>
      </c>
      <c r="D193">
        <v>-108.7794</v>
      </c>
      <c r="E193">
        <v>1003.4</v>
      </c>
      <c r="F193" t="s">
        <v>493</v>
      </c>
      <c r="G193" t="s">
        <v>2345</v>
      </c>
      <c r="H193">
        <v>0.90541000000000005</v>
      </c>
      <c r="I193">
        <v>2.2190699999999999</v>
      </c>
      <c r="J193" s="6">
        <f t="shared" si="6"/>
        <v>0.3358006837324895</v>
      </c>
      <c r="K193" s="6">
        <f t="shared" si="7"/>
        <v>0.67265070284072304</v>
      </c>
      <c r="L193">
        <f t="shared" si="8"/>
        <v>1.4458603514203616</v>
      </c>
      <c r="M193" t="s">
        <v>492</v>
      </c>
    </row>
    <row r="194" spans="1:13" x14ac:dyDescent="0.25">
      <c r="A194">
        <v>246</v>
      </c>
      <c r="B194" t="s">
        <v>494</v>
      </c>
      <c r="C194">
        <v>45.741100000000003</v>
      </c>
      <c r="D194">
        <v>-108.5538</v>
      </c>
      <c r="E194">
        <v>966.2</v>
      </c>
      <c r="F194" t="s">
        <v>495</v>
      </c>
      <c r="G194" t="s">
        <v>2345</v>
      </c>
      <c r="H194">
        <v>0.93894</v>
      </c>
      <c r="I194">
        <v>2.2949999999999999</v>
      </c>
      <c r="J194" s="6">
        <f t="shared" si="6"/>
        <v>0.34663906580262754</v>
      </c>
      <c r="K194" s="6">
        <f t="shared" si="7"/>
        <v>0.69866810886697539</v>
      </c>
      <c r="L194">
        <f t="shared" si="8"/>
        <v>1.4968340544334877</v>
      </c>
      <c r="M194" t="s">
        <v>494</v>
      </c>
    </row>
    <row r="195" spans="1:13" x14ac:dyDescent="0.25">
      <c r="A195">
        <v>247</v>
      </c>
      <c r="B195" t="s">
        <v>496</v>
      </c>
      <c r="C195">
        <v>45.696800000000003</v>
      </c>
      <c r="D195">
        <v>-108.7337</v>
      </c>
      <c r="E195">
        <v>1020.5</v>
      </c>
      <c r="F195" t="s">
        <v>497</v>
      </c>
      <c r="G195" t="s">
        <v>2345</v>
      </c>
      <c r="H195">
        <v>0.93301999999999996</v>
      </c>
      <c r="I195">
        <v>2.2783199999999999</v>
      </c>
      <c r="J195" s="6">
        <f t="shared" ref="J195:J258" si="9">INDEX(LINEST($H195:$I195,LN($H$1:$I$1)),1)</f>
        <v>0.34388857073011125</v>
      </c>
      <c r="K195" s="6">
        <f t="shared" ref="K195:K258" si="10">INDEX(LINEST($H195:$I195,LN($H$1:$I$1)),1,2)</f>
        <v>0.69465460677163415</v>
      </c>
      <c r="L195">
        <f t="shared" ref="L195:L258" si="11">J195*LN(10)+K195</f>
        <v>1.4864873033858168</v>
      </c>
      <c r="M195" t="s">
        <v>496</v>
      </c>
    </row>
    <row r="196" spans="1:13" x14ac:dyDescent="0.25">
      <c r="A196">
        <v>248</v>
      </c>
      <c r="B196" t="s">
        <v>498</v>
      </c>
      <c r="C196">
        <v>45.835900000000002</v>
      </c>
      <c r="D196">
        <v>-108.522099999999</v>
      </c>
      <c r="E196">
        <v>1037.2</v>
      </c>
      <c r="F196" t="s">
        <v>499</v>
      </c>
      <c r="G196" t="s">
        <v>2345</v>
      </c>
      <c r="H196">
        <v>0.87726999999999999</v>
      </c>
      <c r="I196">
        <v>2.1846199999999998</v>
      </c>
      <c r="J196" s="6">
        <f t="shared" si="9"/>
        <v>0.33418770753290061</v>
      </c>
      <c r="K196" s="6">
        <f t="shared" si="10"/>
        <v>0.64562873274577814</v>
      </c>
      <c r="L196">
        <f t="shared" si="11"/>
        <v>1.415124366372889</v>
      </c>
      <c r="M196" t="s">
        <v>498</v>
      </c>
    </row>
    <row r="197" spans="1:13" x14ac:dyDescent="0.25">
      <c r="A197">
        <v>249</v>
      </c>
      <c r="B197" t="s">
        <v>500</v>
      </c>
      <c r="C197">
        <v>45.5167</v>
      </c>
      <c r="D197">
        <v>-109.45</v>
      </c>
      <c r="E197">
        <v>1219.2</v>
      </c>
      <c r="F197" t="s">
        <v>501</v>
      </c>
      <c r="G197" t="s">
        <v>2345</v>
      </c>
      <c r="H197">
        <v>0.99833000000000005</v>
      </c>
      <c r="I197">
        <v>2.3297699999999999</v>
      </c>
      <c r="J197" s="6">
        <f t="shared" si="9"/>
        <v>0.34034564677982565</v>
      </c>
      <c r="K197" s="6">
        <f t="shared" si="10"/>
        <v>0.76242037451871292</v>
      </c>
      <c r="L197">
        <f t="shared" si="11"/>
        <v>1.5460951872593565</v>
      </c>
      <c r="M197" t="s">
        <v>500</v>
      </c>
    </row>
    <row r="198" spans="1:13" x14ac:dyDescent="0.25">
      <c r="A198">
        <v>250</v>
      </c>
      <c r="B198" t="s">
        <v>502</v>
      </c>
      <c r="C198">
        <v>47.0092</v>
      </c>
      <c r="D198">
        <v>-111.6739</v>
      </c>
      <c r="E198">
        <v>1529.2</v>
      </c>
      <c r="F198" t="s">
        <v>503</v>
      </c>
      <c r="G198" t="s">
        <v>2345</v>
      </c>
      <c r="H198">
        <v>1.2765599999999999</v>
      </c>
      <c r="I198">
        <v>2.66614</v>
      </c>
      <c r="J198" s="6">
        <f t="shared" si="9"/>
        <v>0.35520752257128385</v>
      </c>
      <c r="K198" s="6">
        <f t="shared" si="10"/>
        <v>1.0303489072160312</v>
      </c>
      <c r="L198">
        <f t="shared" si="11"/>
        <v>1.8482444536080154</v>
      </c>
      <c r="M198" t="s">
        <v>502</v>
      </c>
    </row>
    <row r="199" spans="1:13" x14ac:dyDescent="0.25">
      <c r="A199">
        <v>252</v>
      </c>
      <c r="B199" t="s">
        <v>506</v>
      </c>
      <c r="C199">
        <v>45.2089</v>
      </c>
      <c r="D199">
        <v>-104.2647</v>
      </c>
      <c r="E199">
        <v>1009.5</v>
      </c>
      <c r="F199" t="s">
        <v>507</v>
      </c>
      <c r="G199" t="s">
        <v>2345</v>
      </c>
      <c r="H199">
        <v>1.18083</v>
      </c>
      <c r="I199">
        <v>2.94489</v>
      </c>
      <c r="J199" s="6">
        <f t="shared" si="9"/>
        <v>0.45093293100584275</v>
      </c>
      <c r="K199" s="6">
        <f t="shared" si="10"/>
        <v>0.86826711025166792</v>
      </c>
      <c r="L199">
        <f t="shared" si="11"/>
        <v>1.9065785551258341</v>
      </c>
      <c r="M199" t="s">
        <v>506</v>
      </c>
    </row>
    <row r="200" spans="1:13" x14ac:dyDescent="0.25">
      <c r="A200">
        <v>253</v>
      </c>
      <c r="B200" t="s">
        <v>508</v>
      </c>
      <c r="C200">
        <v>45.316699999999898</v>
      </c>
      <c r="D200">
        <v>-112.116699999999</v>
      </c>
      <c r="E200">
        <v>1562.0999999999899</v>
      </c>
      <c r="F200" t="s">
        <v>509</v>
      </c>
      <c r="G200" t="s">
        <v>2345</v>
      </c>
      <c r="H200">
        <v>0.66768000000000005</v>
      </c>
      <c r="I200">
        <v>1.57308</v>
      </c>
      <c r="J200" s="6">
        <f t="shared" si="9"/>
        <v>0.23144035675242913</v>
      </c>
      <c r="K200" s="6">
        <f t="shared" si="10"/>
        <v>0.50725776924926569</v>
      </c>
      <c r="L200">
        <f t="shared" si="11"/>
        <v>1.0401688846246329</v>
      </c>
      <c r="M200" t="s">
        <v>508</v>
      </c>
    </row>
    <row r="201" spans="1:13" x14ac:dyDescent="0.25">
      <c r="A201">
        <v>254</v>
      </c>
      <c r="B201" t="s">
        <v>510</v>
      </c>
      <c r="C201">
        <v>45.070799999999899</v>
      </c>
      <c r="D201">
        <v>-112.0575</v>
      </c>
      <c r="E201">
        <v>1783.0999999999899</v>
      </c>
      <c r="F201" t="s">
        <v>511</v>
      </c>
      <c r="G201" t="s">
        <v>2345</v>
      </c>
      <c r="H201">
        <v>0.74543999999999999</v>
      </c>
      <c r="I201">
        <v>1.5984</v>
      </c>
      <c r="J201" s="6">
        <f t="shared" si="9"/>
        <v>0.2180355276071923</v>
      </c>
      <c r="K201" s="6">
        <f t="shared" si="10"/>
        <v>0.59430928877717459</v>
      </c>
      <c r="L201">
        <f t="shared" si="11"/>
        <v>1.0963546443885872</v>
      </c>
      <c r="M201" t="s">
        <v>510</v>
      </c>
    </row>
    <row r="202" spans="1:13" x14ac:dyDescent="0.25">
      <c r="A202">
        <v>255</v>
      </c>
      <c r="B202" t="s">
        <v>512</v>
      </c>
      <c r="C202">
        <v>45.0961</v>
      </c>
      <c r="D202">
        <v>-112.0856</v>
      </c>
      <c r="E202">
        <v>1752.3</v>
      </c>
      <c r="F202" t="s">
        <v>513</v>
      </c>
      <c r="G202" t="s">
        <v>2345</v>
      </c>
      <c r="H202">
        <v>0.69718000000000002</v>
      </c>
      <c r="I202">
        <v>1.59426</v>
      </c>
      <c r="J202" s="6">
        <f t="shared" si="9"/>
        <v>0.22931357989338319</v>
      </c>
      <c r="K202" s="6">
        <f t="shared" si="10"/>
        <v>0.53823193863279362</v>
      </c>
      <c r="L202">
        <f t="shared" si="11"/>
        <v>1.0662459693163968</v>
      </c>
      <c r="M202" t="s">
        <v>512</v>
      </c>
    </row>
    <row r="203" spans="1:13" x14ac:dyDescent="0.25">
      <c r="A203">
        <v>256</v>
      </c>
      <c r="B203" t="s">
        <v>514</v>
      </c>
      <c r="C203">
        <v>45.25</v>
      </c>
      <c r="D203">
        <v>-112.116699999999</v>
      </c>
      <c r="E203">
        <v>1612.4</v>
      </c>
      <c r="F203" t="s">
        <v>515</v>
      </c>
      <c r="G203" t="s">
        <v>2345</v>
      </c>
      <c r="H203">
        <v>0.67500000000000004</v>
      </c>
      <c r="I203">
        <v>1.5636699999999999</v>
      </c>
      <c r="J203" s="6">
        <f t="shared" si="9"/>
        <v>0.22716379703465991</v>
      </c>
      <c r="K203" s="6">
        <f t="shared" si="10"/>
        <v>0.51754205456013391</v>
      </c>
      <c r="L203">
        <f t="shared" si="11"/>
        <v>1.040606027280067</v>
      </c>
      <c r="M203" t="s">
        <v>514</v>
      </c>
    </row>
    <row r="204" spans="1:13" x14ac:dyDescent="0.25">
      <c r="A204">
        <v>257</v>
      </c>
      <c r="B204" t="s">
        <v>516</v>
      </c>
      <c r="C204">
        <v>45.0155999999999</v>
      </c>
      <c r="D204">
        <v>-104.410799999999</v>
      </c>
      <c r="E204">
        <v>1051.5999999999899</v>
      </c>
      <c r="F204" t="s">
        <v>517</v>
      </c>
      <c r="G204" t="s">
        <v>2345</v>
      </c>
      <c r="H204">
        <v>1.1919500000000001</v>
      </c>
      <c r="I204">
        <v>2.9778899999999999</v>
      </c>
      <c r="J204" s="6">
        <f t="shared" si="9"/>
        <v>0.45652594514958372</v>
      </c>
      <c r="K204" s="6">
        <f t="shared" si="10"/>
        <v>0.87551032826710173</v>
      </c>
      <c r="L204">
        <f t="shared" si="11"/>
        <v>1.9267001641335506</v>
      </c>
      <c r="M204" t="s">
        <v>516</v>
      </c>
    </row>
    <row r="205" spans="1:13" x14ac:dyDescent="0.25">
      <c r="A205">
        <v>258</v>
      </c>
      <c r="B205" t="s">
        <v>518</v>
      </c>
      <c r="C205">
        <v>45.066699999999898</v>
      </c>
      <c r="D205">
        <v>-104.5167</v>
      </c>
      <c r="E205">
        <v>1018.9</v>
      </c>
      <c r="F205" t="s">
        <v>519</v>
      </c>
      <c r="G205" t="s">
        <v>2345</v>
      </c>
      <c r="H205">
        <v>1.2571699999999999</v>
      </c>
      <c r="I205">
        <v>3.1591800000000001</v>
      </c>
      <c r="J205" s="6">
        <f t="shared" si="9"/>
        <v>0.4861960160665868</v>
      </c>
      <c r="K205" s="6">
        <f t="shared" si="10"/>
        <v>0.92016460226396712</v>
      </c>
      <c r="L205">
        <f t="shared" si="11"/>
        <v>2.0396723011319837</v>
      </c>
      <c r="M205" t="s">
        <v>518</v>
      </c>
    </row>
    <row r="206" spans="1:13" x14ac:dyDescent="0.25">
      <c r="A206">
        <v>259</v>
      </c>
      <c r="B206" t="s">
        <v>520</v>
      </c>
      <c r="C206">
        <v>45.083300000000001</v>
      </c>
      <c r="D206">
        <v>-104.5333</v>
      </c>
      <c r="E206">
        <v>1043</v>
      </c>
      <c r="F206" t="s">
        <v>521</v>
      </c>
      <c r="G206" t="s">
        <v>2345</v>
      </c>
      <c r="H206">
        <v>1.2725</v>
      </c>
      <c r="I206">
        <v>3.2</v>
      </c>
      <c r="J206" s="6">
        <f t="shared" si="9"/>
        <v>0.49271182641960137</v>
      </c>
      <c r="K206" s="6">
        <f t="shared" si="10"/>
        <v>0.93097818668871213</v>
      </c>
      <c r="L206">
        <f t="shared" si="11"/>
        <v>2.0654890933443562</v>
      </c>
      <c r="M206" t="s">
        <v>520</v>
      </c>
    </row>
    <row r="207" spans="1:13" x14ac:dyDescent="0.25">
      <c r="A207">
        <v>261</v>
      </c>
      <c r="B207" t="s">
        <v>524</v>
      </c>
      <c r="C207">
        <v>45.649999999999899</v>
      </c>
      <c r="D207">
        <v>-111.366699999999</v>
      </c>
      <c r="E207">
        <v>1452.0999999999899</v>
      </c>
      <c r="F207" t="s">
        <v>525</v>
      </c>
      <c r="G207" t="s">
        <v>2345</v>
      </c>
      <c r="H207">
        <v>0.81306</v>
      </c>
      <c r="I207">
        <v>1.83</v>
      </c>
      <c r="J207" s="6">
        <f t="shared" si="9"/>
        <v>0.25995245901901393</v>
      </c>
      <c r="K207" s="6">
        <f t="shared" si="10"/>
        <v>0.63287468595134588</v>
      </c>
      <c r="L207">
        <f t="shared" si="11"/>
        <v>1.2314373429756729</v>
      </c>
      <c r="M207" t="s">
        <v>524</v>
      </c>
    </row>
    <row r="208" spans="1:13" x14ac:dyDescent="0.25">
      <c r="A208">
        <v>262</v>
      </c>
      <c r="B208" t="s">
        <v>526</v>
      </c>
      <c r="C208">
        <v>45.399999999999899</v>
      </c>
      <c r="D208">
        <v>-112.7167</v>
      </c>
      <c r="E208">
        <v>1647.0999999999899</v>
      </c>
      <c r="F208" t="s">
        <v>527</v>
      </c>
      <c r="G208" t="s">
        <v>2345</v>
      </c>
      <c r="H208">
        <v>0.64810999999999996</v>
      </c>
      <c r="I208">
        <v>1.5656300000000001</v>
      </c>
      <c r="J208" s="6">
        <f t="shared" si="9"/>
        <v>0.23453849804228932</v>
      </c>
      <c r="K208" s="6">
        <f t="shared" si="10"/>
        <v>0.48554030134922288</v>
      </c>
      <c r="L208">
        <f t="shared" si="11"/>
        <v>1.0255851506746114</v>
      </c>
      <c r="M208" t="s">
        <v>526</v>
      </c>
    </row>
    <row r="209" spans="1:13" x14ac:dyDescent="0.25">
      <c r="A209">
        <v>263</v>
      </c>
      <c r="B209" t="s">
        <v>528</v>
      </c>
      <c r="C209">
        <v>45.283299999999898</v>
      </c>
      <c r="D209">
        <v>-112.866699999999</v>
      </c>
      <c r="E209">
        <v>1830</v>
      </c>
      <c r="F209" t="s">
        <v>529</v>
      </c>
      <c r="G209" t="s">
        <v>2345</v>
      </c>
      <c r="H209">
        <v>0.74594000000000005</v>
      </c>
      <c r="I209">
        <v>1.65751</v>
      </c>
      <c r="J209" s="6">
        <f t="shared" si="9"/>
        <v>0.23301754584140905</v>
      </c>
      <c r="K209" s="6">
        <f t="shared" si="10"/>
        <v>0.58442454507902974</v>
      </c>
      <c r="L209">
        <f t="shared" si="11"/>
        <v>1.1209672725395148</v>
      </c>
      <c r="M209" t="s">
        <v>528</v>
      </c>
    </row>
    <row r="210" spans="1:13" x14ac:dyDescent="0.25">
      <c r="A210">
        <v>264</v>
      </c>
      <c r="B210" t="s">
        <v>530</v>
      </c>
      <c r="C210">
        <v>44.966700000000003</v>
      </c>
      <c r="D210">
        <v>-112.866699999999</v>
      </c>
      <c r="E210">
        <v>1675.2</v>
      </c>
      <c r="F210" t="s">
        <v>531</v>
      </c>
      <c r="G210" t="s">
        <v>2345</v>
      </c>
      <c r="H210">
        <v>0.65793000000000001</v>
      </c>
      <c r="I210">
        <v>1.55</v>
      </c>
      <c r="J210" s="6">
        <f t="shared" si="9"/>
        <v>0.22803291257802019</v>
      </c>
      <c r="K210" s="6">
        <f t="shared" si="10"/>
        <v>0.49986962957167269</v>
      </c>
      <c r="L210">
        <f t="shared" si="11"/>
        <v>1.0249348147858366</v>
      </c>
      <c r="M210" t="s">
        <v>530</v>
      </c>
    </row>
    <row r="211" spans="1:13" x14ac:dyDescent="0.25">
      <c r="A211">
        <v>265</v>
      </c>
      <c r="B211" t="s">
        <v>532</v>
      </c>
      <c r="C211">
        <v>45.35</v>
      </c>
      <c r="D211">
        <v>-106.2667</v>
      </c>
      <c r="E211">
        <v>1189.9000000000001</v>
      </c>
      <c r="F211" t="s">
        <v>533</v>
      </c>
      <c r="G211" t="s">
        <v>2345</v>
      </c>
      <c r="H211">
        <v>0.94138999999999995</v>
      </c>
      <c r="I211">
        <v>2.3387500000000001</v>
      </c>
      <c r="J211" s="6">
        <f t="shared" si="9"/>
        <v>0.35719626343226674</v>
      </c>
      <c r="K211" s="6">
        <f t="shared" si="10"/>
        <v>0.69380041709537688</v>
      </c>
      <c r="L211">
        <f t="shared" si="11"/>
        <v>1.5162752085476885</v>
      </c>
      <c r="M211" t="s">
        <v>532</v>
      </c>
    </row>
    <row r="212" spans="1:13" x14ac:dyDescent="0.25">
      <c r="A212">
        <v>266</v>
      </c>
      <c r="B212" t="s">
        <v>534</v>
      </c>
      <c r="C212">
        <v>45.593899999999898</v>
      </c>
      <c r="D212">
        <v>-106.2722</v>
      </c>
      <c r="E212">
        <v>896.1</v>
      </c>
      <c r="F212" t="s">
        <v>535</v>
      </c>
      <c r="G212" t="s">
        <v>2345</v>
      </c>
      <c r="H212">
        <v>0.89</v>
      </c>
      <c r="I212">
        <v>2.2652999999999999</v>
      </c>
      <c r="J212" s="6">
        <f t="shared" si="9"/>
        <v>0.35155723728917132</v>
      </c>
      <c r="K212" s="6">
        <f t="shared" si="10"/>
        <v>0.64631909216756722</v>
      </c>
      <c r="L212">
        <f t="shared" si="11"/>
        <v>1.4558095460837837</v>
      </c>
      <c r="M212" t="s">
        <v>534</v>
      </c>
    </row>
    <row r="213" spans="1:13" x14ac:dyDescent="0.25">
      <c r="A213">
        <v>267</v>
      </c>
      <c r="B213" t="s">
        <v>536</v>
      </c>
      <c r="C213">
        <v>47.493099999999899</v>
      </c>
      <c r="D213">
        <v>-112.3964</v>
      </c>
      <c r="E213">
        <v>1240.5</v>
      </c>
      <c r="F213" t="s">
        <v>537</v>
      </c>
      <c r="G213" t="s">
        <v>2345</v>
      </c>
      <c r="H213">
        <v>1.0041899999999999</v>
      </c>
      <c r="I213">
        <v>2.3342000000000001</v>
      </c>
      <c r="J213" s="6">
        <f t="shared" si="9"/>
        <v>0.33998010700717723</v>
      </c>
      <c r="K213" s="6">
        <f t="shared" si="10"/>
        <v>0.76853374738150637</v>
      </c>
      <c r="L213">
        <f t="shared" si="11"/>
        <v>1.5513668736907533</v>
      </c>
      <c r="M213" t="s">
        <v>536</v>
      </c>
    </row>
    <row r="214" spans="1:13" x14ac:dyDescent="0.25">
      <c r="A214">
        <v>268</v>
      </c>
      <c r="B214" t="s">
        <v>538</v>
      </c>
      <c r="C214">
        <v>47.549999999999898</v>
      </c>
      <c r="D214">
        <v>-112.616699999999</v>
      </c>
      <c r="E214">
        <v>1478.9</v>
      </c>
      <c r="F214" t="s">
        <v>539</v>
      </c>
      <c r="G214" t="s">
        <v>2345</v>
      </c>
      <c r="H214">
        <v>1.0828800000000001</v>
      </c>
      <c r="I214">
        <v>2.45566</v>
      </c>
      <c r="J214" s="6">
        <f t="shared" si="9"/>
        <v>0.35091306929821031</v>
      </c>
      <c r="K214" s="6">
        <f t="shared" si="10"/>
        <v>0.83964559539430883</v>
      </c>
      <c r="L214">
        <f t="shared" si="11"/>
        <v>1.6476527976971544</v>
      </c>
      <c r="M214" t="s">
        <v>538</v>
      </c>
    </row>
    <row r="215" spans="1:13" x14ac:dyDescent="0.25">
      <c r="A215">
        <v>269</v>
      </c>
      <c r="B215" t="s">
        <v>540</v>
      </c>
      <c r="C215">
        <v>46.645600000000002</v>
      </c>
      <c r="D215">
        <v>-112.26560000000001</v>
      </c>
      <c r="E215">
        <v>1478.5999999999899</v>
      </c>
      <c r="F215" t="s">
        <v>541</v>
      </c>
      <c r="G215" t="s">
        <v>2345</v>
      </c>
      <c r="H215">
        <v>0.78064</v>
      </c>
      <c r="I215">
        <v>1.75</v>
      </c>
      <c r="J215" s="6">
        <f t="shared" si="9"/>
        <v>0.24778995385634486</v>
      </c>
      <c r="K215" s="6">
        <f t="shared" si="10"/>
        <v>0.60888509211339559</v>
      </c>
      <c r="L215">
        <f t="shared" si="11"/>
        <v>1.1794425460566977</v>
      </c>
      <c r="M215" t="s">
        <v>540</v>
      </c>
    </row>
    <row r="216" spans="1:13" x14ac:dyDescent="0.25">
      <c r="A216">
        <v>270</v>
      </c>
      <c r="B216" t="s">
        <v>542</v>
      </c>
      <c r="C216">
        <v>48.9941999999999</v>
      </c>
      <c r="D216">
        <v>-113.3831</v>
      </c>
      <c r="E216">
        <v>1361.8</v>
      </c>
      <c r="F216" t="s">
        <v>543</v>
      </c>
      <c r="G216" t="s">
        <v>2345</v>
      </c>
      <c r="H216">
        <v>-9.9989999999999996E-2</v>
      </c>
      <c r="I216">
        <v>-9.9989999999999996E-2</v>
      </c>
      <c r="J216" s="6">
        <f t="shared" si="9"/>
        <v>0</v>
      </c>
      <c r="K216" s="6">
        <f t="shared" si="10"/>
        <v>-9.9989999999999996E-2</v>
      </c>
      <c r="L216">
        <f t="shared" si="11"/>
        <v>-9.9989999999999996E-2</v>
      </c>
      <c r="M216" t="s">
        <v>542</v>
      </c>
    </row>
    <row r="217" spans="1:13" x14ac:dyDescent="0.25">
      <c r="A217">
        <v>271</v>
      </c>
      <c r="B217" t="s">
        <v>544</v>
      </c>
      <c r="C217">
        <v>48.938899999999897</v>
      </c>
      <c r="D217">
        <v>-113.3719</v>
      </c>
      <c r="E217">
        <v>1310.5999999999899</v>
      </c>
      <c r="F217" t="s">
        <v>545</v>
      </c>
      <c r="G217" t="s">
        <v>2345</v>
      </c>
      <c r="H217">
        <v>1.08077</v>
      </c>
      <c r="I217">
        <v>2.3888500000000001</v>
      </c>
      <c r="J217" s="6">
        <f t="shared" si="9"/>
        <v>0.33437431175250448</v>
      </c>
      <c r="K217" s="6">
        <f t="shared" si="10"/>
        <v>0.84899938855707902</v>
      </c>
      <c r="L217">
        <f t="shared" si="11"/>
        <v>1.6189246942785398</v>
      </c>
      <c r="M217" t="s">
        <v>544</v>
      </c>
    </row>
    <row r="218" spans="1:13" x14ac:dyDescent="0.25">
      <c r="A218">
        <v>272</v>
      </c>
      <c r="B218" t="s">
        <v>546</v>
      </c>
      <c r="C218">
        <v>48.140300000000003</v>
      </c>
      <c r="D218">
        <v>-104.1319</v>
      </c>
      <c r="E218">
        <v>615.1</v>
      </c>
      <c r="F218" t="s">
        <v>547</v>
      </c>
      <c r="G218" t="s">
        <v>2345</v>
      </c>
      <c r="H218">
        <v>1.2301200000000001</v>
      </c>
      <c r="I218">
        <v>3.0747200000000001</v>
      </c>
      <c r="J218" s="6">
        <f t="shared" si="9"/>
        <v>0.47152074449473252</v>
      </c>
      <c r="K218" s="6">
        <f t="shared" si="10"/>
        <v>0.90328672537794974</v>
      </c>
      <c r="L218">
        <f t="shared" si="11"/>
        <v>1.9890033626889752</v>
      </c>
      <c r="M218" t="s">
        <v>546</v>
      </c>
    </row>
    <row r="219" spans="1:13" x14ac:dyDescent="0.25">
      <c r="A219">
        <v>273</v>
      </c>
      <c r="B219" t="s">
        <v>548</v>
      </c>
      <c r="C219">
        <v>46.366100000000003</v>
      </c>
      <c r="D219">
        <v>-104.2822</v>
      </c>
      <c r="E219">
        <v>894</v>
      </c>
      <c r="F219" t="s">
        <v>549</v>
      </c>
      <c r="G219" t="s">
        <v>2345</v>
      </c>
      <c r="H219">
        <v>1.3793</v>
      </c>
      <c r="I219">
        <v>3.4817399999999998</v>
      </c>
      <c r="J219" s="6">
        <f t="shared" si="9"/>
        <v>0.53743037734766619</v>
      </c>
      <c r="K219" s="6">
        <f t="shared" si="10"/>
        <v>1.0067816491941977</v>
      </c>
      <c r="L219">
        <f t="shared" si="11"/>
        <v>2.2442608245970987</v>
      </c>
      <c r="M219" t="s">
        <v>548</v>
      </c>
    </row>
    <row r="220" spans="1:13" x14ac:dyDescent="0.25">
      <c r="A220">
        <v>274</v>
      </c>
      <c r="B220" t="s">
        <v>550</v>
      </c>
      <c r="C220">
        <v>45.9497</v>
      </c>
      <c r="D220">
        <v>-108.1439</v>
      </c>
      <c r="E220">
        <v>914.39999999999895</v>
      </c>
      <c r="F220" t="s">
        <v>551</v>
      </c>
      <c r="G220" t="s">
        <v>2345</v>
      </c>
      <c r="H220">
        <v>0.89444000000000001</v>
      </c>
      <c r="I220">
        <v>2.1888899999999998</v>
      </c>
      <c r="J220" s="6">
        <f t="shared" si="9"/>
        <v>0.33089018091250477</v>
      </c>
      <c r="K220" s="6">
        <f t="shared" si="10"/>
        <v>0.66508440402552693</v>
      </c>
      <c r="L220">
        <f t="shared" si="11"/>
        <v>1.4269872020127634</v>
      </c>
      <c r="M220" t="s">
        <v>550</v>
      </c>
    </row>
    <row r="221" spans="1:13" x14ac:dyDescent="0.25">
      <c r="A221">
        <v>275</v>
      </c>
      <c r="B221" t="s">
        <v>552</v>
      </c>
      <c r="C221">
        <v>45.799999999999898</v>
      </c>
      <c r="D221">
        <v>-110.8</v>
      </c>
      <c r="E221">
        <v>2425</v>
      </c>
      <c r="F221" t="s">
        <v>553</v>
      </c>
      <c r="G221" t="s">
        <v>2345</v>
      </c>
      <c r="H221">
        <v>1.2194700000000001</v>
      </c>
      <c r="I221">
        <v>2.6378699999999999</v>
      </c>
      <c r="J221" s="6">
        <f t="shared" si="9"/>
        <v>0.36257455491235402</v>
      </c>
      <c r="K221" s="6">
        <f t="shared" si="10"/>
        <v>0.96815246951972478</v>
      </c>
      <c r="L221">
        <f t="shared" si="11"/>
        <v>1.8030112347598624</v>
      </c>
      <c r="M221" t="s">
        <v>552</v>
      </c>
    </row>
    <row r="222" spans="1:13" x14ac:dyDescent="0.25">
      <c r="A222">
        <v>276</v>
      </c>
      <c r="B222" t="s">
        <v>554</v>
      </c>
      <c r="C222">
        <v>46.3108</v>
      </c>
      <c r="D222">
        <v>-109.3719</v>
      </c>
      <c r="E222">
        <v>1136.9000000000001</v>
      </c>
      <c r="F222" t="s">
        <v>555</v>
      </c>
      <c r="G222" t="s">
        <v>2345</v>
      </c>
      <c r="H222">
        <v>0.80496000000000001</v>
      </c>
      <c r="I222">
        <v>1.9722900000000001</v>
      </c>
      <c r="J222" s="6">
        <f t="shared" si="9"/>
        <v>0.29839548447958142</v>
      </c>
      <c r="K222" s="6">
        <f t="shared" si="10"/>
        <v>0.59812801124115922</v>
      </c>
      <c r="L222">
        <f t="shared" si="11"/>
        <v>1.2852090056205796</v>
      </c>
      <c r="M222" t="s">
        <v>554</v>
      </c>
    </row>
    <row r="223" spans="1:13" x14ac:dyDescent="0.25">
      <c r="A223">
        <v>277</v>
      </c>
      <c r="B223" t="s">
        <v>556</v>
      </c>
      <c r="C223">
        <v>45.799999999999898</v>
      </c>
      <c r="D223">
        <v>-105.4</v>
      </c>
      <c r="E223">
        <v>-999.89999999999895</v>
      </c>
      <c r="F223" t="s">
        <v>557</v>
      </c>
      <c r="G223" t="s">
        <v>2345</v>
      </c>
      <c r="H223">
        <v>1.1315200000000001</v>
      </c>
      <c r="I223">
        <v>2.79114</v>
      </c>
      <c r="J223" s="6">
        <f t="shared" si="9"/>
        <v>0.42423574649156887</v>
      </c>
      <c r="K223" s="6">
        <f t="shared" si="10"/>
        <v>0.83746218842662512</v>
      </c>
      <c r="L223">
        <f t="shared" si="11"/>
        <v>1.8143010942133126</v>
      </c>
      <c r="M223" t="s">
        <v>556</v>
      </c>
    </row>
    <row r="224" spans="1:13" x14ac:dyDescent="0.25">
      <c r="A224">
        <v>278</v>
      </c>
      <c r="B224" t="s">
        <v>558</v>
      </c>
      <c r="C224">
        <v>46.2667</v>
      </c>
      <c r="D224">
        <v>-112.2667</v>
      </c>
      <c r="E224">
        <v>1634.9</v>
      </c>
      <c r="F224" t="s">
        <v>559</v>
      </c>
      <c r="G224" t="s">
        <v>2345</v>
      </c>
      <c r="H224">
        <v>0.66666999999999998</v>
      </c>
      <c r="I224">
        <v>1.6666700000000001</v>
      </c>
      <c r="J224" s="6">
        <f t="shared" si="9"/>
        <v>0.25562221863533152</v>
      </c>
      <c r="K224" s="6">
        <f t="shared" si="10"/>
        <v>0.48948617986444198</v>
      </c>
      <c r="L224">
        <f t="shared" si="11"/>
        <v>1.0780780899322211</v>
      </c>
      <c r="M224" t="s">
        <v>558</v>
      </c>
    </row>
    <row r="225" spans="1:13" x14ac:dyDescent="0.25">
      <c r="A225">
        <v>279</v>
      </c>
      <c r="B225" t="s">
        <v>560</v>
      </c>
      <c r="C225">
        <v>46.283299999999898</v>
      </c>
      <c r="D225">
        <v>-112.3</v>
      </c>
      <c r="E225">
        <v>1687.0999999999899</v>
      </c>
      <c r="F225" t="s">
        <v>561</v>
      </c>
      <c r="G225" t="s">
        <v>2345</v>
      </c>
      <c r="H225">
        <v>0.6875</v>
      </c>
      <c r="I225">
        <v>1.5625</v>
      </c>
      <c r="J225" s="6">
        <f t="shared" si="9"/>
        <v>0.22366944130591498</v>
      </c>
      <c r="K225" s="6">
        <f t="shared" si="10"/>
        <v>0.53246415738138686</v>
      </c>
      <c r="L225">
        <f t="shared" si="11"/>
        <v>1.0474820786906935</v>
      </c>
      <c r="M225" t="s">
        <v>560</v>
      </c>
    </row>
    <row r="226" spans="1:13" x14ac:dyDescent="0.25">
      <c r="A226">
        <v>280</v>
      </c>
      <c r="B226" t="s">
        <v>562</v>
      </c>
      <c r="C226">
        <v>48.671900000000001</v>
      </c>
      <c r="D226">
        <v>-106.4811</v>
      </c>
      <c r="E226">
        <v>901.6</v>
      </c>
      <c r="F226" t="s">
        <v>563</v>
      </c>
      <c r="G226" t="s">
        <v>2345</v>
      </c>
      <c r="H226">
        <v>1.0930500000000001</v>
      </c>
      <c r="I226">
        <v>2.7645499999999998</v>
      </c>
      <c r="J226" s="6">
        <f t="shared" si="9"/>
        <v>0.42727253844895646</v>
      </c>
      <c r="K226" s="6">
        <f t="shared" si="10"/>
        <v>0.79688724464341476</v>
      </c>
      <c r="L226">
        <f t="shared" si="11"/>
        <v>1.7807186223217073</v>
      </c>
      <c r="M226" t="s">
        <v>562</v>
      </c>
    </row>
    <row r="227" spans="1:13" x14ac:dyDescent="0.25">
      <c r="A227">
        <v>282</v>
      </c>
      <c r="B227" t="s">
        <v>566</v>
      </c>
      <c r="C227">
        <v>45.083300000000001</v>
      </c>
      <c r="D227">
        <v>-109.0333</v>
      </c>
      <c r="E227">
        <v>1189.9000000000001</v>
      </c>
      <c r="F227" t="s">
        <v>567</v>
      </c>
      <c r="G227" t="s">
        <v>2345</v>
      </c>
      <c r="H227">
        <v>0.79388000000000003</v>
      </c>
      <c r="I227">
        <v>1.9624999999999999</v>
      </c>
      <c r="J227" s="6">
        <f t="shared" si="9"/>
        <v>0.29872523714162097</v>
      </c>
      <c r="K227" s="6">
        <f t="shared" si="10"/>
        <v>0.58681944411318443</v>
      </c>
      <c r="L227">
        <f t="shared" si="11"/>
        <v>1.2746597220565921</v>
      </c>
      <c r="M227" t="s">
        <v>566</v>
      </c>
    </row>
    <row r="228" spans="1:13" x14ac:dyDescent="0.25">
      <c r="A228">
        <v>283</v>
      </c>
      <c r="B228" t="s">
        <v>568</v>
      </c>
      <c r="C228">
        <v>45.800800000000002</v>
      </c>
      <c r="D228">
        <v>-111.2092</v>
      </c>
      <c r="E228">
        <v>1248.5</v>
      </c>
      <c r="F228" t="s">
        <v>569</v>
      </c>
      <c r="G228" t="s">
        <v>2345</v>
      </c>
      <c r="H228">
        <v>0.65622000000000003</v>
      </c>
      <c r="I228">
        <v>1.5589299999999999</v>
      </c>
      <c r="J228" s="6">
        <f t="shared" si="9"/>
        <v>0.2307527329843001</v>
      </c>
      <c r="K228" s="6">
        <f t="shared" si="10"/>
        <v>0.49627439372543036</v>
      </c>
      <c r="L228">
        <f t="shared" si="11"/>
        <v>1.0276021968627154</v>
      </c>
      <c r="M228" t="s">
        <v>568</v>
      </c>
    </row>
    <row r="229" spans="1:13" x14ac:dyDescent="0.25">
      <c r="A229">
        <v>284</v>
      </c>
      <c r="B229" t="s">
        <v>570</v>
      </c>
      <c r="C229">
        <v>45.694699999999898</v>
      </c>
      <c r="D229">
        <v>-104.3856</v>
      </c>
      <c r="E229">
        <v>985.7</v>
      </c>
      <c r="F229" t="s">
        <v>571</v>
      </c>
      <c r="G229" t="s">
        <v>2345</v>
      </c>
      <c r="H229">
        <v>1.19923</v>
      </c>
      <c r="I229">
        <v>2.9884599999999999</v>
      </c>
      <c r="J229" s="6">
        <f t="shared" si="9"/>
        <v>0.45736694224889402</v>
      </c>
      <c r="K229" s="6">
        <f t="shared" si="10"/>
        <v>0.88220739349885569</v>
      </c>
      <c r="L229">
        <f t="shared" si="11"/>
        <v>1.9353336967494277</v>
      </c>
      <c r="M229" t="s">
        <v>570</v>
      </c>
    </row>
    <row r="230" spans="1:13" x14ac:dyDescent="0.25">
      <c r="A230">
        <v>286</v>
      </c>
      <c r="B230" t="s">
        <v>574</v>
      </c>
      <c r="C230">
        <v>46.2667</v>
      </c>
      <c r="D230">
        <v>-112.333299999999</v>
      </c>
      <c r="E230">
        <v>1693.2</v>
      </c>
      <c r="F230" t="s">
        <v>575</v>
      </c>
      <c r="G230" t="s">
        <v>2345</v>
      </c>
      <c r="H230">
        <v>0.66601999999999995</v>
      </c>
      <c r="I230">
        <v>1.6285700000000001</v>
      </c>
      <c r="J230" s="6">
        <f t="shared" si="9"/>
        <v>0.24604916654743827</v>
      </c>
      <c r="K230" s="6">
        <f t="shared" si="10"/>
        <v>0.49547171392851863</v>
      </c>
      <c r="L230">
        <f t="shared" si="11"/>
        <v>1.0620208569642593</v>
      </c>
      <c r="M230" t="s">
        <v>574</v>
      </c>
    </row>
    <row r="231" spans="1:13" x14ac:dyDescent="0.25">
      <c r="A231">
        <v>287</v>
      </c>
      <c r="B231" t="s">
        <v>576</v>
      </c>
      <c r="C231">
        <v>45.098300000000002</v>
      </c>
      <c r="D231">
        <v>-105.3381</v>
      </c>
      <c r="E231">
        <v>1014.7</v>
      </c>
      <c r="F231" t="s">
        <v>577</v>
      </c>
      <c r="G231" t="s">
        <v>2345</v>
      </c>
      <c r="H231">
        <v>1.20333</v>
      </c>
      <c r="I231">
        <v>2.99</v>
      </c>
      <c r="J231" s="6">
        <f t="shared" si="9"/>
        <v>0.45671254936918759</v>
      </c>
      <c r="K231" s="6">
        <f t="shared" si="10"/>
        <v>0.88676098407840298</v>
      </c>
      <c r="L231">
        <f t="shared" si="11"/>
        <v>1.9383804920392016</v>
      </c>
      <c r="M231" t="s">
        <v>576</v>
      </c>
    </row>
    <row r="232" spans="1:13" x14ac:dyDescent="0.25">
      <c r="A232">
        <v>288</v>
      </c>
      <c r="B232" t="s">
        <v>578</v>
      </c>
      <c r="C232">
        <v>45.040300000000002</v>
      </c>
      <c r="D232">
        <v>-105.4855</v>
      </c>
      <c r="E232">
        <v>1096.4000000000001</v>
      </c>
      <c r="F232" t="s">
        <v>579</v>
      </c>
      <c r="G232" t="s">
        <v>2345</v>
      </c>
      <c r="H232">
        <v>1.21885</v>
      </c>
      <c r="I232">
        <v>3.0249999999999999</v>
      </c>
      <c r="J232" s="6">
        <f t="shared" si="9"/>
        <v>0.46169207018820385</v>
      </c>
      <c r="K232" s="6">
        <f t="shared" si="10"/>
        <v>0.89882944326216219</v>
      </c>
      <c r="L232">
        <f t="shared" si="11"/>
        <v>1.961914721631081</v>
      </c>
      <c r="M232" t="s">
        <v>578</v>
      </c>
    </row>
    <row r="233" spans="1:13" x14ac:dyDescent="0.25">
      <c r="A233">
        <v>290</v>
      </c>
      <c r="B233" t="s">
        <v>582</v>
      </c>
      <c r="C233">
        <v>45.316699999999898</v>
      </c>
      <c r="D233">
        <v>-110.849999999999</v>
      </c>
      <c r="E233">
        <v>1766</v>
      </c>
      <c r="F233" t="s">
        <v>583</v>
      </c>
      <c r="G233" t="s">
        <v>2345</v>
      </c>
      <c r="H233">
        <v>0.875</v>
      </c>
      <c r="I233">
        <v>2.0414300000000001</v>
      </c>
      <c r="J233" s="6">
        <f t="shared" si="9"/>
        <v>0.29816542448280964</v>
      </c>
      <c r="K233" s="6">
        <f t="shared" si="10"/>
        <v>0.66832747667928127</v>
      </c>
      <c r="L233">
        <f t="shared" si="11"/>
        <v>1.3548787383396408</v>
      </c>
      <c r="M233" t="s">
        <v>582</v>
      </c>
    </row>
    <row r="234" spans="1:13" x14ac:dyDescent="0.25">
      <c r="A234">
        <v>293</v>
      </c>
      <c r="B234" t="s">
        <v>588</v>
      </c>
      <c r="C234">
        <v>46.783299999999898</v>
      </c>
      <c r="D234">
        <v>-112.366699999999</v>
      </c>
      <c r="E234">
        <v>1463</v>
      </c>
      <c r="F234" t="s">
        <v>589</v>
      </c>
      <c r="G234" t="s">
        <v>2345</v>
      </c>
      <c r="H234">
        <v>0.75624999999999998</v>
      </c>
      <c r="I234">
        <v>1.6920999999999999</v>
      </c>
      <c r="J234" s="6">
        <f t="shared" si="9"/>
        <v>0.2392240533098749</v>
      </c>
      <c r="K234" s="6">
        <f t="shared" si="10"/>
        <v>0.59043252192613815</v>
      </c>
      <c r="L234">
        <f t="shared" si="11"/>
        <v>1.141266260963069</v>
      </c>
      <c r="M234" t="s">
        <v>588</v>
      </c>
    </row>
    <row r="235" spans="1:13" x14ac:dyDescent="0.25">
      <c r="A235">
        <v>294</v>
      </c>
      <c r="B235" t="s">
        <v>590</v>
      </c>
      <c r="C235">
        <v>48.134999999999899</v>
      </c>
      <c r="D235">
        <v>-110.0608</v>
      </c>
      <c r="E235">
        <v>844.29999999999905</v>
      </c>
      <c r="F235" t="s">
        <v>591</v>
      </c>
      <c r="G235" t="s">
        <v>2345</v>
      </c>
      <c r="H235">
        <v>1.0615600000000001</v>
      </c>
      <c r="I235" s="15">
        <v>2.5</v>
      </c>
      <c r="J235" s="6">
        <f t="shared" si="9"/>
        <v>0.36769722417380629</v>
      </c>
      <c r="K235" s="6">
        <f t="shared" si="10"/>
        <v>0.80669170576420768</v>
      </c>
      <c r="L235">
        <f t="shared" si="11"/>
        <v>1.6533458528821039</v>
      </c>
      <c r="M235" t="s">
        <v>590</v>
      </c>
    </row>
    <row r="236" spans="1:13" x14ac:dyDescent="0.25">
      <c r="A236">
        <v>295</v>
      </c>
      <c r="B236" t="s">
        <v>592</v>
      </c>
      <c r="C236">
        <v>45.276899999999898</v>
      </c>
      <c r="D236">
        <v>-111.3242</v>
      </c>
      <c r="E236">
        <v>2008.5999999999899</v>
      </c>
      <c r="F236" t="s">
        <v>593</v>
      </c>
      <c r="G236" t="s">
        <v>2345</v>
      </c>
      <c r="H236">
        <v>0.77168000000000003</v>
      </c>
      <c r="I236">
        <v>1.7749999999999999</v>
      </c>
      <c r="J236" s="6">
        <f t="shared" si="9"/>
        <v>0.2564708844012008</v>
      </c>
      <c r="K236" s="6">
        <f t="shared" si="10"/>
        <v>0.59390792958159178</v>
      </c>
      <c r="L236">
        <f t="shared" si="11"/>
        <v>1.1844539647907959</v>
      </c>
      <c r="M236" t="s">
        <v>592</v>
      </c>
    </row>
    <row r="237" spans="1:13" x14ac:dyDescent="0.25">
      <c r="A237">
        <v>296</v>
      </c>
      <c r="B237" t="s">
        <v>594</v>
      </c>
      <c r="C237">
        <v>45.832799999999899</v>
      </c>
      <c r="D237">
        <v>-109.9503</v>
      </c>
      <c r="E237">
        <v>1249.7</v>
      </c>
      <c r="F237" t="s">
        <v>595</v>
      </c>
      <c r="G237" t="s">
        <v>2345</v>
      </c>
      <c r="H237">
        <v>0.91949000000000003</v>
      </c>
      <c r="I237">
        <v>2.1560700000000002</v>
      </c>
      <c r="J237" s="6">
        <f t="shared" si="9"/>
        <v>0.31609732312007816</v>
      </c>
      <c r="K237" s="6">
        <f t="shared" si="10"/>
        <v>0.70038803169677188</v>
      </c>
      <c r="L237">
        <f t="shared" si="11"/>
        <v>1.4282290158483861</v>
      </c>
      <c r="M237" t="s">
        <v>594</v>
      </c>
    </row>
    <row r="238" spans="1:13" x14ac:dyDescent="0.25">
      <c r="A238">
        <v>297</v>
      </c>
      <c r="B238" t="s">
        <v>596</v>
      </c>
      <c r="C238">
        <v>46.033299999999898</v>
      </c>
      <c r="D238">
        <v>-110.2167</v>
      </c>
      <c r="E238">
        <v>1981.2</v>
      </c>
      <c r="F238" t="s">
        <v>597</v>
      </c>
      <c r="G238" t="s">
        <v>2345</v>
      </c>
      <c r="H238">
        <v>1.5</v>
      </c>
      <c r="I238">
        <v>2.9626399999999999</v>
      </c>
      <c r="J238" s="6">
        <f t="shared" si="9"/>
        <v>0.37388328186478115</v>
      </c>
      <c r="K238" s="6">
        <f t="shared" si="10"/>
        <v>1.2408438573169278</v>
      </c>
      <c r="L238">
        <f t="shared" si="11"/>
        <v>2.101741928658464</v>
      </c>
      <c r="M238" t="s">
        <v>596</v>
      </c>
    </row>
    <row r="239" spans="1:13" x14ac:dyDescent="0.25">
      <c r="A239">
        <v>298</v>
      </c>
      <c r="B239" t="s">
        <v>598</v>
      </c>
      <c r="C239">
        <v>45.750799999999899</v>
      </c>
      <c r="D239">
        <v>-108.5706</v>
      </c>
      <c r="E239">
        <v>970.79999999999905</v>
      </c>
      <c r="F239" t="s">
        <v>599</v>
      </c>
      <c r="G239" t="s">
        <v>2345</v>
      </c>
      <c r="H239">
        <v>0.93408999999999998</v>
      </c>
      <c r="I239">
        <v>2.2850000000000001</v>
      </c>
      <c r="J239" s="6">
        <f t="shared" si="9"/>
        <v>0.34532261137665565</v>
      </c>
      <c r="K239" s="6">
        <f t="shared" si="10"/>
        <v>0.69473060554067323</v>
      </c>
      <c r="L239">
        <f t="shared" si="11"/>
        <v>1.4898653027703368</v>
      </c>
      <c r="M239" t="s">
        <v>598</v>
      </c>
    </row>
    <row r="240" spans="1:13" x14ac:dyDescent="0.25">
      <c r="A240">
        <v>299</v>
      </c>
      <c r="B240" t="s">
        <v>600</v>
      </c>
      <c r="C240">
        <v>45.771700000000003</v>
      </c>
      <c r="D240">
        <v>-108.4811</v>
      </c>
      <c r="E240">
        <v>944</v>
      </c>
      <c r="F240" t="s">
        <v>601</v>
      </c>
      <c r="G240" t="s">
        <v>2345</v>
      </c>
      <c r="H240">
        <v>0.93095000000000006</v>
      </c>
      <c r="I240">
        <v>2.2692299999999999</v>
      </c>
      <c r="J240" s="6">
        <f t="shared" si="9"/>
        <v>0.34209410275529128</v>
      </c>
      <c r="K240" s="6">
        <f t="shared" si="10"/>
        <v>0.69382843718898568</v>
      </c>
      <c r="L240">
        <f t="shared" si="11"/>
        <v>1.4815292185944928</v>
      </c>
      <c r="M240" t="s">
        <v>600</v>
      </c>
    </row>
    <row r="241" spans="1:13" x14ac:dyDescent="0.25">
      <c r="A241">
        <v>300</v>
      </c>
      <c r="B241" t="s">
        <v>602</v>
      </c>
      <c r="C241">
        <v>45.416699999999899</v>
      </c>
      <c r="D241">
        <v>-112.849999999999</v>
      </c>
      <c r="E241">
        <v>2012.9</v>
      </c>
      <c r="F241" t="s">
        <v>603</v>
      </c>
      <c r="G241" t="s">
        <v>2345</v>
      </c>
      <c r="H241">
        <v>0.80937999999999999</v>
      </c>
      <c r="I241">
        <v>1.77217</v>
      </c>
      <c r="J241" s="6">
        <f t="shared" si="9"/>
        <v>0.24611051587991073</v>
      </c>
      <c r="K241" s="6">
        <f t="shared" si="10"/>
        <v>0.6387891898116862</v>
      </c>
      <c r="L241">
        <f t="shared" si="11"/>
        <v>1.2054795949058432</v>
      </c>
      <c r="M241" t="s">
        <v>602</v>
      </c>
    </row>
    <row r="242" spans="1:13" x14ac:dyDescent="0.25">
      <c r="A242">
        <v>301</v>
      </c>
      <c r="B242" t="s">
        <v>604</v>
      </c>
      <c r="C242">
        <v>45.3247</v>
      </c>
      <c r="D242">
        <v>-106.5125</v>
      </c>
      <c r="E242">
        <v>963.2</v>
      </c>
      <c r="F242" t="s">
        <v>605</v>
      </c>
      <c r="G242" t="s">
        <v>2345</v>
      </c>
      <c r="H242">
        <v>0.9</v>
      </c>
      <c r="I242">
        <v>2.25</v>
      </c>
      <c r="J242" s="6">
        <f t="shared" si="9"/>
        <v>0.34508999515769739</v>
      </c>
      <c r="K242" s="6">
        <f t="shared" si="10"/>
        <v>0.66080184281699683</v>
      </c>
      <c r="L242">
        <f t="shared" si="11"/>
        <v>1.4554009214084984</v>
      </c>
      <c r="M242" t="s">
        <v>604</v>
      </c>
    </row>
    <row r="243" spans="1:13" x14ac:dyDescent="0.25">
      <c r="A243">
        <v>302</v>
      </c>
      <c r="B243" t="s">
        <v>606</v>
      </c>
      <c r="C243">
        <v>45.283299999999898</v>
      </c>
      <c r="D243">
        <v>-106.349999999999</v>
      </c>
      <c r="E243">
        <v>915</v>
      </c>
      <c r="F243" t="s">
        <v>607</v>
      </c>
      <c r="G243" t="s">
        <v>2345</v>
      </c>
      <c r="H243">
        <v>0.93845999999999996</v>
      </c>
      <c r="I243">
        <v>2.3280799999999999</v>
      </c>
      <c r="J243" s="6">
        <f t="shared" si="9"/>
        <v>0.35521774746002927</v>
      </c>
      <c r="K243" s="6">
        <f t="shared" si="10"/>
        <v>0.69224181986322597</v>
      </c>
      <c r="L243">
        <f t="shared" si="11"/>
        <v>1.5101609099316131</v>
      </c>
      <c r="M243" t="s">
        <v>606</v>
      </c>
    </row>
    <row r="244" spans="1:13" x14ac:dyDescent="0.25">
      <c r="A244">
        <v>303</v>
      </c>
      <c r="B244" t="s">
        <v>608</v>
      </c>
      <c r="C244">
        <v>45.333300000000001</v>
      </c>
      <c r="D244">
        <v>-106.25</v>
      </c>
      <c r="E244">
        <v>1189.9000000000001</v>
      </c>
      <c r="F244" t="s">
        <v>609</v>
      </c>
      <c r="G244" t="s">
        <v>2345</v>
      </c>
      <c r="H244">
        <v>0.94777</v>
      </c>
      <c r="I244">
        <v>2.3449</v>
      </c>
      <c r="J244" s="6">
        <f t="shared" si="9"/>
        <v>0.35713747032198057</v>
      </c>
      <c r="K244" s="6">
        <f t="shared" si="10"/>
        <v>0.70022116937400813</v>
      </c>
      <c r="L244">
        <f t="shared" si="11"/>
        <v>1.5225605846870041</v>
      </c>
      <c r="M244" t="s">
        <v>608</v>
      </c>
    </row>
    <row r="245" spans="1:13" x14ac:dyDescent="0.25">
      <c r="A245">
        <v>304</v>
      </c>
      <c r="B245" t="s">
        <v>610</v>
      </c>
      <c r="C245">
        <v>45.533299999999898</v>
      </c>
      <c r="D245">
        <v>-106.5167</v>
      </c>
      <c r="E245">
        <v>1257</v>
      </c>
      <c r="F245" t="s">
        <v>611</v>
      </c>
      <c r="G245" t="s">
        <v>2345</v>
      </c>
      <c r="H245">
        <v>1</v>
      </c>
      <c r="I245">
        <v>2.41425</v>
      </c>
      <c r="J245" s="6">
        <f t="shared" si="9"/>
        <v>0.36151372270501747</v>
      </c>
      <c r="K245" s="6">
        <f t="shared" si="10"/>
        <v>0.74941778237328727</v>
      </c>
      <c r="L245">
        <f t="shared" si="11"/>
        <v>1.5818338911866436</v>
      </c>
      <c r="M245" t="s">
        <v>610</v>
      </c>
    </row>
    <row r="246" spans="1:13" x14ac:dyDescent="0.25">
      <c r="A246">
        <v>306</v>
      </c>
      <c r="B246" t="s">
        <v>614</v>
      </c>
      <c r="C246">
        <v>48.012799999999899</v>
      </c>
      <c r="D246">
        <v>-112.436899999999</v>
      </c>
      <c r="E246">
        <v>1290.8</v>
      </c>
      <c r="F246" t="s">
        <v>615</v>
      </c>
      <c r="G246" t="s">
        <v>2345</v>
      </c>
      <c r="H246">
        <v>0.97499999999999998</v>
      </c>
      <c r="I246">
        <v>2.2917700000000001</v>
      </c>
      <c r="J246" s="6">
        <f t="shared" si="9"/>
        <v>0.33659566883244546</v>
      </c>
      <c r="K246" s="6">
        <f t="shared" si="10"/>
        <v>0.74168966116010127</v>
      </c>
      <c r="L246">
        <f t="shared" si="11"/>
        <v>1.5167298305800507</v>
      </c>
      <c r="M246" t="s">
        <v>614</v>
      </c>
    </row>
    <row r="247" spans="1:13" x14ac:dyDescent="0.25">
      <c r="A247">
        <v>307</v>
      </c>
      <c r="B247" t="s">
        <v>616</v>
      </c>
      <c r="C247">
        <v>47.2</v>
      </c>
      <c r="D247">
        <v>-108.66670000000001</v>
      </c>
      <c r="E247">
        <v>1068</v>
      </c>
      <c r="F247" t="s">
        <v>617</v>
      </c>
      <c r="G247" t="s">
        <v>2345</v>
      </c>
      <c r="H247">
        <v>0.96387999999999996</v>
      </c>
      <c r="I247">
        <v>2.2519999999999998</v>
      </c>
      <c r="J247" s="6">
        <f t="shared" si="9"/>
        <v>0.32927209226854315</v>
      </c>
      <c r="K247" s="6">
        <f t="shared" si="10"/>
        <v>0.73564597760698502</v>
      </c>
      <c r="L247">
        <f t="shared" si="11"/>
        <v>1.4938229888034926</v>
      </c>
      <c r="M247" t="s">
        <v>616</v>
      </c>
    </row>
    <row r="248" spans="1:13" x14ac:dyDescent="0.25">
      <c r="A248">
        <v>308</v>
      </c>
      <c r="B248" t="s">
        <v>618</v>
      </c>
      <c r="C248">
        <v>47.4694</v>
      </c>
      <c r="D248">
        <v>-104.895</v>
      </c>
      <c r="E248">
        <v>814.7</v>
      </c>
      <c r="F248" t="s">
        <v>619</v>
      </c>
      <c r="G248" t="s">
        <v>2345</v>
      </c>
      <c r="H248">
        <v>1.12059</v>
      </c>
      <c r="I248">
        <v>2.78409</v>
      </c>
      <c r="J248" s="6">
        <f t="shared" si="9"/>
        <v>0.42522756069987377</v>
      </c>
      <c r="K248" s="6">
        <f t="shared" si="10"/>
        <v>0.82584471520449965</v>
      </c>
      <c r="L248">
        <f t="shared" si="11"/>
        <v>1.8049673576022498</v>
      </c>
      <c r="M248" t="s">
        <v>618</v>
      </c>
    </row>
    <row r="249" spans="1:13" x14ac:dyDescent="0.25">
      <c r="A249">
        <v>309</v>
      </c>
      <c r="B249" t="s">
        <v>620</v>
      </c>
      <c r="C249">
        <v>47.416699999999899</v>
      </c>
      <c r="D249">
        <v>-104.8</v>
      </c>
      <c r="E249">
        <v>777.79999999999905</v>
      </c>
      <c r="F249" t="s">
        <v>621</v>
      </c>
      <c r="G249" t="s">
        <v>2345</v>
      </c>
      <c r="H249">
        <v>1.15882</v>
      </c>
      <c r="I249">
        <v>2.86429</v>
      </c>
      <c r="J249" s="6">
        <f t="shared" si="9"/>
        <v>0.43595602521599863</v>
      </c>
      <c r="K249" s="6">
        <f t="shared" si="10"/>
        <v>0.85663831027341009</v>
      </c>
      <c r="L249">
        <f t="shared" si="11"/>
        <v>1.8604641551367049</v>
      </c>
      <c r="M249" t="s">
        <v>620</v>
      </c>
    </row>
    <row r="250" spans="1:13" x14ac:dyDescent="0.25">
      <c r="A250">
        <v>310</v>
      </c>
      <c r="B250" t="s">
        <v>622</v>
      </c>
      <c r="C250">
        <v>47.528599999999898</v>
      </c>
      <c r="D250">
        <v>-104.8733</v>
      </c>
      <c r="E250">
        <v>865.89999999999895</v>
      </c>
      <c r="F250" t="s">
        <v>623</v>
      </c>
      <c r="G250" t="s">
        <v>2345</v>
      </c>
      <c r="H250">
        <v>1.0894600000000001</v>
      </c>
      <c r="I250">
        <v>2.7612899999999998</v>
      </c>
      <c r="J250" s="6">
        <f t="shared" si="9"/>
        <v>0.4273568937811062</v>
      </c>
      <c r="K250" s="6">
        <f t="shared" si="10"/>
        <v>0.79323877398276998</v>
      </c>
      <c r="L250">
        <f t="shared" si="11"/>
        <v>1.7772643869913849</v>
      </c>
      <c r="M250" t="s">
        <v>622</v>
      </c>
    </row>
    <row r="251" spans="1:13" x14ac:dyDescent="0.25">
      <c r="A251">
        <v>311</v>
      </c>
      <c r="B251" t="s">
        <v>624</v>
      </c>
      <c r="C251">
        <v>46.231400000000001</v>
      </c>
      <c r="D251">
        <v>-112.11360000000001</v>
      </c>
      <c r="E251">
        <v>1494.7</v>
      </c>
      <c r="F251" t="s">
        <v>625</v>
      </c>
      <c r="G251" t="s">
        <v>2345</v>
      </c>
      <c r="H251">
        <v>0.65</v>
      </c>
      <c r="I251">
        <v>1.41947</v>
      </c>
      <c r="J251" s="6">
        <f t="shared" si="9"/>
        <v>0.19669362857332845</v>
      </c>
      <c r="K251" s="6">
        <f t="shared" si="10"/>
        <v>0.51366236592029224</v>
      </c>
      <c r="L251">
        <f t="shared" si="11"/>
        <v>0.96656618296014607</v>
      </c>
      <c r="M251" t="s">
        <v>624</v>
      </c>
    </row>
    <row r="252" spans="1:13" x14ac:dyDescent="0.25">
      <c r="A252">
        <v>312</v>
      </c>
      <c r="B252" t="s">
        <v>626</v>
      </c>
      <c r="C252">
        <v>48.4833</v>
      </c>
      <c r="D252">
        <v>-107.5333</v>
      </c>
      <c r="E252">
        <v>680</v>
      </c>
      <c r="F252" t="s">
        <v>627</v>
      </c>
      <c r="G252" t="s">
        <v>2345</v>
      </c>
      <c r="H252">
        <v>1.09738</v>
      </c>
      <c r="I252">
        <v>2.6883900000000001</v>
      </c>
      <c r="J252" s="6">
        <f t="shared" si="9"/>
        <v>0.40669750607099869</v>
      </c>
      <c r="K252" s="6">
        <f t="shared" si="10"/>
        <v>0.81547877032612615</v>
      </c>
      <c r="L252">
        <f t="shared" si="11"/>
        <v>1.7519343851630631</v>
      </c>
      <c r="M252" t="s">
        <v>626</v>
      </c>
    </row>
    <row r="253" spans="1:13" x14ac:dyDescent="0.25">
      <c r="A253">
        <v>313</v>
      </c>
      <c r="B253" t="s">
        <v>628</v>
      </c>
      <c r="C253">
        <v>45.75</v>
      </c>
      <c r="D253">
        <v>-113.45</v>
      </c>
      <c r="E253">
        <v>1853.2</v>
      </c>
      <c r="F253" t="s">
        <v>629</v>
      </c>
      <c r="G253" t="s">
        <v>2345</v>
      </c>
      <c r="H253">
        <v>0.62204999999999999</v>
      </c>
      <c r="I253">
        <v>1.43333</v>
      </c>
      <c r="J253" s="6">
        <f t="shared" si="9"/>
        <v>0.20738119353447165</v>
      </c>
      <c r="K253" s="6">
        <f t="shared" si="10"/>
        <v>0.47830431040042465</v>
      </c>
      <c r="L253">
        <f t="shared" si="11"/>
        <v>0.95581715520021227</v>
      </c>
      <c r="M253" t="s">
        <v>628</v>
      </c>
    </row>
    <row r="254" spans="1:13" x14ac:dyDescent="0.25">
      <c r="A254">
        <v>314</v>
      </c>
      <c r="B254" t="s">
        <v>630</v>
      </c>
      <c r="C254">
        <v>48.299999999999898</v>
      </c>
      <c r="D254">
        <v>-109.9833</v>
      </c>
      <c r="E254">
        <v>815.89999999999895</v>
      </c>
      <c r="F254" t="s">
        <v>631</v>
      </c>
      <c r="G254" t="s">
        <v>2345</v>
      </c>
      <c r="H254">
        <v>1.06409</v>
      </c>
      <c r="I254">
        <v>2.4839799999999999</v>
      </c>
      <c r="J254" s="6">
        <f t="shared" si="9"/>
        <v>0.36295543201812086</v>
      </c>
      <c r="K254" s="6">
        <f t="shared" si="10"/>
        <v>0.81250846562772239</v>
      </c>
      <c r="L254">
        <f t="shared" si="11"/>
        <v>1.6482442328138613</v>
      </c>
      <c r="M254" t="s">
        <v>630</v>
      </c>
    </row>
    <row r="255" spans="1:13" x14ac:dyDescent="0.25">
      <c r="A255">
        <v>315</v>
      </c>
      <c r="B255" t="s">
        <v>632</v>
      </c>
      <c r="C255">
        <v>45.2667</v>
      </c>
      <c r="D255">
        <v>-105.0167</v>
      </c>
      <c r="E255">
        <v>1015.9</v>
      </c>
      <c r="F255" t="s">
        <v>633</v>
      </c>
      <c r="G255" t="s">
        <v>2345</v>
      </c>
      <c r="H255">
        <v>1.3</v>
      </c>
      <c r="I255">
        <v>3.1352699999999998</v>
      </c>
      <c r="J255" s="6">
        <f t="shared" si="9"/>
        <v>0.46913578919486459</v>
      </c>
      <c r="K255" s="6">
        <f t="shared" si="10"/>
        <v>0.97481985041981489</v>
      </c>
      <c r="L255">
        <f t="shared" si="11"/>
        <v>2.0550449252099074</v>
      </c>
      <c r="M255" t="s">
        <v>632</v>
      </c>
    </row>
    <row r="256" spans="1:13" x14ac:dyDescent="0.25">
      <c r="A256">
        <v>316</v>
      </c>
      <c r="B256" t="s">
        <v>634</v>
      </c>
      <c r="C256">
        <v>45.662199999999899</v>
      </c>
      <c r="D256">
        <v>-111.0453</v>
      </c>
      <c r="E256">
        <v>1497.5</v>
      </c>
      <c r="F256" t="s">
        <v>635</v>
      </c>
      <c r="G256" t="s">
        <v>2345</v>
      </c>
      <c r="H256">
        <v>0.69772000000000001</v>
      </c>
      <c r="I256">
        <v>1.59527</v>
      </c>
      <c r="J256" s="6">
        <f t="shared" si="9"/>
        <v>0.2294337223361417</v>
      </c>
      <c r="K256" s="6">
        <f t="shared" si="10"/>
        <v>0.53868866223733014</v>
      </c>
      <c r="L256">
        <f t="shared" si="11"/>
        <v>1.0669793311186651</v>
      </c>
      <c r="M256" t="s">
        <v>634</v>
      </c>
    </row>
    <row r="257" spans="1:13" x14ac:dyDescent="0.25">
      <c r="A257">
        <v>317</v>
      </c>
      <c r="B257" t="s">
        <v>636</v>
      </c>
      <c r="C257">
        <v>45.649999999999899</v>
      </c>
      <c r="D257">
        <v>-111.05</v>
      </c>
      <c r="E257">
        <v>1493.5</v>
      </c>
      <c r="F257" t="s">
        <v>637</v>
      </c>
      <c r="G257" t="s">
        <v>2345</v>
      </c>
      <c r="H257">
        <v>0.69567999999999997</v>
      </c>
      <c r="I257">
        <v>1.6</v>
      </c>
      <c r="J257" s="6">
        <f t="shared" si="9"/>
        <v>0.23116428475630296</v>
      </c>
      <c r="K257" s="6">
        <f t="shared" si="10"/>
        <v>0.53544912777501208</v>
      </c>
      <c r="L257">
        <f t="shared" si="11"/>
        <v>1.0677245638875061</v>
      </c>
      <c r="M257" t="s">
        <v>636</v>
      </c>
    </row>
    <row r="258" spans="1:13" x14ac:dyDescent="0.25">
      <c r="A258">
        <v>318</v>
      </c>
      <c r="B258" t="s">
        <v>638</v>
      </c>
      <c r="C258">
        <v>45.674999999999898</v>
      </c>
      <c r="D258">
        <v>-111.155</v>
      </c>
      <c r="E258">
        <v>1455.4</v>
      </c>
      <c r="F258" t="s">
        <v>639</v>
      </c>
      <c r="G258" t="s">
        <v>2345</v>
      </c>
      <c r="H258">
        <v>0.66500000000000004</v>
      </c>
      <c r="I258">
        <v>1.57372</v>
      </c>
      <c r="J258" s="6">
        <f t="shared" si="9"/>
        <v>0.23228902251829836</v>
      </c>
      <c r="K258" s="6">
        <f t="shared" si="10"/>
        <v>0.50398951896641575</v>
      </c>
      <c r="L258">
        <f t="shared" si="11"/>
        <v>1.0388547594832078</v>
      </c>
      <c r="M258" t="s">
        <v>638</v>
      </c>
    </row>
    <row r="259" spans="1:13" x14ac:dyDescent="0.25">
      <c r="A259">
        <v>319</v>
      </c>
      <c r="B259" t="s">
        <v>640</v>
      </c>
      <c r="C259">
        <v>45.816699999999898</v>
      </c>
      <c r="D259">
        <v>-110.88330000000001</v>
      </c>
      <c r="E259">
        <v>1813.5999999999899</v>
      </c>
      <c r="F259" t="s">
        <v>641</v>
      </c>
      <c r="G259" t="s">
        <v>2345</v>
      </c>
      <c r="H259">
        <v>1.21435</v>
      </c>
      <c r="I259">
        <v>2.6159300000000001</v>
      </c>
      <c r="J259" s="6">
        <f t="shared" ref="J259:J322" si="12">INDEX(LINEST($H259:$I259,LN($H$1:$I$1)),1)</f>
        <v>0.35827498919490791</v>
      </c>
      <c r="K259" s="6">
        <f t="shared" ref="K259:K322" si="13">INDEX(LINEST($H259:$I259,LN($H$1:$I$1)),1,2)</f>
        <v>0.96601270137440454</v>
      </c>
      <c r="L259">
        <f t="shared" ref="L259:L322" si="14">J259*LN(10)+K259</f>
        <v>1.7909713506872023</v>
      </c>
      <c r="M259" t="s">
        <v>640</v>
      </c>
    </row>
    <row r="260" spans="1:13" x14ac:dyDescent="0.25">
      <c r="A260">
        <v>320</v>
      </c>
      <c r="B260" t="s">
        <v>642</v>
      </c>
      <c r="C260">
        <v>47.95</v>
      </c>
      <c r="D260">
        <v>-111.333299999999</v>
      </c>
      <c r="E260">
        <v>1015.9</v>
      </c>
      <c r="F260" t="s">
        <v>643</v>
      </c>
      <c r="G260" t="s">
        <v>2345</v>
      </c>
      <c r="H260">
        <v>0.89500000000000002</v>
      </c>
      <c r="I260">
        <v>2.1972399999999999</v>
      </c>
      <c r="J260" s="6">
        <f t="shared" si="12"/>
        <v>0.33288147799567397</v>
      </c>
      <c r="K260" s="6">
        <f t="shared" si="13"/>
        <v>0.66426414206667106</v>
      </c>
      <c r="L260">
        <f t="shared" si="14"/>
        <v>1.4307520710333355</v>
      </c>
      <c r="M260" t="s">
        <v>642</v>
      </c>
    </row>
    <row r="261" spans="1:13" x14ac:dyDescent="0.25">
      <c r="A261">
        <v>321</v>
      </c>
      <c r="B261" t="s">
        <v>644</v>
      </c>
      <c r="C261">
        <v>48.075000000000003</v>
      </c>
      <c r="D261">
        <v>-111.2597</v>
      </c>
      <c r="E261">
        <v>1013.5</v>
      </c>
      <c r="F261" t="s">
        <v>645</v>
      </c>
      <c r="G261" t="s">
        <v>2345</v>
      </c>
      <c r="H261">
        <v>0.8629</v>
      </c>
      <c r="I261">
        <v>2.1745700000000001</v>
      </c>
      <c r="J261" s="6">
        <f t="shared" si="12"/>
        <v>0.33529199551740518</v>
      </c>
      <c r="K261" s="6">
        <f t="shared" si="13"/>
        <v>0.63049329864279269</v>
      </c>
      <c r="L261">
        <f t="shared" si="14"/>
        <v>1.4025316493213964</v>
      </c>
      <c r="M261" t="s">
        <v>644</v>
      </c>
    </row>
    <row r="262" spans="1:13" x14ac:dyDescent="0.25">
      <c r="A262">
        <v>322</v>
      </c>
      <c r="B262" t="s">
        <v>646</v>
      </c>
      <c r="C262">
        <v>45.816099999999899</v>
      </c>
      <c r="D262">
        <v>-106.231399999999</v>
      </c>
      <c r="E262">
        <v>844.29999999999905</v>
      </c>
      <c r="F262" t="s">
        <v>647</v>
      </c>
      <c r="G262" t="s">
        <v>2345</v>
      </c>
      <c r="H262">
        <v>0.90698999999999996</v>
      </c>
      <c r="I262">
        <v>2.3428200000000001</v>
      </c>
      <c r="J262" s="6">
        <f t="shared" si="12"/>
        <v>0.36703005018316792</v>
      </c>
      <c r="K262" s="6">
        <f t="shared" si="13"/>
        <v>0.6525841555347619</v>
      </c>
      <c r="L262">
        <f t="shared" si="14"/>
        <v>1.4977020777673808</v>
      </c>
      <c r="M262" t="s">
        <v>646</v>
      </c>
    </row>
    <row r="263" spans="1:13" x14ac:dyDescent="0.25">
      <c r="A263">
        <v>323</v>
      </c>
      <c r="B263" t="s">
        <v>648</v>
      </c>
      <c r="C263">
        <v>48.5155999999999</v>
      </c>
      <c r="D263">
        <v>-105.2992</v>
      </c>
      <c r="E263">
        <v>705</v>
      </c>
      <c r="F263" t="s">
        <v>649</v>
      </c>
      <c r="G263" t="s">
        <v>2345</v>
      </c>
      <c r="H263">
        <v>1.06</v>
      </c>
      <c r="I263">
        <v>2.7374999999999998</v>
      </c>
      <c r="J263" s="6">
        <f t="shared" si="12"/>
        <v>0.42880627176076841</v>
      </c>
      <c r="K263" s="6">
        <f t="shared" si="13"/>
        <v>0.76277414172260172</v>
      </c>
      <c r="L263">
        <f t="shared" si="14"/>
        <v>1.7501370708613009</v>
      </c>
      <c r="M263" t="s">
        <v>648</v>
      </c>
    </row>
    <row r="264" spans="1:13" x14ac:dyDescent="0.25">
      <c r="A264">
        <v>324</v>
      </c>
      <c r="B264" t="s">
        <v>650</v>
      </c>
      <c r="C264">
        <v>45.326099999999897</v>
      </c>
      <c r="D264">
        <v>-108.9092</v>
      </c>
      <c r="E264">
        <v>1092.0999999999899</v>
      </c>
      <c r="F264" t="s">
        <v>651</v>
      </c>
      <c r="G264" t="s">
        <v>2345</v>
      </c>
      <c r="H264">
        <v>0.79830999999999996</v>
      </c>
      <c r="I264">
        <v>1.9583299999999999</v>
      </c>
      <c r="J264" s="6">
        <f t="shared" si="12"/>
        <v>0.29652688606135719</v>
      </c>
      <c r="K264" s="6">
        <f t="shared" si="13"/>
        <v>0.5927732249663501</v>
      </c>
      <c r="L264">
        <f t="shared" si="14"/>
        <v>1.2755516124831749</v>
      </c>
      <c r="M264" t="s">
        <v>650</v>
      </c>
    </row>
    <row r="265" spans="1:13" x14ac:dyDescent="0.25">
      <c r="A265">
        <v>325</v>
      </c>
      <c r="B265" t="s">
        <v>652</v>
      </c>
      <c r="C265">
        <v>45.444200000000002</v>
      </c>
      <c r="D265">
        <v>-105.4072</v>
      </c>
      <c r="E265">
        <v>924.2</v>
      </c>
      <c r="F265" t="s">
        <v>653</v>
      </c>
      <c r="G265" t="s">
        <v>2345</v>
      </c>
      <c r="H265">
        <v>1.125</v>
      </c>
      <c r="I265">
        <v>2.7519999999999998</v>
      </c>
      <c r="J265" s="6">
        <f t="shared" si="12"/>
        <v>0.41589734971968417</v>
      </c>
      <c r="K265" s="6">
        <f t="shared" si="13"/>
        <v>0.83672192463944728</v>
      </c>
      <c r="L265">
        <f t="shared" si="14"/>
        <v>1.7943609623197236</v>
      </c>
      <c r="M265" t="s">
        <v>652</v>
      </c>
    </row>
    <row r="266" spans="1:13" x14ac:dyDescent="0.25">
      <c r="A266">
        <v>326</v>
      </c>
      <c r="B266" t="s">
        <v>654</v>
      </c>
      <c r="C266">
        <v>46.1</v>
      </c>
      <c r="D266">
        <v>-108.88330000000001</v>
      </c>
      <c r="E266">
        <v>1182.9000000000001</v>
      </c>
      <c r="F266" t="s">
        <v>655</v>
      </c>
      <c r="G266" t="s">
        <v>2345</v>
      </c>
      <c r="H266">
        <v>0.91091</v>
      </c>
      <c r="I266">
        <v>2.2086800000000002</v>
      </c>
      <c r="J266" s="6">
        <f t="shared" si="12"/>
        <v>0.33173884667837411</v>
      </c>
      <c r="K266" s="6">
        <f t="shared" si="13"/>
        <v>0.68096615374267699</v>
      </c>
      <c r="L266">
        <f t="shared" si="14"/>
        <v>1.4448230768713386</v>
      </c>
      <c r="M266" t="s">
        <v>654</v>
      </c>
    </row>
    <row r="267" spans="1:13" x14ac:dyDescent="0.25">
      <c r="A267">
        <v>327</v>
      </c>
      <c r="B267" t="s">
        <v>656</v>
      </c>
      <c r="C267">
        <v>48.389699999999898</v>
      </c>
      <c r="D267">
        <v>-104.9328</v>
      </c>
      <c r="E267">
        <v>701</v>
      </c>
      <c r="F267" t="s">
        <v>657</v>
      </c>
      <c r="G267" t="s">
        <v>2345</v>
      </c>
      <c r="H267">
        <v>1.0649999999999999</v>
      </c>
      <c r="I267">
        <v>2.73062</v>
      </c>
      <c r="J267" s="6">
        <f t="shared" si="12"/>
        <v>0.42576947980338076</v>
      </c>
      <c r="K267" s="6">
        <f t="shared" si="13"/>
        <v>0.76987908550581197</v>
      </c>
      <c r="L267">
        <f t="shared" si="14"/>
        <v>1.7502495427529059</v>
      </c>
      <c r="M267" t="s">
        <v>656</v>
      </c>
    </row>
    <row r="268" spans="1:13" x14ac:dyDescent="0.25">
      <c r="A268">
        <v>328</v>
      </c>
      <c r="B268" t="s">
        <v>658</v>
      </c>
      <c r="C268">
        <v>47.871099999999899</v>
      </c>
      <c r="D268">
        <v>-104.9006</v>
      </c>
      <c r="E268">
        <v>722.39999999999895</v>
      </c>
      <c r="F268" t="s">
        <v>659</v>
      </c>
      <c r="G268" t="s">
        <v>2345</v>
      </c>
      <c r="H268">
        <v>1.0670599999999999</v>
      </c>
      <c r="I268">
        <v>2.75</v>
      </c>
      <c r="J268" s="6">
        <f t="shared" si="12"/>
        <v>0.43019685663014468</v>
      </c>
      <c r="K268" s="6">
        <f t="shared" si="13"/>
        <v>0.7688702617410641</v>
      </c>
      <c r="L268">
        <f t="shared" si="14"/>
        <v>1.759435130870532</v>
      </c>
      <c r="M268" t="s">
        <v>658</v>
      </c>
    </row>
    <row r="269" spans="1:13" x14ac:dyDescent="0.25">
      <c r="A269">
        <v>329</v>
      </c>
      <c r="B269" t="s">
        <v>660</v>
      </c>
      <c r="C269">
        <v>47.287500000000001</v>
      </c>
      <c r="D269">
        <v>-105.83</v>
      </c>
      <c r="E269">
        <v>801.6</v>
      </c>
      <c r="F269" t="s">
        <v>661</v>
      </c>
      <c r="G269" t="s">
        <v>2345</v>
      </c>
      <c r="H269">
        <v>1.0465899999999999</v>
      </c>
      <c r="I269">
        <v>2.5150000000000001</v>
      </c>
      <c r="J269" s="6">
        <f t="shared" si="12"/>
        <v>0.37535822206630703</v>
      </c>
      <c r="K269" s="6">
        <f t="shared" si="13"/>
        <v>0.78641150667474524</v>
      </c>
      <c r="L269">
        <f t="shared" si="14"/>
        <v>1.6507057533373726</v>
      </c>
      <c r="M269" t="s">
        <v>660</v>
      </c>
    </row>
    <row r="270" spans="1:13" x14ac:dyDescent="0.25">
      <c r="A270">
        <v>330</v>
      </c>
      <c r="B270" t="s">
        <v>662</v>
      </c>
      <c r="C270">
        <v>48.559399999999897</v>
      </c>
      <c r="D270">
        <v>-113.0108</v>
      </c>
      <c r="E270">
        <v>1327.4</v>
      </c>
      <c r="F270" t="s">
        <v>663</v>
      </c>
      <c r="G270" t="s">
        <v>2345</v>
      </c>
      <c r="H270">
        <v>0.98646999999999996</v>
      </c>
      <c r="I270">
        <v>2.2374999999999998</v>
      </c>
      <c r="J270" s="6">
        <f t="shared" si="12"/>
        <v>0.31979106417935854</v>
      </c>
      <c r="K270" s="6">
        <f t="shared" si="13"/>
        <v>0.76480772549581311</v>
      </c>
      <c r="L270">
        <f t="shared" si="14"/>
        <v>1.5011538627479064</v>
      </c>
      <c r="M270" t="s">
        <v>662</v>
      </c>
    </row>
    <row r="271" spans="1:13" x14ac:dyDescent="0.25">
      <c r="A271">
        <v>331</v>
      </c>
      <c r="B271" t="s">
        <v>664</v>
      </c>
      <c r="C271">
        <v>48.549999999999898</v>
      </c>
      <c r="D271">
        <v>-113.0167</v>
      </c>
      <c r="E271">
        <v>1334.7</v>
      </c>
      <c r="F271" t="s">
        <v>665</v>
      </c>
      <c r="G271" t="s">
        <v>2345</v>
      </c>
      <c r="H271">
        <v>0.99190999999999996</v>
      </c>
      <c r="I271">
        <v>2.24254</v>
      </c>
      <c r="J271" s="6">
        <f t="shared" si="12"/>
        <v>0.31968881529190463</v>
      </c>
      <c r="K271" s="6">
        <f t="shared" si="13"/>
        <v>0.7703185990238669</v>
      </c>
      <c r="L271">
        <f t="shared" si="14"/>
        <v>1.5064292995119335</v>
      </c>
      <c r="M271" t="s">
        <v>664</v>
      </c>
    </row>
    <row r="272" spans="1:13" x14ac:dyDescent="0.25">
      <c r="A272">
        <v>332</v>
      </c>
      <c r="B272" t="s">
        <v>666</v>
      </c>
      <c r="C272">
        <v>46.916699999999899</v>
      </c>
      <c r="D272">
        <v>-107.2667</v>
      </c>
      <c r="E272">
        <v>1005.8</v>
      </c>
      <c r="F272" t="s">
        <v>667</v>
      </c>
      <c r="G272" t="s">
        <v>2345</v>
      </c>
      <c r="H272">
        <v>0.90312999999999999</v>
      </c>
      <c r="I272">
        <v>2.2013199999999999</v>
      </c>
      <c r="J272" s="6">
        <f t="shared" si="12"/>
        <v>0.33184620801020093</v>
      </c>
      <c r="K272" s="6">
        <f t="shared" si="13"/>
        <v>0.67311173653821998</v>
      </c>
      <c r="L272">
        <f t="shared" si="14"/>
        <v>1.4372158682691101</v>
      </c>
      <c r="M272" t="s">
        <v>666</v>
      </c>
    </row>
    <row r="273" spans="1:13" x14ac:dyDescent="0.25">
      <c r="A273">
        <v>333</v>
      </c>
      <c r="B273" t="s">
        <v>668</v>
      </c>
      <c r="C273">
        <v>47.464700000000001</v>
      </c>
      <c r="D273">
        <v>-107.31140000000001</v>
      </c>
      <c r="E273">
        <v>906.5</v>
      </c>
      <c r="F273" t="s">
        <v>669</v>
      </c>
      <c r="G273" t="s">
        <v>2345</v>
      </c>
      <c r="H273">
        <v>0.89539000000000002</v>
      </c>
      <c r="I273">
        <v>2.1949999999999998</v>
      </c>
      <c r="J273" s="6">
        <f t="shared" si="12"/>
        <v>0.3322091915606632</v>
      </c>
      <c r="K273" s="6">
        <f t="shared" si="13"/>
        <v>0.66512013551362714</v>
      </c>
      <c r="L273">
        <f t="shared" si="14"/>
        <v>1.4300600677568136</v>
      </c>
      <c r="M273" t="s">
        <v>668</v>
      </c>
    </row>
    <row r="274" spans="1:13" x14ac:dyDescent="0.25">
      <c r="A274">
        <v>334</v>
      </c>
      <c r="B274" t="s">
        <v>670</v>
      </c>
      <c r="C274">
        <v>46.816699999999898</v>
      </c>
      <c r="D274">
        <v>-109.833299999999</v>
      </c>
      <c r="E274">
        <v>1314.9</v>
      </c>
      <c r="F274" t="s">
        <v>671</v>
      </c>
      <c r="G274" t="s">
        <v>2345</v>
      </c>
      <c r="H274">
        <v>0.90908999999999995</v>
      </c>
      <c r="I274">
        <v>2.2539500000000001</v>
      </c>
      <c r="J274" s="6">
        <f t="shared" si="12"/>
        <v>0.34377609695391192</v>
      </c>
      <c r="K274" s="6">
        <f t="shared" si="13"/>
        <v>0.67080256765249335</v>
      </c>
      <c r="L274">
        <f t="shared" si="14"/>
        <v>1.4623762838262468</v>
      </c>
      <c r="M274" t="s">
        <v>670</v>
      </c>
    </row>
    <row r="275" spans="1:13" x14ac:dyDescent="0.25">
      <c r="A275">
        <v>336</v>
      </c>
      <c r="B275" t="s">
        <v>674</v>
      </c>
      <c r="C275">
        <v>45.539700000000003</v>
      </c>
      <c r="D275">
        <v>-106.9597</v>
      </c>
      <c r="E275">
        <v>1045.5</v>
      </c>
      <c r="F275" t="s">
        <v>675</v>
      </c>
      <c r="G275" t="s">
        <v>2345</v>
      </c>
      <c r="H275">
        <v>1.05674</v>
      </c>
      <c r="I275">
        <v>2.4850300000000001</v>
      </c>
      <c r="J275" s="6">
        <f t="shared" si="12"/>
        <v>0.36510265865465769</v>
      </c>
      <c r="K275" s="6">
        <f t="shared" si="13"/>
        <v>0.80367012153858364</v>
      </c>
      <c r="L275">
        <f t="shared" si="14"/>
        <v>1.644350060769292</v>
      </c>
      <c r="M275" t="s">
        <v>674</v>
      </c>
    </row>
    <row r="276" spans="1:13" x14ac:dyDescent="0.25">
      <c r="A276">
        <v>339</v>
      </c>
      <c r="B276" t="s">
        <v>680</v>
      </c>
      <c r="C276">
        <v>47.9833</v>
      </c>
      <c r="D276">
        <v>-112.3167</v>
      </c>
      <c r="E276">
        <v>1211</v>
      </c>
      <c r="F276" t="s">
        <v>681</v>
      </c>
      <c r="G276" t="s">
        <v>2345</v>
      </c>
      <c r="H276">
        <v>0.95743</v>
      </c>
      <c r="I276">
        <v>2.24722</v>
      </c>
      <c r="J276" s="6">
        <f t="shared" si="12"/>
        <v>0.32969898137366421</v>
      </c>
      <c r="K276" s="6">
        <f t="shared" si="13"/>
        <v>0.72890008062735856</v>
      </c>
      <c r="L276">
        <f t="shared" si="14"/>
        <v>1.4880600403136794</v>
      </c>
      <c r="M276" t="s">
        <v>680</v>
      </c>
    </row>
    <row r="277" spans="1:13" x14ac:dyDescent="0.25">
      <c r="A277">
        <v>340</v>
      </c>
      <c r="B277" t="s">
        <v>682</v>
      </c>
      <c r="C277">
        <v>47.926099999999899</v>
      </c>
      <c r="D277">
        <v>-112.2919</v>
      </c>
      <c r="E277">
        <v>1231.0999999999899</v>
      </c>
      <c r="F277" t="s">
        <v>683</v>
      </c>
      <c r="G277" t="s">
        <v>2345</v>
      </c>
      <c r="H277">
        <v>0.95686000000000004</v>
      </c>
      <c r="I277">
        <v>2.2475000000000001</v>
      </c>
      <c r="J277" s="6">
        <f t="shared" si="12"/>
        <v>0.32991626025950416</v>
      </c>
      <c r="K277" s="6">
        <f t="shared" si="13"/>
        <v>0.72817947438024366</v>
      </c>
      <c r="L277">
        <f t="shared" si="14"/>
        <v>1.487839737190122</v>
      </c>
      <c r="M277" t="s">
        <v>682</v>
      </c>
    </row>
    <row r="278" spans="1:13" x14ac:dyDescent="0.25">
      <c r="A278">
        <v>341</v>
      </c>
      <c r="B278" t="s">
        <v>684</v>
      </c>
      <c r="C278">
        <v>44.666699999999899</v>
      </c>
      <c r="D278">
        <v>-112.91670000000001</v>
      </c>
      <c r="E278">
        <v>2286</v>
      </c>
      <c r="F278" t="s">
        <v>685</v>
      </c>
      <c r="G278" t="s">
        <v>2345</v>
      </c>
      <c r="H278">
        <v>1</v>
      </c>
      <c r="I278">
        <v>2.0283199999999999</v>
      </c>
      <c r="J278" s="6">
        <f t="shared" si="12"/>
        <v>0.26286143986708405</v>
      </c>
      <c r="K278" s="6">
        <f t="shared" si="13"/>
        <v>0.81779833407820302</v>
      </c>
      <c r="L278">
        <f t="shared" si="14"/>
        <v>1.4230591670391015</v>
      </c>
      <c r="M278" t="s">
        <v>684</v>
      </c>
    </row>
    <row r="279" spans="1:13" x14ac:dyDescent="0.25">
      <c r="A279">
        <v>342</v>
      </c>
      <c r="B279" t="s">
        <v>686</v>
      </c>
      <c r="C279">
        <v>45.2</v>
      </c>
      <c r="D279">
        <v>-111.6833</v>
      </c>
      <c r="E279">
        <v>1676.4</v>
      </c>
      <c r="F279" t="s">
        <v>687</v>
      </c>
      <c r="G279" t="s">
        <v>2345</v>
      </c>
      <c r="H279">
        <v>0.65412999999999999</v>
      </c>
      <c r="I279">
        <v>1.55606</v>
      </c>
      <c r="J279" s="6">
        <f t="shared" si="12"/>
        <v>0.23055334765376448</v>
      </c>
      <c r="K279" s="6">
        <f t="shared" si="13"/>
        <v>0.49432259710513615</v>
      </c>
      <c r="L279">
        <f t="shared" si="14"/>
        <v>1.025191298552568</v>
      </c>
      <c r="M279" t="s">
        <v>686</v>
      </c>
    </row>
    <row r="280" spans="1:13" x14ac:dyDescent="0.25">
      <c r="A280">
        <v>343</v>
      </c>
      <c r="B280" t="s">
        <v>688</v>
      </c>
      <c r="C280">
        <v>45.416699999999899</v>
      </c>
      <c r="D280">
        <v>-107.9</v>
      </c>
      <c r="E280">
        <v>1113.0999999999899</v>
      </c>
      <c r="F280" t="s">
        <v>689</v>
      </c>
      <c r="G280" t="s">
        <v>2345</v>
      </c>
      <c r="H280">
        <v>1.0919399999999999</v>
      </c>
      <c r="I280">
        <v>2.53613</v>
      </c>
      <c r="J280" s="6">
        <f t="shared" si="12"/>
        <v>0.36916705193095933</v>
      </c>
      <c r="K280" s="6">
        <f t="shared" si="13"/>
        <v>0.83605289879842859</v>
      </c>
      <c r="L280">
        <f t="shared" si="14"/>
        <v>1.6860914493992145</v>
      </c>
      <c r="M280" t="s">
        <v>688</v>
      </c>
    </row>
    <row r="281" spans="1:13" x14ac:dyDescent="0.25">
      <c r="A281">
        <v>344</v>
      </c>
      <c r="B281" t="s">
        <v>690</v>
      </c>
      <c r="C281">
        <v>46.816699999999898</v>
      </c>
      <c r="D281">
        <v>-112.25</v>
      </c>
      <c r="E281">
        <v>1314.9</v>
      </c>
      <c r="F281" t="s">
        <v>691</v>
      </c>
      <c r="G281" t="s">
        <v>2345</v>
      </c>
      <c r="H281">
        <v>0.66102000000000005</v>
      </c>
      <c r="I281">
        <v>1.5563899999999999</v>
      </c>
      <c r="J281" s="6">
        <f t="shared" si="12"/>
        <v>0.22887646589951666</v>
      </c>
      <c r="K281" s="6">
        <f t="shared" si="13"/>
        <v>0.50237492296522568</v>
      </c>
      <c r="L281">
        <f t="shared" si="14"/>
        <v>1.0293824614826128</v>
      </c>
      <c r="M281" t="s">
        <v>690</v>
      </c>
    </row>
    <row r="282" spans="1:13" x14ac:dyDescent="0.25">
      <c r="A282">
        <v>345</v>
      </c>
      <c r="B282" t="s">
        <v>692</v>
      </c>
      <c r="C282">
        <v>46.633299999999899</v>
      </c>
      <c r="D282">
        <v>-111.7</v>
      </c>
      <c r="E282">
        <v>1058</v>
      </c>
      <c r="F282" t="s">
        <v>693</v>
      </c>
      <c r="G282" t="s">
        <v>2345</v>
      </c>
      <c r="H282">
        <v>0.66281999999999996</v>
      </c>
      <c r="I282">
        <v>1.59538</v>
      </c>
      <c r="J282" s="6">
        <f t="shared" si="12"/>
        <v>0.23838305621056469</v>
      </c>
      <c r="K282" s="6">
        <f t="shared" si="13"/>
        <v>0.49758545669438403</v>
      </c>
      <c r="L282">
        <f t="shared" si="14"/>
        <v>1.046482728347192</v>
      </c>
      <c r="M282" t="s">
        <v>692</v>
      </c>
    </row>
    <row r="283" spans="1:13" x14ac:dyDescent="0.25">
      <c r="A283">
        <v>346</v>
      </c>
      <c r="B283" t="s">
        <v>694</v>
      </c>
      <c r="C283">
        <v>46.649999999999899</v>
      </c>
      <c r="D283">
        <v>-111.7167</v>
      </c>
      <c r="E283">
        <v>1174.0999999999899</v>
      </c>
      <c r="F283" t="s">
        <v>695</v>
      </c>
      <c r="G283" t="s">
        <v>2345</v>
      </c>
      <c r="H283">
        <v>0.65839999999999999</v>
      </c>
      <c r="I283">
        <v>1.5904</v>
      </c>
      <c r="J283" s="6">
        <f t="shared" si="12"/>
        <v>0.23823990776812889</v>
      </c>
      <c r="K283" s="6">
        <f t="shared" si="13"/>
        <v>0.49326467963366005</v>
      </c>
      <c r="L283">
        <f t="shared" si="14"/>
        <v>1.0418323398168301</v>
      </c>
      <c r="M283" t="s">
        <v>694</v>
      </c>
    </row>
    <row r="284" spans="1:13" x14ac:dyDescent="0.25">
      <c r="A284">
        <v>347</v>
      </c>
      <c r="B284" t="s">
        <v>696</v>
      </c>
      <c r="C284">
        <v>46.649999999999899</v>
      </c>
      <c r="D284">
        <v>-111.7333</v>
      </c>
      <c r="E284">
        <v>1119.2</v>
      </c>
      <c r="F284" t="s">
        <v>695</v>
      </c>
      <c r="G284" t="s">
        <v>2345</v>
      </c>
      <c r="H284">
        <v>0.67698000000000003</v>
      </c>
      <c r="I284">
        <v>1.6</v>
      </c>
      <c r="J284" s="6">
        <f t="shared" si="12"/>
        <v>0.23594442024478363</v>
      </c>
      <c r="K284" s="6">
        <f t="shared" si="13"/>
        <v>0.5134357903384773</v>
      </c>
      <c r="L284">
        <f t="shared" si="14"/>
        <v>1.0567178951692386</v>
      </c>
      <c r="M284" t="s">
        <v>696</v>
      </c>
    </row>
    <row r="285" spans="1:13" x14ac:dyDescent="0.25">
      <c r="A285">
        <v>348</v>
      </c>
      <c r="B285" t="s">
        <v>697</v>
      </c>
      <c r="C285">
        <v>45.860799999999898</v>
      </c>
      <c r="D285">
        <v>-111.951899999999</v>
      </c>
      <c r="E285">
        <v>1301.5</v>
      </c>
      <c r="F285" t="s">
        <v>698</v>
      </c>
      <c r="G285" t="s">
        <v>2345</v>
      </c>
      <c r="H285">
        <v>0.68791000000000002</v>
      </c>
      <c r="I285">
        <v>1.59412</v>
      </c>
      <c r="J285" s="6">
        <f t="shared" si="12"/>
        <v>0.23164741074952366</v>
      </c>
      <c r="K285" s="6">
        <f t="shared" si="13"/>
        <v>0.52734425035495602</v>
      </c>
      <c r="L285">
        <f t="shared" si="14"/>
        <v>1.0607321251774779</v>
      </c>
      <c r="M285" t="s">
        <v>697</v>
      </c>
    </row>
    <row r="286" spans="1:13" x14ac:dyDescent="0.25">
      <c r="A286">
        <v>349</v>
      </c>
      <c r="B286" t="s">
        <v>699</v>
      </c>
      <c r="C286">
        <v>46.744700000000002</v>
      </c>
      <c r="D286">
        <v>-104.308899999999</v>
      </c>
      <c r="E286">
        <v>957.1</v>
      </c>
      <c r="F286" t="s">
        <v>700</v>
      </c>
      <c r="G286" t="s">
        <v>2345</v>
      </c>
      <c r="H286">
        <v>1.2856099999999999</v>
      </c>
      <c r="I286">
        <v>3.2832499999999998</v>
      </c>
      <c r="J286" s="6">
        <f t="shared" si="12"/>
        <v>0.51064116883468336</v>
      </c>
      <c r="K286" s="6">
        <f t="shared" si="13"/>
        <v>0.93166051354440427</v>
      </c>
      <c r="L286">
        <f t="shared" si="14"/>
        <v>2.107455256772202</v>
      </c>
      <c r="M286" t="s">
        <v>699</v>
      </c>
    </row>
    <row r="287" spans="1:13" x14ac:dyDescent="0.25">
      <c r="A287">
        <v>350</v>
      </c>
      <c r="B287" t="s">
        <v>701</v>
      </c>
      <c r="C287">
        <v>47.791899999999899</v>
      </c>
      <c r="D287">
        <v>-111.2192</v>
      </c>
      <c r="E287">
        <v>1051.5999999999899</v>
      </c>
      <c r="F287" t="s">
        <v>702</v>
      </c>
      <c r="G287" t="s">
        <v>2345</v>
      </c>
      <c r="H287">
        <v>1.0249999999999999</v>
      </c>
      <c r="I287">
        <v>2.4468800000000002</v>
      </c>
      <c r="J287" s="6">
        <f t="shared" si="12"/>
        <v>0.36346412023320512</v>
      </c>
      <c r="K287" s="6">
        <f t="shared" si="13"/>
        <v>0.77306586982565273</v>
      </c>
      <c r="L287">
        <f t="shared" si="14"/>
        <v>1.6099729349128264</v>
      </c>
      <c r="M287" t="s">
        <v>701</v>
      </c>
    </row>
    <row r="288" spans="1:13" x14ac:dyDescent="0.25">
      <c r="A288">
        <v>351</v>
      </c>
      <c r="B288" t="s">
        <v>703</v>
      </c>
      <c r="C288">
        <v>47.916699999999899</v>
      </c>
      <c r="D288">
        <v>-110.95</v>
      </c>
      <c r="E288">
        <v>1091.2</v>
      </c>
      <c r="F288" t="s">
        <v>704</v>
      </c>
      <c r="G288" t="s">
        <v>2345</v>
      </c>
      <c r="H288">
        <v>0.96328000000000003</v>
      </c>
      <c r="I288">
        <v>2.3231799999999998</v>
      </c>
      <c r="J288" s="6">
        <f t="shared" si="12"/>
        <v>0.34762065512218721</v>
      </c>
      <c r="K288" s="6">
        <f t="shared" si="13"/>
        <v>0.7223277229976548</v>
      </c>
      <c r="L288">
        <f t="shared" si="14"/>
        <v>1.5227538614988274</v>
      </c>
      <c r="M288" t="s">
        <v>703</v>
      </c>
    </row>
    <row r="289" spans="1:13" x14ac:dyDescent="0.25">
      <c r="A289">
        <v>352</v>
      </c>
      <c r="B289" t="s">
        <v>705</v>
      </c>
      <c r="C289">
        <v>47.2194</v>
      </c>
      <c r="D289">
        <v>-111.709999999999</v>
      </c>
      <c r="E289">
        <v>1024.0999999999899</v>
      </c>
      <c r="F289" t="s">
        <v>706</v>
      </c>
      <c r="G289" t="s">
        <v>2345</v>
      </c>
      <c r="H289">
        <v>0.99280999999999997</v>
      </c>
      <c r="I289">
        <v>2.3311799999999998</v>
      </c>
      <c r="J289" s="6">
        <f t="shared" si="12"/>
        <v>0.34211710875496848</v>
      </c>
      <c r="K289" s="6">
        <f t="shared" si="13"/>
        <v>0.75567249064517339</v>
      </c>
      <c r="L289">
        <f t="shared" si="14"/>
        <v>1.5434262453225867</v>
      </c>
      <c r="M289" t="s">
        <v>705</v>
      </c>
    </row>
    <row r="290" spans="1:13" x14ac:dyDescent="0.25">
      <c r="A290">
        <v>353</v>
      </c>
      <c r="B290" t="s">
        <v>707</v>
      </c>
      <c r="C290">
        <v>47.0167</v>
      </c>
      <c r="D290">
        <v>-111.6833</v>
      </c>
      <c r="E290">
        <v>1623.0999999999899</v>
      </c>
      <c r="F290" t="s">
        <v>708</v>
      </c>
      <c r="G290" t="s">
        <v>2345</v>
      </c>
      <c r="H290">
        <v>1.27023</v>
      </c>
      <c r="I290">
        <v>2.6578300000000001</v>
      </c>
      <c r="J290" s="6">
        <f t="shared" si="12"/>
        <v>0.35470139057838601</v>
      </c>
      <c r="K290" s="6">
        <f t="shared" si="13"/>
        <v>1.0243697311798998</v>
      </c>
      <c r="L290">
        <f t="shared" si="14"/>
        <v>1.8410998655899502</v>
      </c>
      <c r="M290" t="s">
        <v>707</v>
      </c>
    </row>
    <row r="291" spans="1:13" x14ac:dyDescent="0.25">
      <c r="A291">
        <v>354</v>
      </c>
      <c r="B291" t="s">
        <v>709</v>
      </c>
      <c r="C291">
        <v>46.995600000000003</v>
      </c>
      <c r="D291">
        <v>-111.5772</v>
      </c>
      <c r="E291">
        <v>1402.0999999999899</v>
      </c>
      <c r="F291" t="s">
        <v>710</v>
      </c>
      <c r="G291" t="s">
        <v>2345</v>
      </c>
      <c r="H291">
        <v>1.175</v>
      </c>
      <c r="I291">
        <v>2.6</v>
      </c>
      <c r="J291" s="6">
        <f t="shared" si="12"/>
        <v>0.36426166155534745</v>
      </c>
      <c r="K291" s="6">
        <f t="shared" si="13"/>
        <v>0.92251305630682978</v>
      </c>
      <c r="L291">
        <f t="shared" si="14"/>
        <v>1.7612565281534152</v>
      </c>
      <c r="M291" t="s">
        <v>709</v>
      </c>
    </row>
    <row r="292" spans="1:13" x14ac:dyDescent="0.25">
      <c r="A292">
        <v>355</v>
      </c>
      <c r="B292" t="s">
        <v>711</v>
      </c>
      <c r="C292">
        <v>46.416699999999899</v>
      </c>
      <c r="D292">
        <v>-110.55</v>
      </c>
      <c r="E292">
        <v>-999.89999999999895</v>
      </c>
      <c r="F292" t="s">
        <v>712</v>
      </c>
      <c r="G292" t="s">
        <v>2345</v>
      </c>
      <c r="H292">
        <v>0.9</v>
      </c>
      <c r="I292">
        <v>2.19231</v>
      </c>
      <c r="J292" s="6">
        <f t="shared" si="12"/>
        <v>0.33034314936462511</v>
      </c>
      <c r="K292" s="6">
        <f t="shared" si="13"/>
        <v>0.67102357740061724</v>
      </c>
      <c r="L292">
        <f t="shared" si="14"/>
        <v>1.4316667887003085</v>
      </c>
      <c r="M292" t="s">
        <v>711</v>
      </c>
    </row>
    <row r="293" spans="1:13" x14ac:dyDescent="0.25">
      <c r="A293">
        <v>356</v>
      </c>
      <c r="B293" t="s">
        <v>713</v>
      </c>
      <c r="C293">
        <v>46.25</v>
      </c>
      <c r="D293">
        <v>-112.25</v>
      </c>
      <c r="E293">
        <v>2133.5999999999899</v>
      </c>
      <c r="F293" t="s">
        <v>714</v>
      </c>
      <c r="G293" t="s">
        <v>2345</v>
      </c>
      <c r="H293">
        <v>0.75</v>
      </c>
      <c r="I293">
        <v>1.8</v>
      </c>
      <c r="J293" s="6">
        <f t="shared" si="12"/>
        <v>0.26840332956709795</v>
      </c>
      <c r="K293" s="6">
        <f t="shared" si="13"/>
        <v>0.56395698885766421</v>
      </c>
      <c r="L293">
        <f t="shared" si="14"/>
        <v>1.1819784944288321</v>
      </c>
      <c r="M293" t="s">
        <v>713</v>
      </c>
    </row>
    <row r="294" spans="1:13" x14ac:dyDescent="0.25">
      <c r="A294">
        <v>357</v>
      </c>
      <c r="B294" t="s">
        <v>715</v>
      </c>
      <c r="C294">
        <v>46.466700000000003</v>
      </c>
      <c r="D294">
        <v>-112.1833</v>
      </c>
      <c r="E294">
        <v>1915.0999999999899</v>
      </c>
      <c r="F294" t="s">
        <v>716</v>
      </c>
      <c r="G294" t="s">
        <v>2345</v>
      </c>
      <c r="H294">
        <v>0.78666999999999998</v>
      </c>
      <c r="I294">
        <v>1.7833300000000001</v>
      </c>
      <c r="J294" s="6">
        <f t="shared" si="12"/>
        <v>0.25476844042508945</v>
      </c>
      <c r="K294" s="6">
        <f t="shared" si="13"/>
        <v>0.61007797382369489</v>
      </c>
      <c r="L294">
        <f t="shared" si="14"/>
        <v>1.1967039869118477</v>
      </c>
      <c r="M294" t="s">
        <v>715</v>
      </c>
    </row>
    <row r="295" spans="1:13" x14ac:dyDescent="0.25">
      <c r="A295">
        <v>358</v>
      </c>
      <c r="B295" t="s">
        <v>717</v>
      </c>
      <c r="C295">
        <v>48.515300000000003</v>
      </c>
      <c r="D295">
        <v>-110.97110000000001</v>
      </c>
      <c r="E295">
        <v>954.6</v>
      </c>
      <c r="F295" t="s">
        <v>718</v>
      </c>
      <c r="G295" t="s">
        <v>2345</v>
      </c>
      <c r="H295">
        <v>0.88427</v>
      </c>
      <c r="I295">
        <v>2.1850900000000002</v>
      </c>
      <c r="J295" s="6">
        <f t="shared" si="12"/>
        <v>0.33251849444521192</v>
      </c>
      <c r="K295" s="6">
        <f t="shared" si="13"/>
        <v>0.65378574309126336</v>
      </c>
      <c r="L295">
        <f t="shared" si="14"/>
        <v>1.4194378715456319</v>
      </c>
      <c r="M295" t="s">
        <v>717</v>
      </c>
    </row>
    <row r="296" spans="1:13" x14ac:dyDescent="0.25">
      <c r="A296">
        <v>359</v>
      </c>
      <c r="B296" t="s">
        <v>719</v>
      </c>
      <c r="C296">
        <v>48.966700000000003</v>
      </c>
      <c r="D296">
        <v>-110.9333</v>
      </c>
      <c r="E296">
        <v>1000</v>
      </c>
      <c r="F296" t="s">
        <v>720</v>
      </c>
      <c r="G296" t="s">
        <v>2345</v>
      </c>
      <c r="H296">
        <v>1.0212600000000001</v>
      </c>
      <c r="I296">
        <v>2.39967</v>
      </c>
      <c r="J296" s="6">
        <f t="shared" si="12"/>
        <v>0.35235222238912717</v>
      </c>
      <c r="K296" s="6">
        <f t="shared" si="13"/>
        <v>0.77702805048694579</v>
      </c>
      <c r="L296">
        <f t="shared" si="14"/>
        <v>1.5883490252434729</v>
      </c>
      <c r="M296" t="s">
        <v>719</v>
      </c>
    </row>
    <row r="297" spans="1:13" x14ac:dyDescent="0.25">
      <c r="A297">
        <v>360</v>
      </c>
      <c r="B297" t="s">
        <v>721</v>
      </c>
      <c r="C297">
        <v>48.899999999999899</v>
      </c>
      <c r="D297">
        <v>-111.0333</v>
      </c>
      <c r="E297">
        <v>1220.0999999999899</v>
      </c>
      <c r="F297" t="s">
        <v>722</v>
      </c>
      <c r="G297" t="s">
        <v>2345</v>
      </c>
      <c r="H297">
        <v>1.11649</v>
      </c>
      <c r="I297">
        <v>2.6232199999999999</v>
      </c>
      <c r="J297" s="6">
        <f t="shared" si="12"/>
        <v>0.38515366548441304</v>
      </c>
      <c r="K297" s="6">
        <f t="shared" si="13"/>
        <v>0.84952182268715037</v>
      </c>
      <c r="L297">
        <f t="shared" si="14"/>
        <v>1.7363709113435752</v>
      </c>
      <c r="M297" t="s">
        <v>721</v>
      </c>
    </row>
    <row r="298" spans="1:13" x14ac:dyDescent="0.25">
      <c r="A298">
        <v>361</v>
      </c>
      <c r="B298" t="s">
        <v>723</v>
      </c>
      <c r="C298">
        <v>48.588299999999897</v>
      </c>
      <c r="D298">
        <v>-109.2256</v>
      </c>
      <c r="E298">
        <v>737.6</v>
      </c>
      <c r="F298" t="s">
        <v>724</v>
      </c>
      <c r="G298" t="s">
        <v>2345</v>
      </c>
      <c r="H298">
        <v>0.96150999999999998</v>
      </c>
      <c r="I298">
        <v>2.3704999999999998</v>
      </c>
      <c r="J298" s="6">
        <f t="shared" si="12"/>
        <v>0.36016914983499565</v>
      </c>
      <c r="K298" s="6">
        <f t="shared" si="13"/>
        <v>0.71185976926720018</v>
      </c>
      <c r="L298">
        <f t="shared" si="14"/>
        <v>1.5411798846336002</v>
      </c>
      <c r="M298" t="s">
        <v>723</v>
      </c>
    </row>
    <row r="299" spans="1:13" x14ac:dyDescent="0.25">
      <c r="A299">
        <v>362</v>
      </c>
      <c r="B299" t="s">
        <v>725</v>
      </c>
      <c r="C299">
        <v>48.799999999999898</v>
      </c>
      <c r="D299">
        <v>-109.2667</v>
      </c>
      <c r="E299">
        <v>798.89999999999895</v>
      </c>
      <c r="F299" t="s">
        <v>726</v>
      </c>
      <c r="G299" t="s">
        <v>2345</v>
      </c>
      <c r="H299">
        <v>0.98524</v>
      </c>
      <c r="I299">
        <v>2.39255</v>
      </c>
      <c r="J299" s="6">
        <f t="shared" si="12"/>
        <v>0.35973970450768833</v>
      </c>
      <c r="K299" s="6">
        <f t="shared" si="13"/>
        <v>0.73588743808502788</v>
      </c>
      <c r="L299">
        <f t="shared" si="14"/>
        <v>1.5642187190425139</v>
      </c>
      <c r="M299" t="s">
        <v>725</v>
      </c>
    </row>
    <row r="300" spans="1:13" x14ac:dyDescent="0.25">
      <c r="A300">
        <v>363</v>
      </c>
      <c r="B300" t="s">
        <v>727</v>
      </c>
      <c r="C300">
        <v>48.173099999999899</v>
      </c>
      <c r="D300">
        <v>-109.0044</v>
      </c>
      <c r="E300">
        <v>1024.0999999999899</v>
      </c>
      <c r="F300" t="s">
        <v>728</v>
      </c>
      <c r="G300" t="s">
        <v>2345</v>
      </c>
      <c r="H300">
        <v>1.1937500000000001</v>
      </c>
      <c r="I300">
        <v>2.5898300000000001</v>
      </c>
      <c r="J300" s="6">
        <f t="shared" si="12"/>
        <v>0.35686906699241355</v>
      </c>
      <c r="K300" s="6">
        <f t="shared" si="13"/>
        <v>0.94638721238515022</v>
      </c>
      <c r="L300">
        <f t="shared" si="14"/>
        <v>1.768108606192575</v>
      </c>
      <c r="M300" t="s">
        <v>727</v>
      </c>
    </row>
    <row r="301" spans="1:13" x14ac:dyDescent="0.25">
      <c r="A301">
        <v>364</v>
      </c>
      <c r="B301" t="s">
        <v>729</v>
      </c>
      <c r="C301">
        <v>47.820599999999899</v>
      </c>
      <c r="D301">
        <v>-112.1919</v>
      </c>
      <c r="E301">
        <v>1172</v>
      </c>
      <c r="F301" t="s">
        <v>730</v>
      </c>
      <c r="G301" t="s">
        <v>2345</v>
      </c>
      <c r="H301">
        <v>0.94535999999999998</v>
      </c>
      <c r="I301">
        <v>2.2291300000000001</v>
      </c>
      <c r="J301" s="6">
        <f t="shared" si="12"/>
        <v>0.32816013561747942</v>
      </c>
      <c r="K301" s="6">
        <f t="shared" si="13"/>
        <v>0.71789672722457487</v>
      </c>
      <c r="L301">
        <f t="shared" si="14"/>
        <v>1.4735133636122875</v>
      </c>
      <c r="M301" t="s">
        <v>729</v>
      </c>
    </row>
    <row r="302" spans="1:13" x14ac:dyDescent="0.25">
      <c r="A302">
        <v>365</v>
      </c>
      <c r="B302" t="s">
        <v>731</v>
      </c>
      <c r="C302">
        <v>47.864199999999897</v>
      </c>
      <c r="D302">
        <v>-112.0222</v>
      </c>
      <c r="E302">
        <v>1140.3</v>
      </c>
      <c r="F302" t="s">
        <v>732</v>
      </c>
      <c r="G302" t="s">
        <v>2345</v>
      </c>
      <c r="H302">
        <v>0.91286999999999996</v>
      </c>
      <c r="I302">
        <v>2.1911800000000001</v>
      </c>
      <c r="J302" s="6">
        <f t="shared" si="12"/>
        <v>0.32676443830373064</v>
      </c>
      <c r="K302" s="6">
        <f t="shared" si="13"/>
        <v>0.68637415088251463</v>
      </c>
      <c r="L302">
        <f t="shared" si="14"/>
        <v>1.4387770754412574</v>
      </c>
      <c r="M302" t="s">
        <v>731</v>
      </c>
    </row>
    <row r="303" spans="1:13" x14ac:dyDescent="0.25">
      <c r="A303">
        <v>366</v>
      </c>
      <c r="B303" t="s">
        <v>733</v>
      </c>
      <c r="C303">
        <v>47.412199999999899</v>
      </c>
      <c r="D303">
        <v>-105.595</v>
      </c>
      <c r="E303">
        <v>754.39999999999895</v>
      </c>
      <c r="F303" t="s">
        <v>734</v>
      </c>
      <c r="G303" t="s">
        <v>2345</v>
      </c>
      <c r="H303">
        <v>1.0633900000000001</v>
      </c>
      <c r="I303">
        <v>2.65326</v>
      </c>
      <c r="J303" s="6">
        <f t="shared" si="12"/>
        <v>0.40640609674175426</v>
      </c>
      <c r="K303" s="6">
        <f t="shared" si="13"/>
        <v>0.78169075988108094</v>
      </c>
      <c r="L303">
        <f t="shared" si="14"/>
        <v>1.7174753799405404</v>
      </c>
      <c r="M303" t="s">
        <v>733</v>
      </c>
    </row>
    <row r="304" spans="1:13" x14ac:dyDescent="0.25">
      <c r="A304">
        <v>367</v>
      </c>
      <c r="B304" t="s">
        <v>735</v>
      </c>
      <c r="C304">
        <v>47.5167</v>
      </c>
      <c r="D304">
        <v>-105.5667</v>
      </c>
      <c r="E304">
        <v>741</v>
      </c>
      <c r="F304" t="s">
        <v>736</v>
      </c>
      <c r="G304" t="s">
        <v>2345</v>
      </c>
      <c r="H304">
        <v>1.08901</v>
      </c>
      <c r="I304">
        <v>2.7168000000000001</v>
      </c>
      <c r="J304" s="6">
        <f t="shared" si="12"/>
        <v>0.41609929127240619</v>
      </c>
      <c r="K304" s="6">
        <f t="shared" si="13"/>
        <v>0.80059194942154011</v>
      </c>
      <c r="L304">
        <f t="shared" si="14"/>
        <v>1.7586959747107702</v>
      </c>
      <c r="M304" t="s">
        <v>735</v>
      </c>
    </row>
    <row r="305" spans="1:13" x14ac:dyDescent="0.25">
      <c r="A305">
        <v>368</v>
      </c>
      <c r="B305" t="s">
        <v>737</v>
      </c>
      <c r="C305">
        <v>47.713900000000002</v>
      </c>
      <c r="D305">
        <v>-105.59220000000001</v>
      </c>
      <c r="E305">
        <v>736.1</v>
      </c>
      <c r="F305" t="s">
        <v>738</v>
      </c>
      <c r="G305" t="s">
        <v>2345</v>
      </c>
      <c r="H305">
        <v>1.1259600000000001</v>
      </c>
      <c r="I305">
        <v>2.8250000000000002</v>
      </c>
      <c r="J305" s="6">
        <f t="shared" si="12"/>
        <v>0.4343123743501735</v>
      </c>
      <c r="K305" s="6">
        <f t="shared" si="13"/>
        <v>0.82491760223688182</v>
      </c>
      <c r="L305">
        <f t="shared" si="14"/>
        <v>1.824958801118441</v>
      </c>
      <c r="M305" t="s">
        <v>737</v>
      </c>
    </row>
    <row r="306" spans="1:13" x14ac:dyDescent="0.25">
      <c r="A306">
        <v>369</v>
      </c>
      <c r="B306" t="s">
        <v>739</v>
      </c>
      <c r="C306">
        <v>48.299999999999898</v>
      </c>
      <c r="D306">
        <v>-109.5</v>
      </c>
      <c r="E306">
        <v>1018</v>
      </c>
      <c r="F306" t="s">
        <v>740</v>
      </c>
      <c r="G306" t="s">
        <v>2345</v>
      </c>
      <c r="H306">
        <v>1.25</v>
      </c>
      <c r="I306">
        <v>2.7535500000000002</v>
      </c>
      <c r="J306" s="6">
        <f t="shared" si="12"/>
        <v>0.38434078682915257</v>
      </c>
      <c r="K306" s="6">
        <f t="shared" si="13"/>
        <v>0.9835952672351822</v>
      </c>
      <c r="L306">
        <f t="shared" si="14"/>
        <v>1.8685726336175912</v>
      </c>
      <c r="M306" t="s">
        <v>739</v>
      </c>
    </row>
    <row r="307" spans="1:13" x14ac:dyDescent="0.25">
      <c r="A307">
        <v>370</v>
      </c>
      <c r="B307" t="s">
        <v>741</v>
      </c>
      <c r="C307">
        <v>47.45</v>
      </c>
      <c r="D307">
        <v>-112.38330000000001</v>
      </c>
      <c r="E307">
        <v>1424</v>
      </c>
      <c r="F307" t="s">
        <v>742</v>
      </c>
      <c r="G307" t="s">
        <v>2345</v>
      </c>
      <c r="H307">
        <v>1.0125</v>
      </c>
      <c r="I307">
        <v>2.35</v>
      </c>
      <c r="J307" s="6">
        <f t="shared" si="12"/>
        <v>0.34189471742475575</v>
      </c>
      <c r="K307" s="6">
        <f t="shared" si="13"/>
        <v>0.7755166405686913</v>
      </c>
      <c r="L307">
        <f t="shared" si="14"/>
        <v>1.5627583202843456</v>
      </c>
      <c r="M307" t="s">
        <v>741</v>
      </c>
    </row>
    <row r="308" spans="1:13" x14ac:dyDescent="0.25">
      <c r="A308">
        <v>371</v>
      </c>
      <c r="B308" t="s">
        <v>743</v>
      </c>
      <c r="C308">
        <v>48.2667</v>
      </c>
      <c r="D308">
        <v>-109.15</v>
      </c>
      <c r="E308">
        <v>1068</v>
      </c>
      <c r="F308" t="s">
        <v>744</v>
      </c>
      <c r="G308" t="s">
        <v>2345</v>
      </c>
      <c r="H308">
        <v>1.2386699999999999</v>
      </c>
      <c r="I308">
        <v>2.7359300000000002</v>
      </c>
      <c r="J308" s="6">
        <f t="shared" si="12"/>
        <v>0.38273292307393642</v>
      </c>
      <c r="K308" s="6">
        <f t="shared" si="13"/>
        <v>0.97337975346383443</v>
      </c>
      <c r="L308">
        <f t="shared" si="14"/>
        <v>1.8546548767319173</v>
      </c>
      <c r="M308" t="s">
        <v>743</v>
      </c>
    </row>
    <row r="309" spans="1:13" x14ac:dyDescent="0.25">
      <c r="A309">
        <v>372</v>
      </c>
      <c r="B309" t="s">
        <v>745</v>
      </c>
      <c r="C309">
        <v>48.316699999999898</v>
      </c>
      <c r="D309">
        <v>-109.0667</v>
      </c>
      <c r="E309">
        <v>1015.9</v>
      </c>
      <c r="F309" t="s">
        <v>746</v>
      </c>
      <c r="G309" t="s">
        <v>2345</v>
      </c>
      <c r="H309">
        <v>1.17222</v>
      </c>
      <c r="I309">
        <v>2.5750000000000002</v>
      </c>
      <c r="J309" s="6">
        <f t="shared" si="12"/>
        <v>0.35858173585727032</v>
      </c>
      <c r="K309" s="6">
        <f t="shared" si="13"/>
        <v>0.92367008079024204</v>
      </c>
      <c r="L309">
        <f t="shared" si="14"/>
        <v>1.7493350403951213</v>
      </c>
      <c r="M309" t="s">
        <v>745</v>
      </c>
    </row>
    <row r="310" spans="1:13" x14ac:dyDescent="0.25">
      <c r="A310">
        <v>374</v>
      </c>
      <c r="B310" t="s">
        <v>749</v>
      </c>
      <c r="C310">
        <v>45.89</v>
      </c>
      <c r="D310">
        <v>-110.5989</v>
      </c>
      <c r="E310">
        <v>1490.5</v>
      </c>
      <c r="F310" t="s">
        <v>750</v>
      </c>
      <c r="G310" t="s">
        <v>2345</v>
      </c>
      <c r="H310">
        <v>0.78</v>
      </c>
      <c r="I310">
        <v>1.7661100000000001</v>
      </c>
      <c r="J310" s="6">
        <f t="shared" si="12"/>
        <v>0.25207162601848671</v>
      </c>
      <c r="K310" s="6">
        <f t="shared" si="13"/>
        <v>0.60527726312612495</v>
      </c>
      <c r="L310">
        <f t="shared" si="14"/>
        <v>1.1856936315630624</v>
      </c>
      <c r="M310" t="s">
        <v>749</v>
      </c>
    </row>
    <row r="311" spans="1:13" x14ac:dyDescent="0.25">
      <c r="A311">
        <v>375</v>
      </c>
      <c r="B311" t="s">
        <v>751</v>
      </c>
      <c r="C311">
        <v>45.85</v>
      </c>
      <c r="D311">
        <v>-110.583299999999</v>
      </c>
      <c r="E311">
        <v>1442.9</v>
      </c>
      <c r="F311" t="s">
        <v>752</v>
      </c>
      <c r="G311" t="s">
        <v>2345</v>
      </c>
      <c r="H311">
        <v>0.77636000000000005</v>
      </c>
      <c r="I311">
        <v>1.7646999999999999</v>
      </c>
      <c r="J311" s="6">
        <f t="shared" si="12"/>
        <v>0.25264166356604345</v>
      </c>
      <c r="K311" s="6">
        <f t="shared" si="13"/>
        <v>0.60124214320722269</v>
      </c>
      <c r="L311">
        <f t="shared" si="14"/>
        <v>1.1829710716036113</v>
      </c>
      <c r="M311" t="s">
        <v>751</v>
      </c>
    </row>
    <row r="312" spans="1:13" x14ac:dyDescent="0.25">
      <c r="A312">
        <v>376</v>
      </c>
      <c r="B312" t="s">
        <v>753</v>
      </c>
      <c r="C312">
        <v>47.0566999999999</v>
      </c>
      <c r="D312">
        <v>-106.616699999999</v>
      </c>
      <c r="E312">
        <v>831.2</v>
      </c>
      <c r="F312" t="s">
        <v>754</v>
      </c>
      <c r="G312" t="s">
        <v>2345</v>
      </c>
      <c r="H312">
        <v>0.88727999999999996</v>
      </c>
      <c r="I312">
        <v>2.19875</v>
      </c>
      <c r="J312" s="6">
        <f t="shared" si="12"/>
        <v>0.33524087107367828</v>
      </c>
      <c r="K312" s="6">
        <f t="shared" si="13"/>
        <v>0.65490873540681949</v>
      </c>
      <c r="L312">
        <f t="shared" si="14"/>
        <v>1.4268293677034101</v>
      </c>
      <c r="M312" t="s">
        <v>753</v>
      </c>
    </row>
    <row r="313" spans="1:13" x14ac:dyDescent="0.25">
      <c r="A313">
        <v>377</v>
      </c>
      <c r="B313" t="s">
        <v>755</v>
      </c>
      <c r="C313">
        <v>46.9833</v>
      </c>
      <c r="D313">
        <v>-106.7667</v>
      </c>
      <c r="E313">
        <v>880.89999999999895</v>
      </c>
      <c r="F313" t="s">
        <v>756</v>
      </c>
      <c r="G313" t="s">
        <v>2345</v>
      </c>
      <c r="H313">
        <v>0.84833000000000003</v>
      </c>
      <c r="I313">
        <v>2.1808299999999998</v>
      </c>
      <c r="J313" s="6">
        <f t="shared" si="12"/>
        <v>0.34061660633157903</v>
      </c>
      <c r="K313" s="6">
        <f t="shared" si="13"/>
        <v>0.6122325596693694</v>
      </c>
      <c r="L313">
        <f t="shared" si="14"/>
        <v>1.3965312798346847</v>
      </c>
      <c r="M313" t="s">
        <v>755</v>
      </c>
    </row>
    <row r="314" spans="1:13" x14ac:dyDescent="0.25">
      <c r="A314">
        <v>378</v>
      </c>
      <c r="B314" t="s">
        <v>757</v>
      </c>
      <c r="C314">
        <v>46.866900000000001</v>
      </c>
      <c r="D314">
        <v>-106.23390000000001</v>
      </c>
      <c r="E314">
        <v>866.2</v>
      </c>
      <c r="F314" t="s">
        <v>758</v>
      </c>
      <c r="G314" t="s">
        <v>2345</v>
      </c>
      <c r="H314">
        <v>0.85785999999999996</v>
      </c>
      <c r="I314">
        <v>2.1634000000000002</v>
      </c>
      <c r="J314" s="6">
        <f t="shared" si="12"/>
        <v>0.33372503131717063</v>
      </c>
      <c r="K314" s="6">
        <f t="shared" si="13"/>
        <v>0.62653943546022373</v>
      </c>
      <c r="L314">
        <f t="shared" si="14"/>
        <v>1.3949697177301119</v>
      </c>
      <c r="M314" t="s">
        <v>757</v>
      </c>
    </row>
    <row r="315" spans="1:13" x14ac:dyDescent="0.25">
      <c r="A315">
        <v>379</v>
      </c>
      <c r="B315" t="s">
        <v>759</v>
      </c>
      <c r="C315">
        <v>45.633299999999899</v>
      </c>
      <c r="D315">
        <v>-110.7167</v>
      </c>
      <c r="E315">
        <v>1585</v>
      </c>
      <c r="F315" t="s">
        <v>760</v>
      </c>
      <c r="G315" t="s">
        <v>2345</v>
      </c>
      <c r="H315">
        <v>0.9</v>
      </c>
      <c r="I315">
        <v>2</v>
      </c>
      <c r="J315" s="6">
        <f t="shared" si="12"/>
        <v>0.28118444049886449</v>
      </c>
      <c r="K315" s="6">
        <f t="shared" si="13"/>
        <v>0.70509779785088644</v>
      </c>
      <c r="L315">
        <f t="shared" si="14"/>
        <v>1.3525488989254431</v>
      </c>
      <c r="M315" t="s">
        <v>759</v>
      </c>
    </row>
    <row r="316" spans="1:13" x14ac:dyDescent="0.25">
      <c r="A316">
        <v>380</v>
      </c>
      <c r="B316" t="s">
        <v>761</v>
      </c>
      <c r="C316">
        <v>45.894399999999898</v>
      </c>
      <c r="D316">
        <v>-106.6336</v>
      </c>
      <c r="E316">
        <v>980.79999999999905</v>
      </c>
      <c r="F316" t="s">
        <v>762</v>
      </c>
      <c r="G316" t="s">
        <v>2345</v>
      </c>
      <c r="H316">
        <v>1.0343500000000001</v>
      </c>
      <c r="I316">
        <v>2.4782999999999999</v>
      </c>
      <c r="J316" s="6">
        <f t="shared" si="12"/>
        <v>0.36910570259848674</v>
      </c>
      <c r="K316" s="6">
        <f t="shared" si="13"/>
        <v>0.77850542291526126</v>
      </c>
      <c r="L316">
        <f t="shared" si="14"/>
        <v>1.6284027114576305</v>
      </c>
      <c r="M316" t="s">
        <v>761</v>
      </c>
    </row>
    <row r="317" spans="1:13" x14ac:dyDescent="0.25">
      <c r="A317">
        <v>382</v>
      </c>
      <c r="B317" t="s">
        <v>765</v>
      </c>
      <c r="C317">
        <v>45.644399999999898</v>
      </c>
      <c r="D317">
        <v>-109.2675</v>
      </c>
      <c r="E317">
        <v>1097.9000000000001</v>
      </c>
      <c r="F317" t="s">
        <v>766</v>
      </c>
      <c r="G317" t="s">
        <v>2345</v>
      </c>
      <c r="H317">
        <v>0.88124999999999998</v>
      </c>
      <c r="I317">
        <v>2.1642899999999998</v>
      </c>
      <c r="J317" s="6">
        <f t="shared" si="12"/>
        <v>0.32797353139787566</v>
      </c>
      <c r="K317" s="6">
        <f t="shared" si="13"/>
        <v>0.65391607141327368</v>
      </c>
      <c r="L317">
        <f t="shared" si="14"/>
        <v>1.4091030357066368</v>
      </c>
      <c r="M317" t="s">
        <v>765</v>
      </c>
    </row>
    <row r="318" spans="1:13" x14ac:dyDescent="0.25">
      <c r="A318">
        <v>386</v>
      </c>
      <c r="B318" t="s">
        <v>773</v>
      </c>
      <c r="C318">
        <v>48.179400000000001</v>
      </c>
      <c r="D318">
        <v>-111.9614</v>
      </c>
      <c r="E318">
        <v>1082</v>
      </c>
      <c r="F318" t="s">
        <v>774</v>
      </c>
      <c r="G318" t="s">
        <v>2345</v>
      </c>
      <c r="H318">
        <v>0.87988</v>
      </c>
      <c r="I318">
        <v>2.1628699999999998</v>
      </c>
      <c r="J318" s="6">
        <f t="shared" si="12"/>
        <v>0.32796075028694388</v>
      </c>
      <c r="K318" s="6">
        <f t="shared" si="13"/>
        <v>0.65255493060428049</v>
      </c>
      <c r="L318">
        <f t="shared" si="14"/>
        <v>1.4077124653021402</v>
      </c>
      <c r="M318" t="s">
        <v>773</v>
      </c>
    </row>
    <row r="319" spans="1:13" x14ac:dyDescent="0.25">
      <c r="A319">
        <v>387</v>
      </c>
      <c r="B319" t="s">
        <v>775</v>
      </c>
      <c r="C319">
        <v>48.133299999999899</v>
      </c>
      <c r="D319">
        <v>-111.75</v>
      </c>
      <c r="E319">
        <v>1068</v>
      </c>
      <c r="F319" t="s">
        <v>776</v>
      </c>
      <c r="G319" t="s">
        <v>2345</v>
      </c>
      <c r="H319">
        <v>0.84777999999999998</v>
      </c>
      <c r="I319">
        <v>2.1552899999999999</v>
      </c>
      <c r="J319" s="6">
        <f t="shared" si="12"/>
        <v>0.33422860708788216</v>
      </c>
      <c r="K319" s="6">
        <f t="shared" si="13"/>
        <v>0.61611038333455681</v>
      </c>
      <c r="L319">
        <f t="shared" si="14"/>
        <v>1.3857001916672784</v>
      </c>
      <c r="M319" t="s">
        <v>775</v>
      </c>
    </row>
    <row r="320" spans="1:13" x14ac:dyDescent="0.25">
      <c r="A320">
        <v>388</v>
      </c>
      <c r="B320" t="s">
        <v>777</v>
      </c>
      <c r="C320">
        <v>48.283299999999898</v>
      </c>
      <c r="D320">
        <v>-111.333299999999</v>
      </c>
      <c r="E320">
        <v>1196</v>
      </c>
      <c r="F320" t="s">
        <v>778</v>
      </c>
      <c r="G320" t="s">
        <v>2345</v>
      </c>
      <c r="H320">
        <v>0.81723999999999997</v>
      </c>
      <c r="I320">
        <v>2.1476799999999998</v>
      </c>
      <c r="J320" s="6">
        <f t="shared" si="12"/>
        <v>0.34009002456119031</v>
      </c>
      <c r="K320" s="6">
        <f t="shared" si="13"/>
        <v>0.58150755833884837</v>
      </c>
      <c r="L320">
        <f t="shared" si="14"/>
        <v>1.3645937791694243</v>
      </c>
      <c r="M320" t="s">
        <v>777</v>
      </c>
    </row>
    <row r="321" spans="1:13" x14ac:dyDescent="0.25">
      <c r="A321">
        <v>389</v>
      </c>
      <c r="B321" t="s">
        <v>779</v>
      </c>
      <c r="C321">
        <v>48.080300000000001</v>
      </c>
      <c r="D321">
        <v>-107.52500000000001</v>
      </c>
      <c r="E321">
        <v>708.7</v>
      </c>
      <c r="F321" t="s">
        <v>780</v>
      </c>
      <c r="G321" t="s">
        <v>2345</v>
      </c>
      <c r="H321">
        <v>1.1392899999999999</v>
      </c>
      <c r="I321">
        <v>2.84002</v>
      </c>
      <c r="J321" s="6">
        <f t="shared" si="12"/>
        <v>0.43474437589966725</v>
      </c>
      <c r="K321" s="6">
        <f t="shared" si="13"/>
        <v>0.83794816158085239</v>
      </c>
      <c r="L321">
        <f t="shared" si="14"/>
        <v>1.8389840807904261</v>
      </c>
      <c r="M321" t="s">
        <v>779</v>
      </c>
    </row>
    <row r="322" spans="1:13" x14ac:dyDescent="0.25">
      <c r="A322">
        <v>390</v>
      </c>
      <c r="B322" t="s">
        <v>781</v>
      </c>
      <c r="C322">
        <v>44.899999999999899</v>
      </c>
      <c r="D322">
        <v>-112</v>
      </c>
      <c r="E322">
        <v>2226.9</v>
      </c>
      <c r="F322" t="s">
        <v>782</v>
      </c>
      <c r="G322" t="s">
        <v>2345</v>
      </c>
      <c r="H322">
        <v>0.77266000000000001</v>
      </c>
      <c r="I322">
        <v>1.7453099999999999</v>
      </c>
      <c r="J322" s="6">
        <f t="shared" si="12"/>
        <v>0.24863095095565507</v>
      </c>
      <c r="K322" s="6">
        <f t="shared" si="13"/>
        <v>0.60032215734514971</v>
      </c>
      <c r="L322">
        <f t="shared" si="14"/>
        <v>1.1728160786725748</v>
      </c>
      <c r="M322" t="s">
        <v>781</v>
      </c>
    </row>
    <row r="323" spans="1:13" x14ac:dyDescent="0.25">
      <c r="A323">
        <v>391</v>
      </c>
      <c r="B323" t="s">
        <v>783</v>
      </c>
      <c r="C323">
        <v>45.0167</v>
      </c>
      <c r="D323">
        <v>-109.95</v>
      </c>
      <c r="E323">
        <v>2316.5</v>
      </c>
      <c r="F323" t="s">
        <v>784</v>
      </c>
      <c r="G323" t="s">
        <v>2345</v>
      </c>
      <c r="H323">
        <v>0.91429000000000005</v>
      </c>
      <c r="I323">
        <v>2.09091</v>
      </c>
      <c r="J323" s="6">
        <f t="shared" ref="J323:J386" si="15">INDEX(LINEST($H323:$I323,LN($H$1:$I$1)),1)</f>
        <v>0.30077021489070366</v>
      </c>
      <c r="K323" s="6">
        <f t="shared" ref="K323:K386" si="16">INDEX(LINEST($H323:$I323,LN($H$1:$I$1)),1,2)</f>
        <v>0.70581197355210001</v>
      </c>
      <c r="L323">
        <f t="shared" ref="L323:L386" si="17">J323*LN(10)+K323</f>
        <v>1.39836098677605</v>
      </c>
      <c r="M323" t="s">
        <v>783</v>
      </c>
    </row>
    <row r="324" spans="1:13" x14ac:dyDescent="0.25">
      <c r="A324">
        <v>392</v>
      </c>
      <c r="B324" t="s">
        <v>785</v>
      </c>
      <c r="C324">
        <v>45.010800000000003</v>
      </c>
      <c r="D324">
        <v>-109.9819</v>
      </c>
      <c r="E324">
        <v>2280.8000000000002</v>
      </c>
      <c r="F324" t="s">
        <v>786</v>
      </c>
      <c r="G324" t="s">
        <v>2345</v>
      </c>
      <c r="H324">
        <v>0.82928999999999997</v>
      </c>
      <c r="I324">
        <v>2.0171600000000001</v>
      </c>
      <c r="J324" s="6">
        <f t="shared" si="15"/>
        <v>0.30364596485035117</v>
      </c>
      <c r="K324" s="6">
        <f t="shared" si="16"/>
        <v>0.61881865557557469</v>
      </c>
      <c r="L324">
        <f t="shared" si="17"/>
        <v>1.3179893277877874</v>
      </c>
      <c r="M324" t="s">
        <v>785</v>
      </c>
    </row>
    <row r="325" spans="1:13" x14ac:dyDescent="0.25">
      <c r="A325">
        <v>393</v>
      </c>
      <c r="B325" t="s">
        <v>787</v>
      </c>
      <c r="C325">
        <v>46.6</v>
      </c>
      <c r="D325">
        <v>-110.66670000000001</v>
      </c>
      <c r="E325">
        <v>1731.9</v>
      </c>
      <c r="F325" t="s">
        <v>788</v>
      </c>
      <c r="G325" t="s">
        <v>2345</v>
      </c>
      <c r="H325">
        <v>0.88500000000000001</v>
      </c>
      <c r="I325">
        <v>2.1443699999999999</v>
      </c>
      <c r="J325" s="6">
        <f t="shared" si="15"/>
        <v>0.32192295348277739</v>
      </c>
      <c r="K325" s="6">
        <f t="shared" si="16"/>
        <v>0.66186001243588233</v>
      </c>
      <c r="L325">
        <f t="shared" si="17"/>
        <v>1.4031150062179412</v>
      </c>
      <c r="M325" t="s">
        <v>787</v>
      </c>
    </row>
    <row r="326" spans="1:13" x14ac:dyDescent="0.25">
      <c r="A326">
        <v>394</v>
      </c>
      <c r="B326" t="s">
        <v>789</v>
      </c>
      <c r="C326">
        <v>45.133299999999899</v>
      </c>
      <c r="D326">
        <v>-110.8167</v>
      </c>
      <c r="E326">
        <v>1565.0999999999899</v>
      </c>
      <c r="F326" t="s">
        <v>790</v>
      </c>
      <c r="G326" t="s">
        <v>2345</v>
      </c>
      <c r="H326">
        <v>0.7</v>
      </c>
      <c r="I326">
        <v>1.7575099999999999</v>
      </c>
      <c r="J326" s="6">
        <f t="shared" si="15"/>
        <v>0.2703230524290493</v>
      </c>
      <c r="K326" s="6">
        <f t="shared" si="16"/>
        <v>0.51262633836844629</v>
      </c>
      <c r="L326">
        <f t="shared" si="17"/>
        <v>1.135068169184223</v>
      </c>
      <c r="M326" t="s">
        <v>789</v>
      </c>
    </row>
    <row r="327" spans="1:13" x14ac:dyDescent="0.25">
      <c r="A327">
        <v>396</v>
      </c>
      <c r="B327" t="s">
        <v>793</v>
      </c>
      <c r="C327">
        <v>45.6</v>
      </c>
      <c r="D327">
        <v>-107.45</v>
      </c>
      <c r="E327">
        <v>923.5</v>
      </c>
      <c r="F327" t="s">
        <v>794</v>
      </c>
      <c r="G327" t="s">
        <v>2345</v>
      </c>
      <c r="H327">
        <v>0.93437999999999999</v>
      </c>
      <c r="I327">
        <v>2.34667</v>
      </c>
      <c r="J327" s="6">
        <f t="shared" si="15"/>
        <v>0.3610127031564922</v>
      </c>
      <c r="K327" s="6">
        <f t="shared" si="16"/>
        <v>0.68414506266075303</v>
      </c>
      <c r="L327">
        <f t="shared" si="17"/>
        <v>1.5154075313303765</v>
      </c>
      <c r="M327" t="s">
        <v>793</v>
      </c>
    </row>
    <row r="328" spans="1:13" x14ac:dyDescent="0.25">
      <c r="A328">
        <v>397</v>
      </c>
      <c r="B328" t="s">
        <v>795</v>
      </c>
      <c r="C328">
        <v>48.150300000000001</v>
      </c>
      <c r="D328">
        <v>-104.5089</v>
      </c>
      <c r="E328">
        <v>591.89999999999895</v>
      </c>
      <c r="F328" t="s">
        <v>796</v>
      </c>
      <c r="G328" t="s">
        <v>2345</v>
      </c>
      <c r="H328">
        <v>1.0733900000000001</v>
      </c>
      <c r="I328">
        <v>2.7474599999999998</v>
      </c>
      <c r="J328" s="6">
        <f t="shared" si="15"/>
        <v>0.4279294875508492</v>
      </c>
      <c r="K328" s="6">
        <f t="shared" si="16"/>
        <v>0.77677188222566684</v>
      </c>
      <c r="L328">
        <f t="shared" si="17"/>
        <v>1.7621159411128333</v>
      </c>
      <c r="M328" t="s">
        <v>795</v>
      </c>
    </row>
    <row r="329" spans="1:13" x14ac:dyDescent="0.25">
      <c r="A329">
        <v>398</v>
      </c>
      <c r="B329" t="s">
        <v>797</v>
      </c>
      <c r="C329">
        <v>48.149999999999899</v>
      </c>
      <c r="D329">
        <v>-104.5167</v>
      </c>
      <c r="E329">
        <v>586.1</v>
      </c>
      <c r="F329" t="s">
        <v>798</v>
      </c>
      <c r="G329" t="s">
        <v>2345</v>
      </c>
      <c r="H329">
        <v>1.0729</v>
      </c>
      <c r="I329">
        <v>2.74566</v>
      </c>
      <c r="J329" s="6">
        <f t="shared" si="15"/>
        <v>0.42759462244443702</v>
      </c>
      <c r="K329" s="6">
        <f t="shared" si="16"/>
        <v>0.77651399303004398</v>
      </c>
      <c r="L329">
        <f t="shared" si="17"/>
        <v>1.761086996515022</v>
      </c>
      <c r="M329" t="s">
        <v>797</v>
      </c>
    </row>
    <row r="330" spans="1:13" x14ac:dyDescent="0.25">
      <c r="A330">
        <v>399</v>
      </c>
      <c r="B330" t="s">
        <v>799</v>
      </c>
      <c r="C330">
        <v>48.216700000000003</v>
      </c>
      <c r="D330">
        <v>-104.4333</v>
      </c>
      <c r="E330">
        <v>641</v>
      </c>
      <c r="F330" t="s">
        <v>800</v>
      </c>
      <c r="G330" t="s">
        <v>2345</v>
      </c>
      <c r="H330">
        <v>1.0892999999999999</v>
      </c>
      <c r="I330">
        <v>2.77658</v>
      </c>
      <c r="J330" s="6">
        <f t="shared" si="15"/>
        <v>0.43130625705902204</v>
      </c>
      <c r="K330" s="6">
        <f t="shared" si="16"/>
        <v>0.79034128396167569</v>
      </c>
      <c r="L330">
        <f t="shared" si="17"/>
        <v>1.7834606419808376</v>
      </c>
      <c r="M330" t="s">
        <v>799</v>
      </c>
    </row>
    <row r="331" spans="1:13" x14ac:dyDescent="0.25">
      <c r="A331">
        <v>400</v>
      </c>
      <c r="B331" t="s">
        <v>801</v>
      </c>
      <c r="C331">
        <v>48.633299999999899</v>
      </c>
      <c r="D331">
        <v>-104.1833</v>
      </c>
      <c r="E331">
        <v>622.1</v>
      </c>
      <c r="F331" t="s">
        <v>802</v>
      </c>
      <c r="G331" t="s">
        <v>2345</v>
      </c>
      <c r="H331">
        <v>1.31138</v>
      </c>
      <c r="I331">
        <v>3.23977</v>
      </c>
      <c r="J331" s="6">
        <f t="shared" si="15"/>
        <v>0.49293933019418684</v>
      </c>
      <c r="K331" s="6">
        <f t="shared" si="16"/>
        <v>0.96970049308879114</v>
      </c>
      <c r="L331">
        <f t="shared" si="17"/>
        <v>2.1047352465443954</v>
      </c>
      <c r="M331" t="s">
        <v>801</v>
      </c>
    </row>
    <row r="332" spans="1:13" x14ac:dyDescent="0.25">
      <c r="A332">
        <v>404</v>
      </c>
      <c r="B332" t="s">
        <v>809</v>
      </c>
      <c r="C332">
        <v>45.011699999999898</v>
      </c>
      <c r="D332">
        <v>-106.86360000000001</v>
      </c>
      <c r="E332">
        <v>1072.9000000000001</v>
      </c>
      <c r="F332" t="s">
        <v>810</v>
      </c>
      <c r="G332" t="s">
        <v>2345</v>
      </c>
      <c r="H332">
        <v>0.98990999999999996</v>
      </c>
      <c r="I332">
        <v>2.3906900000000002</v>
      </c>
      <c r="J332" s="6">
        <f t="shared" si="15"/>
        <v>0.35807049141999969</v>
      </c>
      <c r="K332" s="6">
        <f t="shared" si="16"/>
        <v>0.74171444843051293</v>
      </c>
      <c r="L332">
        <f t="shared" si="17"/>
        <v>1.5662022242152567</v>
      </c>
      <c r="M332" t="s">
        <v>809</v>
      </c>
    </row>
    <row r="333" spans="1:13" x14ac:dyDescent="0.25">
      <c r="A333">
        <v>405</v>
      </c>
      <c r="B333" t="s">
        <v>811</v>
      </c>
      <c r="C333">
        <v>46.366700000000002</v>
      </c>
      <c r="D333">
        <v>-111.13330000000001</v>
      </c>
      <c r="E333">
        <v>1658.0999999999899</v>
      </c>
      <c r="F333" t="s">
        <v>812</v>
      </c>
      <c r="G333" t="s">
        <v>2345</v>
      </c>
      <c r="H333">
        <v>0.88102000000000003</v>
      </c>
      <c r="I333">
        <v>1.8</v>
      </c>
      <c r="J333" s="6">
        <f t="shared" si="15"/>
        <v>0.23491170648149684</v>
      </c>
      <c r="K333" s="6">
        <f t="shared" si="16"/>
        <v>0.71819161297182521</v>
      </c>
      <c r="L333">
        <f t="shared" si="17"/>
        <v>1.2590958064859126</v>
      </c>
      <c r="M333" t="s">
        <v>811</v>
      </c>
    </row>
    <row r="334" spans="1:13" x14ac:dyDescent="0.25">
      <c r="A334">
        <v>408</v>
      </c>
      <c r="B334" t="s">
        <v>817</v>
      </c>
      <c r="C334">
        <v>48.9983</v>
      </c>
      <c r="D334">
        <v>-112.7886</v>
      </c>
      <c r="E334">
        <v>1321.9</v>
      </c>
      <c r="F334" t="s">
        <v>818</v>
      </c>
      <c r="G334" t="s">
        <v>2345</v>
      </c>
      <c r="H334">
        <v>-9.9989999999999996E-2</v>
      </c>
      <c r="I334">
        <v>-9.9989999999999996E-2</v>
      </c>
      <c r="J334" s="6">
        <f t="shared" si="15"/>
        <v>0</v>
      </c>
      <c r="K334" s="6">
        <f t="shared" si="16"/>
        <v>-9.9989999999999996E-2</v>
      </c>
      <c r="L334">
        <f t="shared" si="17"/>
        <v>-9.9989999999999996E-2</v>
      </c>
      <c r="M334" t="s">
        <v>817</v>
      </c>
    </row>
    <row r="335" spans="1:13" x14ac:dyDescent="0.25">
      <c r="A335">
        <v>409</v>
      </c>
      <c r="B335" t="s">
        <v>819</v>
      </c>
      <c r="C335">
        <v>44.716700000000003</v>
      </c>
      <c r="D335">
        <v>-112.6833</v>
      </c>
      <c r="E335">
        <v>1833.0999999999899</v>
      </c>
      <c r="F335" t="s">
        <v>820</v>
      </c>
      <c r="G335" t="s">
        <v>2345</v>
      </c>
      <c r="H335">
        <v>0.66947000000000001</v>
      </c>
      <c r="I335">
        <v>1.58619</v>
      </c>
      <c r="J335" s="6">
        <f t="shared" si="15"/>
        <v>0.2343340002673811</v>
      </c>
      <c r="K335" s="6">
        <f t="shared" si="16"/>
        <v>0.50704204840533107</v>
      </c>
      <c r="L335">
        <f t="shared" si="17"/>
        <v>1.0466160242026654</v>
      </c>
      <c r="M335" t="s">
        <v>819</v>
      </c>
    </row>
    <row r="336" spans="1:13" x14ac:dyDescent="0.25">
      <c r="A336">
        <v>410</v>
      </c>
      <c r="B336" t="s">
        <v>821</v>
      </c>
      <c r="C336">
        <v>44.566699999999898</v>
      </c>
      <c r="D336">
        <v>-112.8</v>
      </c>
      <c r="E336">
        <v>2015</v>
      </c>
      <c r="F336" t="s">
        <v>822</v>
      </c>
      <c r="G336" t="s">
        <v>2345</v>
      </c>
      <c r="H336">
        <v>0.85</v>
      </c>
      <c r="I336">
        <v>1.7945899999999999</v>
      </c>
      <c r="J336" s="6">
        <f t="shared" si="15"/>
        <v>0.24145819150074768</v>
      </c>
      <c r="K336" s="6">
        <f t="shared" si="16"/>
        <v>0.68263393533815342</v>
      </c>
      <c r="L336">
        <f t="shared" si="17"/>
        <v>1.2386119676690766</v>
      </c>
      <c r="M336" t="s">
        <v>821</v>
      </c>
    </row>
    <row r="337" spans="1:13" x14ac:dyDescent="0.25">
      <c r="A337">
        <v>411</v>
      </c>
      <c r="B337" t="s">
        <v>823</v>
      </c>
      <c r="C337">
        <v>44.5</v>
      </c>
      <c r="D337">
        <v>-112.91670000000001</v>
      </c>
      <c r="E337">
        <v>2379</v>
      </c>
      <c r="F337" t="s">
        <v>824</v>
      </c>
      <c r="G337" t="s">
        <v>2345</v>
      </c>
      <c r="H337">
        <v>0.90744999999999998</v>
      </c>
      <c r="I337">
        <v>1.9041300000000001</v>
      </c>
      <c r="J337" s="6">
        <f t="shared" si="15"/>
        <v>0.25477355286946218</v>
      </c>
      <c r="K337" s="6">
        <f t="shared" si="16"/>
        <v>0.73085443014729212</v>
      </c>
      <c r="L337">
        <f t="shared" si="17"/>
        <v>1.3174922150736461</v>
      </c>
      <c r="M337" t="s">
        <v>823</v>
      </c>
    </row>
    <row r="338" spans="1:13" x14ac:dyDescent="0.25">
      <c r="A338">
        <v>412</v>
      </c>
      <c r="B338" t="s">
        <v>825</v>
      </c>
      <c r="C338">
        <v>46.4833</v>
      </c>
      <c r="D338">
        <v>-108.4</v>
      </c>
      <c r="E338">
        <v>933</v>
      </c>
      <c r="F338" t="s">
        <v>826</v>
      </c>
      <c r="G338" t="s">
        <v>2345</v>
      </c>
      <c r="H338">
        <v>0.76866999999999996</v>
      </c>
      <c r="I338">
        <v>1.96217</v>
      </c>
      <c r="J338" s="6">
        <f t="shared" si="15"/>
        <v>0.30508511794126808</v>
      </c>
      <c r="K338" s="6">
        <f t="shared" si="16"/>
        <v>0.55720111066821143</v>
      </c>
      <c r="L338">
        <f t="shared" si="17"/>
        <v>1.2596855553341055</v>
      </c>
      <c r="M338" t="s">
        <v>825</v>
      </c>
    </row>
    <row r="339" spans="1:13" x14ac:dyDescent="0.25">
      <c r="A339">
        <v>413</v>
      </c>
      <c r="B339" t="s">
        <v>827</v>
      </c>
      <c r="C339">
        <v>46.633299999999899</v>
      </c>
      <c r="D339">
        <v>-110.5667</v>
      </c>
      <c r="E339">
        <v>1524</v>
      </c>
      <c r="F339" t="s">
        <v>828</v>
      </c>
      <c r="G339" t="s">
        <v>2345</v>
      </c>
      <c r="H339">
        <v>0.89354999999999996</v>
      </c>
      <c r="I339">
        <v>2.1733699999999998</v>
      </c>
      <c r="J339" s="6">
        <f t="shared" si="15"/>
        <v>0.32715042785386983</v>
      </c>
      <c r="K339" s="6">
        <f t="shared" si="16"/>
        <v>0.66678660331411022</v>
      </c>
      <c r="L339">
        <f t="shared" si="17"/>
        <v>1.4200783016570551</v>
      </c>
      <c r="M339" t="s">
        <v>827</v>
      </c>
    </row>
    <row r="340" spans="1:13" x14ac:dyDescent="0.25">
      <c r="A340">
        <v>414</v>
      </c>
      <c r="B340" t="s">
        <v>829</v>
      </c>
      <c r="C340">
        <v>47.318100000000001</v>
      </c>
      <c r="D340">
        <v>-109.9372</v>
      </c>
      <c r="E340">
        <v>1100.3</v>
      </c>
      <c r="F340" t="s">
        <v>830</v>
      </c>
      <c r="G340" t="s">
        <v>2345</v>
      </c>
      <c r="H340">
        <v>1.05</v>
      </c>
      <c r="I340">
        <v>2.4937499999999999</v>
      </c>
      <c r="J340" s="6">
        <f t="shared" si="15"/>
        <v>0.36905457815475989</v>
      </c>
      <c r="K340" s="6">
        <f t="shared" si="16"/>
        <v>0.79419085967928793</v>
      </c>
      <c r="L340">
        <f t="shared" si="17"/>
        <v>1.6439704298396443</v>
      </c>
      <c r="M340" t="s">
        <v>829</v>
      </c>
    </row>
    <row r="341" spans="1:13" x14ac:dyDescent="0.25">
      <c r="A341">
        <v>415</v>
      </c>
      <c r="B341" t="s">
        <v>831</v>
      </c>
      <c r="C341">
        <v>45.212800000000001</v>
      </c>
      <c r="D341">
        <v>-112.6447</v>
      </c>
      <c r="E341">
        <v>1593.5</v>
      </c>
      <c r="F341" t="s">
        <v>832</v>
      </c>
      <c r="G341" t="s">
        <v>2345</v>
      </c>
      <c r="H341">
        <v>0.62021999999999999</v>
      </c>
      <c r="I341">
        <v>1.53287</v>
      </c>
      <c r="J341" s="6">
        <f t="shared" si="15"/>
        <v>0.23329361783753522</v>
      </c>
      <c r="K341" s="6">
        <f t="shared" si="16"/>
        <v>0.45851318655328299</v>
      </c>
      <c r="L341">
        <f t="shared" si="17"/>
        <v>0.99569159327664147</v>
      </c>
      <c r="M341" t="s">
        <v>831</v>
      </c>
    </row>
    <row r="342" spans="1:13" x14ac:dyDescent="0.25">
      <c r="A342">
        <v>416</v>
      </c>
      <c r="B342" t="s">
        <v>833</v>
      </c>
      <c r="C342">
        <v>45.106099999999898</v>
      </c>
      <c r="D342">
        <v>-112.6097</v>
      </c>
      <c r="E342">
        <v>1676.4</v>
      </c>
      <c r="F342" t="s">
        <v>834</v>
      </c>
      <c r="G342" t="s">
        <v>2345</v>
      </c>
      <c r="H342">
        <v>0.64498</v>
      </c>
      <c r="I342">
        <v>1.57945</v>
      </c>
      <c r="J342" s="6">
        <f t="shared" si="15"/>
        <v>0.23887129464815821</v>
      </c>
      <c r="K342" s="6">
        <f t="shared" si="16"/>
        <v>0.47940703559792508</v>
      </c>
      <c r="L342">
        <f t="shared" si="17"/>
        <v>1.0294285177989626</v>
      </c>
      <c r="M342" t="s">
        <v>833</v>
      </c>
    </row>
    <row r="343" spans="1:13" x14ac:dyDescent="0.25">
      <c r="A343">
        <v>417</v>
      </c>
      <c r="B343" t="s">
        <v>835</v>
      </c>
      <c r="C343">
        <v>45.751100000000001</v>
      </c>
      <c r="D343">
        <v>-112.7547</v>
      </c>
      <c r="E343">
        <v>1630.7</v>
      </c>
      <c r="F343" t="s">
        <v>836</v>
      </c>
      <c r="G343" t="s">
        <v>2345</v>
      </c>
      <c r="H343">
        <v>0.65</v>
      </c>
      <c r="I343">
        <v>1.5742700000000001</v>
      </c>
      <c r="J343" s="6">
        <f t="shared" si="15"/>
        <v>0.23626394801807779</v>
      </c>
      <c r="K343" s="6">
        <f t="shared" si="16"/>
        <v>0.48623431056330801</v>
      </c>
      <c r="L343">
        <f t="shared" si="17"/>
        <v>1.0302521552816541</v>
      </c>
      <c r="M343" t="s">
        <v>835</v>
      </c>
    </row>
    <row r="344" spans="1:13" x14ac:dyDescent="0.25">
      <c r="A344">
        <v>418</v>
      </c>
      <c r="B344" t="s">
        <v>837</v>
      </c>
      <c r="C344">
        <v>48.3992</v>
      </c>
      <c r="D344">
        <v>-108.2625</v>
      </c>
      <c r="E344">
        <v>699.2</v>
      </c>
      <c r="F344" t="s">
        <v>838</v>
      </c>
      <c r="G344" t="s">
        <v>2345</v>
      </c>
      <c r="H344">
        <v>1.01057</v>
      </c>
      <c r="I344">
        <v>2.4295900000000001</v>
      </c>
      <c r="J344" s="6">
        <f t="shared" si="15"/>
        <v>0.36273304068790801</v>
      </c>
      <c r="K344" s="6">
        <f t="shared" si="16"/>
        <v>0.75914261555124063</v>
      </c>
      <c r="L344">
        <f t="shared" si="17"/>
        <v>1.5943663077756205</v>
      </c>
      <c r="M344" t="s">
        <v>837</v>
      </c>
    </row>
    <row r="345" spans="1:13" x14ac:dyDescent="0.25">
      <c r="A345">
        <v>419</v>
      </c>
      <c r="B345" t="s">
        <v>839</v>
      </c>
      <c r="C345">
        <v>48.883299999999899</v>
      </c>
      <c r="D345">
        <v>-104.4</v>
      </c>
      <c r="E345">
        <v>670.89999999999895</v>
      </c>
      <c r="F345" t="s">
        <v>840</v>
      </c>
      <c r="G345" t="s">
        <v>2345</v>
      </c>
      <c r="H345">
        <v>1.3195399999999999</v>
      </c>
      <c r="I345">
        <v>3.25712</v>
      </c>
      <c r="J345" s="6">
        <f t="shared" si="15"/>
        <v>0.49528849838344546</v>
      </c>
      <c r="K345" s="6">
        <f t="shared" si="16"/>
        <v>0.97623217378174587</v>
      </c>
      <c r="L345">
        <f t="shared" si="17"/>
        <v>2.1166760868908732</v>
      </c>
      <c r="M345" t="s">
        <v>839</v>
      </c>
    </row>
    <row r="346" spans="1:13" x14ac:dyDescent="0.25">
      <c r="A346">
        <v>420</v>
      </c>
      <c r="B346" t="s">
        <v>841</v>
      </c>
      <c r="C346">
        <v>47.35</v>
      </c>
      <c r="D346">
        <v>-108.25</v>
      </c>
      <c r="E346">
        <v>836.1</v>
      </c>
      <c r="F346" t="s">
        <v>842</v>
      </c>
      <c r="G346" t="s">
        <v>2345</v>
      </c>
      <c r="H346">
        <v>0.88427</v>
      </c>
      <c r="I346">
        <v>2.1866099999999999</v>
      </c>
      <c r="J346" s="6">
        <f t="shared" si="15"/>
        <v>0.33290704021753742</v>
      </c>
      <c r="K346" s="6">
        <f t="shared" si="16"/>
        <v>0.65351642368465768</v>
      </c>
      <c r="L346">
        <f t="shared" si="17"/>
        <v>1.4200632118423286</v>
      </c>
      <c r="M346" t="s">
        <v>841</v>
      </c>
    </row>
    <row r="347" spans="1:13" x14ac:dyDescent="0.25">
      <c r="A347">
        <v>422</v>
      </c>
      <c r="B347" t="s">
        <v>845</v>
      </c>
      <c r="C347">
        <v>46.333300000000001</v>
      </c>
      <c r="D347">
        <v>-111.083299999999</v>
      </c>
      <c r="E347">
        <v>1676.4</v>
      </c>
      <c r="F347" t="s">
        <v>846</v>
      </c>
      <c r="G347" t="s">
        <v>2345</v>
      </c>
      <c r="H347">
        <v>0.93571000000000004</v>
      </c>
      <c r="I347">
        <v>2.1</v>
      </c>
      <c r="J347" s="6">
        <f t="shared" si="15"/>
        <v>0.29761839293493003</v>
      </c>
      <c r="K347" s="6">
        <f t="shared" si="16"/>
        <v>0.72941665005437128</v>
      </c>
      <c r="L347">
        <f t="shared" si="17"/>
        <v>1.4147083250271857</v>
      </c>
      <c r="M347" t="s">
        <v>845</v>
      </c>
    </row>
    <row r="348" spans="1:13" x14ac:dyDescent="0.25">
      <c r="A348">
        <v>423</v>
      </c>
      <c r="B348" t="s">
        <v>847</v>
      </c>
      <c r="C348">
        <v>45.899999999999899</v>
      </c>
      <c r="D348">
        <v>-111.8</v>
      </c>
      <c r="E348">
        <v>1495</v>
      </c>
      <c r="F348" t="s">
        <v>848</v>
      </c>
      <c r="G348" t="s">
        <v>2345</v>
      </c>
      <c r="H348">
        <v>0.74617</v>
      </c>
      <c r="I348">
        <v>1.62229</v>
      </c>
      <c r="J348" s="6">
        <f t="shared" si="15"/>
        <v>0.22395573819078665</v>
      </c>
      <c r="K348" s="6">
        <f t="shared" si="16"/>
        <v>0.59093571150283464</v>
      </c>
      <c r="L348">
        <f t="shared" si="17"/>
        <v>1.1066128557514174</v>
      </c>
      <c r="M348" t="s">
        <v>847</v>
      </c>
    </row>
    <row r="349" spans="1:13" x14ac:dyDescent="0.25">
      <c r="A349">
        <v>424</v>
      </c>
      <c r="B349" t="s">
        <v>849</v>
      </c>
      <c r="C349">
        <v>47.166699999999899</v>
      </c>
      <c r="D349">
        <v>-110.333299999999</v>
      </c>
      <c r="E349">
        <v>1828.8</v>
      </c>
      <c r="F349" t="s">
        <v>850</v>
      </c>
      <c r="G349" t="s">
        <v>2345</v>
      </c>
      <c r="H349">
        <v>1.0661099999999999</v>
      </c>
      <c r="I349">
        <v>2.4505400000000002</v>
      </c>
      <c r="J349" s="6">
        <f t="shared" si="15"/>
        <v>0.35389106814531213</v>
      </c>
      <c r="K349" s="6">
        <f t="shared" si="16"/>
        <v>0.82081140388972906</v>
      </c>
      <c r="L349">
        <f t="shared" si="17"/>
        <v>1.6356757019448649</v>
      </c>
      <c r="M349" t="s">
        <v>849</v>
      </c>
    </row>
    <row r="350" spans="1:13" x14ac:dyDescent="0.25">
      <c r="A350">
        <v>425</v>
      </c>
      <c r="B350" t="s">
        <v>851</v>
      </c>
      <c r="C350">
        <v>48.716700000000003</v>
      </c>
      <c r="D350">
        <v>-111.4747</v>
      </c>
      <c r="E350">
        <v>1012.9</v>
      </c>
      <c r="F350" t="s">
        <v>852</v>
      </c>
      <c r="G350" t="s">
        <v>2345</v>
      </c>
      <c r="H350">
        <v>0.95942000000000005</v>
      </c>
      <c r="I350">
        <v>2.2655699999999999</v>
      </c>
      <c r="J350" s="6">
        <f t="shared" si="15"/>
        <v>0.33388096087053815</v>
      </c>
      <c r="K350" s="6">
        <f t="shared" si="16"/>
        <v>0.72799135332994103</v>
      </c>
      <c r="L350">
        <f t="shared" si="17"/>
        <v>1.4967806766649705</v>
      </c>
      <c r="M350" t="s">
        <v>851</v>
      </c>
    </row>
    <row r="351" spans="1:13" x14ac:dyDescent="0.25">
      <c r="A351">
        <v>426</v>
      </c>
      <c r="B351" t="s">
        <v>853</v>
      </c>
      <c r="C351">
        <v>48.2</v>
      </c>
      <c r="D351">
        <v>-112.5</v>
      </c>
      <c r="E351">
        <v>1260</v>
      </c>
      <c r="F351" t="s">
        <v>854</v>
      </c>
      <c r="G351" t="s">
        <v>2345</v>
      </c>
      <c r="H351">
        <v>0.96662000000000003</v>
      </c>
      <c r="I351">
        <v>2.2719</v>
      </c>
      <c r="J351" s="6">
        <f t="shared" si="15"/>
        <v>0.33365856954032547</v>
      </c>
      <c r="K351" s="6">
        <f t="shared" si="16"/>
        <v>0.73534550325345893</v>
      </c>
      <c r="L351">
        <f t="shared" si="17"/>
        <v>1.5036227516267295</v>
      </c>
      <c r="M351" t="s">
        <v>853</v>
      </c>
    </row>
    <row r="352" spans="1:13" x14ac:dyDescent="0.25">
      <c r="A352">
        <v>427</v>
      </c>
      <c r="B352" t="s">
        <v>855</v>
      </c>
      <c r="C352">
        <v>48.149999999999899</v>
      </c>
      <c r="D352">
        <v>-112.4333</v>
      </c>
      <c r="E352">
        <v>1281.0999999999899</v>
      </c>
      <c r="F352" t="s">
        <v>856</v>
      </c>
      <c r="G352" t="s">
        <v>2345</v>
      </c>
      <c r="H352">
        <v>0.95881000000000005</v>
      </c>
      <c r="I352">
        <v>2.2593399999999999</v>
      </c>
      <c r="J352" s="6">
        <f t="shared" si="15"/>
        <v>0.33244436400180755</v>
      </c>
      <c r="K352" s="6">
        <f t="shared" si="16"/>
        <v>0.72837712639910301</v>
      </c>
      <c r="L352">
        <f t="shared" si="17"/>
        <v>1.4938585631995513</v>
      </c>
      <c r="M352" t="s">
        <v>855</v>
      </c>
    </row>
    <row r="353" spans="1:13" x14ac:dyDescent="0.25">
      <c r="A353">
        <v>428</v>
      </c>
      <c r="B353" t="s">
        <v>857</v>
      </c>
      <c r="C353">
        <v>48.25</v>
      </c>
      <c r="D353">
        <v>-112.63330000000001</v>
      </c>
      <c r="E353">
        <v>1250.9000000000001</v>
      </c>
      <c r="F353" t="s">
        <v>858</v>
      </c>
      <c r="G353" t="s">
        <v>2345</v>
      </c>
      <c r="H353">
        <v>0.97890999999999995</v>
      </c>
      <c r="I353">
        <v>2.3093599999999999</v>
      </c>
      <c r="J353" s="6">
        <f t="shared" si="15"/>
        <v>0.34009258078337673</v>
      </c>
      <c r="K353" s="6">
        <f t="shared" si="16"/>
        <v>0.74317578650064675</v>
      </c>
      <c r="L353">
        <f t="shared" si="17"/>
        <v>1.5262678932503233</v>
      </c>
      <c r="M353" t="s">
        <v>857</v>
      </c>
    </row>
    <row r="354" spans="1:13" x14ac:dyDescent="0.25">
      <c r="A354">
        <v>429</v>
      </c>
      <c r="B354" t="s">
        <v>859</v>
      </c>
      <c r="C354">
        <v>48.183300000000003</v>
      </c>
      <c r="D354">
        <v>-112.7167</v>
      </c>
      <c r="E354">
        <v>1417.3</v>
      </c>
      <c r="F354" t="s">
        <v>860</v>
      </c>
      <c r="G354" t="s">
        <v>2345</v>
      </c>
      <c r="H354">
        <v>1.03301</v>
      </c>
      <c r="I354">
        <v>2.3936099999999998</v>
      </c>
      <c r="J354" s="6">
        <f t="shared" si="15"/>
        <v>0.34779959067523197</v>
      </c>
      <c r="K354" s="6">
        <f t="shared" si="16"/>
        <v>0.79193369432355976</v>
      </c>
      <c r="L354">
        <f t="shared" si="17"/>
        <v>1.5927718471617798</v>
      </c>
      <c r="M354" t="s">
        <v>859</v>
      </c>
    </row>
    <row r="355" spans="1:13" x14ac:dyDescent="0.25">
      <c r="A355">
        <v>430</v>
      </c>
      <c r="B355" t="s">
        <v>861</v>
      </c>
      <c r="C355">
        <v>47.843600000000002</v>
      </c>
      <c r="D355">
        <v>-111.57940000000001</v>
      </c>
      <c r="E355">
        <v>1095.5</v>
      </c>
      <c r="F355" t="s">
        <v>862</v>
      </c>
      <c r="G355" t="s">
        <v>2345</v>
      </c>
      <c r="H355">
        <v>0.94121999999999995</v>
      </c>
      <c r="I355">
        <v>2.2999999999999998</v>
      </c>
      <c r="J355" s="6">
        <f t="shared" si="15"/>
        <v>0.34733435823731557</v>
      </c>
      <c r="K355" s="6">
        <f t="shared" si="16"/>
        <v>0.70046616887620672</v>
      </c>
      <c r="L355">
        <f t="shared" si="17"/>
        <v>1.5002330844381033</v>
      </c>
      <c r="M355" t="s">
        <v>861</v>
      </c>
    </row>
    <row r="356" spans="1:13" x14ac:dyDescent="0.25">
      <c r="A356">
        <v>431</v>
      </c>
      <c r="B356" t="s">
        <v>863</v>
      </c>
      <c r="C356">
        <v>47.883299999999899</v>
      </c>
      <c r="D356">
        <v>-112.63330000000001</v>
      </c>
      <c r="E356">
        <v>1473.7</v>
      </c>
      <c r="F356" t="s">
        <v>864</v>
      </c>
      <c r="G356" t="s">
        <v>2345</v>
      </c>
      <c r="H356">
        <v>1.07647</v>
      </c>
      <c r="I356">
        <v>2.4212899999999999</v>
      </c>
      <c r="J356" s="6">
        <f t="shared" si="15"/>
        <v>0.3437658720651664</v>
      </c>
      <c r="K356" s="6">
        <f t="shared" si="16"/>
        <v>0.83818965500529907</v>
      </c>
      <c r="L356">
        <f t="shared" si="17"/>
        <v>1.6297398275026496</v>
      </c>
      <c r="M356" t="s">
        <v>863</v>
      </c>
    </row>
    <row r="357" spans="1:13" x14ac:dyDescent="0.25">
      <c r="A357">
        <v>434</v>
      </c>
      <c r="B357" t="s">
        <v>869</v>
      </c>
      <c r="C357">
        <v>48.4468999999999</v>
      </c>
      <c r="D357">
        <v>-113.2239</v>
      </c>
      <c r="E357">
        <v>1464.9</v>
      </c>
      <c r="F357" t="s">
        <v>870</v>
      </c>
      <c r="G357" t="s">
        <v>2345</v>
      </c>
      <c r="H357">
        <v>1.0416000000000001</v>
      </c>
      <c r="I357">
        <v>2.359</v>
      </c>
      <c r="J357" s="6">
        <f t="shared" si="15"/>
        <v>0.3367567108301856</v>
      </c>
      <c r="K357" s="6">
        <f t="shared" si="16"/>
        <v>0.80817803535341604</v>
      </c>
      <c r="L357">
        <f t="shared" si="17"/>
        <v>1.583589017676708</v>
      </c>
      <c r="M357" t="s">
        <v>869</v>
      </c>
    </row>
    <row r="358" spans="1:13" x14ac:dyDescent="0.25">
      <c r="A358">
        <v>435</v>
      </c>
      <c r="B358" t="s">
        <v>871</v>
      </c>
      <c r="C358">
        <v>46.583300000000001</v>
      </c>
      <c r="D358">
        <v>-111.91670000000001</v>
      </c>
      <c r="E358">
        <v>1189</v>
      </c>
      <c r="F358" t="s">
        <v>872</v>
      </c>
      <c r="G358" t="s">
        <v>2345</v>
      </c>
      <c r="H358">
        <v>0.72938000000000003</v>
      </c>
      <c r="I358">
        <v>1.73187</v>
      </c>
      <c r="J358" s="6">
        <f t="shared" si="15"/>
        <v>0.25625871795973337</v>
      </c>
      <c r="K358" s="6">
        <f t="shared" si="16"/>
        <v>0.55175499215230472</v>
      </c>
      <c r="L358">
        <f t="shared" si="17"/>
        <v>1.1418124960761524</v>
      </c>
      <c r="M358" t="s">
        <v>871</v>
      </c>
    </row>
    <row r="359" spans="1:13" x14ac:dyDescent="0.25">
      <c r="A359">
        <v>436</v>
      </c>
      <c r="B359" t="s">
        <v>873</v>
      </c>
      <c r="C359">
        <v>45.466700000000003</v>
      </c>
      <c r="D359">
        <v>-108.7333</v>
      </c>
      <c r="E359">
        <v>1250.9000000000001</v>
      </c>
      <c r="F359" t="s">
        <v>874</v>
      </c>
      <c r="G359" t="s">
        <v>2345</v>
      </c>
      <c r="H359">
        <v>1.0375000000000001</v>
      </c>
      <c r="I359">
        <v>2.4212400000000001</v>
      </c>
      <c r="J359" s="6">
        <f t="shared" si="15"/>
        <v>0.3537146888144535</v>
      </c>
      <c r="K359" s="6">
        <f t="shared" si="16"/>
        <v>0.79232366072562321</v>
      </c>
      <c r="L359">
        <f t="shared" si="17"/>
        <v>1.6067818303628116</v>
      </c>
      <c r="M359" t="s">
        <v>873</v>
      </c>
    </row>
    <row r="360" spans="1:13" x14ac:dyDescent="0.25">
      <c r="A360">
        <v>437</v>
      </c>
      <c r="B360" t="s">
        <v>875</v>
      </c>
      <c r="C360">
        <v>45.383299999999899</v>
      </c>
      <c r="D360">
        <v>-108.7167</v>
      </c>
      <c r="E360">
        <v>1220.0999999999899</v>
      </c>
      <c r="F360" t="s">
        <v>876</v>
      </c>
      <c r="G360" t="s">
        <v>2345</v>
      </c>
      <c r="H360">
        <v>1.1792899999999999</v>
      </c>
      <c r="I360">
        <v>2.6087600000000002</v>
      </c>
      <c r="J360" s="6">
        <f t="shared" si="15"/>
        <v>0.36540429287264731</v>
      </c>
      <c r="K360" s="6">
        <f t="shared" si="16"/>
        <v>0.92601104463082384</v>
      </c>
      <c r="L360">
        <f t="shared" si="17"/>
        <v>1.767385522315412</v>
      </c>
      <c r="M360" t="s">
        <v>875</v>
      </c>
    </row>
    <row r="361" spans="1:13" x14ac:dyDescent="0.25">
      <c r="A361">
        <v>438</v>
      </c>
      <c r="B361" t="s">
        <v>877</v>
      </c>
      <c r="C361">
        <v>45.890300000000003</v>
      </c>
      <c r="D361">
        <v>-104.5461</v>
      </c>
      <c r="E361">
        <v>1043.9000000000001</v>
      </c>
      <c r="F361" t="s">
        <v>878</v>
      </c>
      <c r="G361" t="s">
        <v>2345</v>
      </c>
      <c r="H361">
        <v>1.4005000000000001</v>
      </c>
      <c r="I361">
        <v>3.4509400000000001</v>
      </c>
      <c r="J361" s="6">
        <f t="shared" si="15"/>
        <v>0.52413802197862913</v>
      </c>
      <c r="K361" s="6">
        <f t="shared" si="16"/>
        <v>1.0371952078412463</v>
      </c>
      <c r="L361">
        <f t="shared" si="17"/>
        <v>2.2440676039206231</v>
      </c>
      <c r="M361" t="s">
        <v>877</v>
      </c>
    </row>
    <row r="362" spans="1:13" x14ac:dyDescent="0.25">
      <c r="A362">
        <v>439</v>
      </c>
      <c r="B362" t="s">
        <v>879</v>
      </c>
      <c r="C362">
        <v>45.466700000000003</v>
      </c>
      <c r="D362">
        <v>-113.116699999999</v>
      </c>
      <c r="E362">
        <v>2250.9</v>
      </c>
      <c r="F362" t="s">
        <v>880</v>
      </c>
      <c r="G362" t="s">
        <v>2345</v>
      </c>
      <c r="H362">
        <v>0.67273000000000005</v>
      </c>
      <c r="I362">
        <v>1.5649999999999999</v>
      </c>
      <c r="J362" s="6">
        <f t="shared" si="15"/>
        <v>0.22808403702174712</v>
      </c>
      <c r="K362" s="6">
        <f t="shared" si="16"/>
        <v>0.51463419280764588</v>
      </c>
      <c r="L362">
        <f t="shared" si="17"/>
        <v>1.0398170964038229</v>
      </c>
      <c r="M362" t="s">
        <v>879</v>
      </c>
    </row>
    <row r="363" spans="1:13" x14ac:dyDescent="0.25">
      <c r="A363">
        <v>440</v>
      </c>
      <c r="B363" t="s">
        <v>881</v>
      </c>
      <c r="C363">
        <v>46.083300000000001</v>
      </c>
      <c r="D363">
        <v>-112.41670000000001</v>
      </c>
      <c r="E363">
        <v>1922.0999999999899</v>
      </c>
      <c r="F363" t="s">
        <v>882</v>
      </c>
      <c r="G363" t="s">
        <v>2345</v>
      </c>
      <c r="H363">
        <v>0.90607000000000004</v>
      </c>
      <c r="I363">
        <v>1.8916299999999999</v>
      </c>
      <c r="J363" s="6">
        <f t="shared" si="15"/>
        <v>0.25193103379823722</v>
      </c>
      <c r="K363" s="6">
        <f t="shared" si="16"/>
        <v>0.73144471422719948</v>
      </c>
      <c r="L363">
        <f t="shared" si="17"/>
        <v>1.3115373571135995</v>
      </c>
      <c r="M363" t="s">
        <v>881</v>
      </c>
    </row>
    <row r="364" spans="1:13" x14ac:dyDescent="0.25">
      <c r="A364">
        <v>442</v>
      </c>
      <c r="B364" t="s">
        <v>885</v>
      </c>
      <c r="C364">
        <v>45.366700000000002</v>
      </c>
      <c r="D364">
        <v>-110.7167</v>
      </c>
      <c r="E364">
        <v>1524.9</v>
      </c>
      <c r="F364" t="s">
        <v>886</v>
      </c>
      <c r="G364" t="s">
        <v>2345</v>
      </c>
      <c r="H364">
        <v>0.78522000000000003</v>
      </c>
      <c r="I364">
        <v>1.8</v>
      </c>
      <c r="J364" s="6">
        <f t="shared" si="15"/>
        <v>0.25940031502676164</v>
      </c>
      <c r="K364" s="6">
        <f t="shared" si="16"/>
        <v>0.60541740300283853</v>
      </c>
      <c r="L364">
        <f t="shared" si="17"/>
        <v>1.2027087015014193</v>
      </c>
      <c r="M364" t="s">
        <v>885</v>
      </c>
    </row>
    <row r="365" spans="1:13" x14ac:dyDescent="0.25">
      <c r="A365">
        <v>443</v>
      </c>
      <c r="B365" t="s">
        <v>887</v>
      </c>
      <c r="C365">
        <v>46.533299999999898</v>
      </c>
      <c r="D365">
        <v>-108.9833</v>
      </c>
      <c r="E365">
        <v>975.39999999999895</v>
      </c>
      <c r="F365" t="s">
        <v>888</v>
      </c>
      <c r="G365" t="s">
        <v>2345</v>
      </c>
      <c r="H365">
        <v>0.89285999999999999</v>
      </c>
      <c r="I365">
        <v>2.16364</v>
      </c>
      <c r="J365" s="6">
        <f t="shared" si="15"/>
        <v>0.3248396029974065</v>
      </c>
      <c r="K365" s="6">
        <f t="shared" si="16"/>
        <v>0.66769834504813552</v>
      </c>
      <c r="L365">
        <f t="shared" si="17"/>
        <v>1.4156691725240678</v>
      </c>
      <c r="M365" t="s">
        <v>887</v>
      </c>
    </row>
    <row r="366" spans="1:13" x14ac:dyDescent="0.25">
      <c r="A366">
        <v>444</v>
      </c>
      <c r="B366" t="s">
        <v>889</v>
      </c>
      <c r="C366">
        <v>45.339399999999898</v>
      </c>
      <c r="D366">
        <v>-111.7111</v>
      </c>
      <c r="E366">
        <v>1509.7</v>
      </c>
      <c r="F366" t="s">
        <v>890</v>
      </c>
      <c r="G366" t="s">
        <v>2345</v>
      </c>
      <c r="H366">
        <v>0.66768000000000005</v>
      </c>
      <c r="I366">
        <v>1.55159</v>
      </c>
      <c r="J366" s="6">
        <f t="shared" si="15"/>
        <v>0.22594703527395582</v>
      </c>
      <c r="K366" s="6">
        <f t="shared" si="16"/>
        <v>0.51106544954397892</v>
      </c>
      <c r="L366">
        <f t="shared" si="17"/>
        <v>1.0313277247719894</v>
      </c>
      <c r="M366" t="s">
        <v>889</v>
      </c>
    </row>
    <row r="367" spans="1:13" x14ac:dyDescent="0.25">
      <c r="A367">
        <v>445</v>
      </c>
      <c r="B367" t="s">
        <v>891</v>
      </c>
      <c r="C367">
        <v>45.366700000000002</v>
      </c>
      <c r="D367">
        <v>-104.0333</v>
      </c>
      <c r="E367">
        <v>823</v>
      </c>
      <c r="F367" t="s">
        <v>892</v>
      </c>
      <c r="G367" t="s">
        <v>2345</v>
      </c>
      <c r="H367">
        <v>-9.9989999999999996E-2</v>
      </c>
      <c r="I367">
        <v>-9.9989999999999996E-2</v>
      </c>
      <c r="J367" s="6">
        <f t="shared" si="15"/>
        <v>0</v>
      </c>
      <c r="K367" s="6">
        <f t="shared" si="16"/>
        <v>-9.9989999999999996E-2</v>
      </c>
      <c r="L367">
        <f t="shared" si="17"/>
        <v>-9.9989999999999996E-2</v>
      </c>
      <c r="M367" t="s">
        <v>891</v>
      </c>
    </row>
    <row r="368" spans="1:13" x14ac:dyDescent="0.25">
      <c r="A368">
        <v>447</v>
      </c>
      <c r="B368" t="s">
        <v>895</v>
      </c>
      <c r="C368">
        <v>48.558100000000003</v>
      </c>
      <c r="D368">
        <v>-112.125</v>
      </c>
      <c r="E368">
        <v>1082.5999999999899</v>
      </c>
      <c r="F368" t="s">
        <v>896</v>
      </c>
      <c r="G368" t="s">
        <v>2345</v>
      </c>
      <c r="H368">
        <v>0.86767000000000005</v>
      </c>
      <c r="I368">
        <v>2.1693099999999998</v>
      </c>
      <c r="J368" s="6">
        <f t="shared" si="15"/>
        <v>0.33272810466449282</v>
      </c>
      <c r="K368" s="6">
        <f t="shared" si="16"/>
        <v>0.63704045235875228</v>
      </c>
      <c r="L368">
        <f t="shared" si="17"/>
        <v>1.4031752261793762</v>
      </c>
      <c r="M368" t="s">
        <v>895</v>
      </c>
    </row>
    <row r="369" spans="1:13" x14ac:dyDescent="0.25">
      <c r="A369">
        <v>450</v>
      </c>
      <c r="B369" t="s">
        <v>901</v>
      </c>
      <c r="C369">
        <v>47.2333</v>
      </c>
      <c r="D369">
        <v>-111.1514</v>
      </c>
      <c r="E369">
        <v>1493.5</v>
      </c>
      <c r="F369" t="s">
        <v>902</v>
      </c>
      <c r="G369" t="s">
        <v>2345</v>
      </c>
      <c r="H369">
        <v>1.09667</v>
      </c>
      <c r="I369">
        <v>2.5456400000000001</v>
      </c>
      <c r="J369" s="6">
        <f t="shared" si="15"/>
        <v>0.3703889261360363</v>
      </c>
      <c r="K369" s="6">
        <f t="shared" si="16"/>
        <v>0.83993596013818039</v>
      </c>
      <c r="L369">
        <f t="shared" si="17"/>
        <v>1.6927879800690904</v>
      </c>
      <c r="M369" t="s">
        <v>901</v>
      </c>
    </row>
    <row r="370" spans="1:13" x14ac:dyDescent="0.25">
      <c r="A370">
        <v>451</v>
      </c>
      <c r="B370" t="s">
        <v>903</v>
      </c>
      <c r="C370">
        <v>47.615299999999898</v>
      </c>
      <c r="D370">
        <v>-111.9855</v>
      </c>
      <c r="E370">
        <v>1214</v>
      </c>
      <c r="F370" t="s">
        <v>904</v>
      </c>
      <c r="G370" t="s">
        <v>2345</v>
      </c>
      <c r="H370">
        <v>0.93454999999999999</v>
      </c>
      <c r="I370">
        <v>2.2250000000000001</v>
      </c>
      <c r="J370" s="6">
        <f t="shared" si="15"/>
        <v>0.32986769203796357</v>
      </c>
      <c r="K370" s="6">
        <f t="shared" si="16"/>
        <v>0.70590313930606907</v>
      </c>
      <c r="L370">
        <f t="shared" si="17"/>
        <v>1.4654515696530348</v>
      </c>
      <c r="M370" t="s">
        <v>903</v>
      </c>
    </row>
    <row r="371" spans="1:13" x14ac:dyDescent="0.25">
      <c r="A371">
        <v>452</v>
      </c>
      <c r="B371" t="s">
        <v>905</v>
      </c>
      <c r="C371">
        <v>47.85</v>
      </c>
      <c r="D371">
        <v>-104.05</v>
      </c>
      <c r="E371">
        <v>588.89999999999895</v>
      </c>
      <c r="F371" t="s">
        <v>906</v>
      </c>
      <c r="G371" t="s">
        <v>2345</v>
      </c>
      <c r="H371">
        <v>1.19048</v>
      </c>
      <c r="I371">
        <v>3.00346</v>
      </c>
      <c r="J371" s="6">
        <f t="shared" si="15"/>
        <v>0.46343796994148317</v>
      </c>
      <c r="K371" s="6">
        <f t="shared" si="16"/>
        <v>0.86924927777063599</v>
      </c>
      <c r="L371">
        <f t="shared" si="17"/>
        <v>1.9363546388853179</v>
      </c>
      <c r="M371" t="s">
        <v>905</v>
      </c>
    </row>
    <row r="372" spans="1:13" x14ac:dyDescent="0.25">
      <c r="A372">
        <v>453</v>
      </c>
      <c r="B372" t="s">
        <v>907</v>
      </c>
      <c r="C372">
        <v>46.833300000000001</v>
      </c>
      <c r="D372">
        <v>-105.13330000000001</v>
      </c>
      <c r="E372">
        <v>673</v>
      </c>
      <c r="F372" t="s">
        <v>908</v>
      </c>
      <c r="G372" t="s">
        <v>2345</v>
      </c>
      <c r="H372">
        <v>1.22438</v>
      </c>
      <c r="I372">
        <v>3.0843799999999999</v>
      </c>
      <c r="J372" s="6">
        <f t="shared" si="15"/>
        <v>0.47545732666171642</v>
      </c>
      <c r="K372" s="6">
        <f t="shared" si="16"/>
        <v>0.8948180945478621</v>
      </c>
      <c r="L372">
        <f t="shared" si="17"/>
        <v>1.9895990472739309</v>
      </c>
      <c r="M372" t="s">
        <v>907</v>
      </c>
    </row>
    <row r="373" spans="1:13" x14ac:dyDescent="0.25">
      <c r="A373">
        <v>454</v>
      </c>
      <c r="B373" t="s">
        <v>909</v>
      </c>
      <c r="C373">
        <v>47.883299999999899</v>
      </c>
      <c r="D373">
        <v>-112.16670000000001</v>
      </c>
      <c r="E373">
        <v>1219.2</v>
      </c>
      <c r="F373" t="s">
        <v>910</v>
      </c>
      <c r="G373" t="s">
        <v>2345</v>
      </c>
      <c r="H373">
        <v>0.93881000000000003</v>
      </c>
      <c r="I373">
        <v>2.19923</v>
      </c>
      <c r="J373" s="6">
        <f t="shared" si="15"/>
        <v>0.32219135681234451</v>
      </c>
      <c r="K373" s="6">
        <f t="shared" si="16"/>
        <v>0.71548396942474002</v>
      </c>
      <c r="L373">
        <f t="shared" si="17"/>
        <v>1.4573569847123702</v>
      </c>
      <c r="M373" t="s">
        <v>909</v>
      </c>
    </row>
    <row r="374" spans="1:13" x14ac:dyDescent="0.25">
      <c r="A374">
        <v>455</v>
      </c>
      <c r="B374" t="s">
        <v>911</v>
      </c>
      <c r="C374">
        <v>46.616700000000002</v>
      </c>
      <c r="D374">
        <v>-110.349999999999</v>
      </c>
      <c r="E374">
        <v>1495</v>
      </c>
      <c r="F374" t="s">
        <v>912</v>
      </c>
      <c r="G374" t="s">
        <v>2345</v>
      </c>
      <c r="H374">
        <v>1.25</v>
      </c>
      <c r="I374">
        <v>2.6857099999999998</v>
      </c>
      <c r="J374" s="6">
        <f t="shared" si="15"/>
        <v>0.36699937551693163</v>
      </c>
      <c r="K374" s="6">
        <f t="shared" si="16"/>
        <v>0.99561541759317818</v>
      </c>
      <c r="L374">
        <f t="shared" si="17"/>
        <v>1.840662708796589</v>
      </c>
      <c r="M374" t="s">
        <v>911</v>
      </c>
    </row>
    <row r="375" spans="1:13" x14ac:dyDescent="0.25">
      <c r="A375">
        <v>456</v>
      </c>
      <c r="B375" t="s">
        <v>913</v>
      </c>
      <c r="C375">
        <v>45.799999999999898</v>
      </c>
      <c r="D375">
        <v>-112.333299999999</v>
      </c>
      <c r="E375">
        <v>1726.4</v>
      </c>
      <c r="F375" t="s">
        <v>914</v>
      </c>
      <c r="G375" t="s">
        <v>2345</v>
      </c>
      <c r="H375">
        <v>0.78332999999999997</v>
      </c>
      <c r="I375">
        <v>1.7250000000000001</v>
      </c>
      <c r="J375" s="6">
        <f t="shared" si="15"/>
        <v>0.24071177462233256</v>
      </c>
      <c r="K375" s="6">
        <f t="shared" si="16"/>
        <v>0.6164813120929491</v>
      </c>
      <c r="L375">
        <f t="shared" si="17"/>
        <v>1.1707406560464746</v>
      </c>
      <c r="M375" t="s">
        <v>913</v>
      </c>
    </row>
    <row r="376" spans="1:13" x14ac:dyDescent="0.25">
      <c r="A376">
        <v>457</v>
      </c>
      <c r="B376" t="s">
        <v>915</v>
      </c>
      <c r="C376">
        <v>45.4530999999999</v>
      </c>
      <c r="D376">
        <v>-109.5069</v>
      </c>
      <c r="E376">
        <v>1371.5999999999899</v>
      </c>
      <c r="F376" t="s">
        <v>916</v>
      </c>
      <c r="G376" t="s">
        <v>2345</v>
      </c>
      <c r="H376">
        <v>1.125</v>
      </c>
      <c r="I376">
        <v>2.4318200000000001</v>
      </c>
      <c r="J376" s="6">
        <f t="shared" si="15"/>
        <v>0.33405222775702381</v>
      </c>
      <c r="K376" s="6">
        <f t="shared" si="16"/>
        <v>0.89345264017045023</v>
      </c>
      <c r="L376">
        <f t="shared" si="17"/>
        <v>1.662636320085225</v>
      </c>
      <c r="M376" t="s">
        <v>915</v>
      </c>
    </row>
    <row r="377" spans="1:13" x14ac:dyDescent="0.25">
      <c r="A377">
        <v>458</v>
      </c>
      <c r="B377" t="s">
        <v>917</v>
      </c>
      <c r="C377">
        <v>45.366700000000002</v>
      </c>
      <c r="D377">
        <v>-109.66670000000001</v>
      </c>
      <c r="E377">
        <v>1524</v>
      </c>
      <c r="F377" t="s">
        <v>918</v>
      </c>
      <c r="G377" t="s">
        <v>2345</v>
      </c>
      <c r="H377">
        <v>1.2725</v>
      </c>
      <c r="I377">
        <v>2.6923499999999998</v>
      </c>
      <c r="J377" s="6">
        <f t="shared" si="15"/>
        <v>0.36294520712937539</v>
      </c>
      <c r="K377" s="6">
        <f t="shared" si="16"/>
        <v>1.0209255529805277</v>
      </c>
      <c r="L377">
        <f t="shared" si="17"/>
        <v>1.8566377764902637</v>
      </c>
      <c r="M377" t="s">
        <v>917</v>
      </c>
    </row>
    <row r="378" spans="1:13" x14ac:dyDescent="0.25">
      <c r="A378">
        <v>459</v>
      </c>
      <c r="B378" t="s">
        <v>919</v>
      </c>
      <c r="C378">
        <v>45.966700000000003</v>
      </c>
      <c r="D378">
        <v>-110.9</v>
      </c>
      <c r="E378">
        <v>1645.9</v>
      </c>
      <c r="F378" t="s">
        <v>920</v>
      </c>
      <c r="G378" t="s">
        <v>2345</v>
      </c>
      <c r="H378">
        <v>1.16429</v>
      </c>
      <c r="I378">
        <v>2.5499999999999998</v>
      </c>
      <c r="J378" s="6">
        <f t="shared" si="15"/>
        <v>0.35421826458516514</v>
      </c>
      <c r="K378" s="6">
        <f t="shared" si="16"/>
        <v>0.91876460859995601</v>
      </c>
      <c r="L378">
        <f t="shared" si="17"/>
        <v>1.7343823042999782</v>
      </c>
      <c r="M378" t="s">
        <v>919</v>
      </c>
    </row>
    <row r="379" spans="1:13" x14ac:dyDescent="0.25">
      <c r="A379">
        <v>460</v>
      </c>
      <c r="B379" t="s">
        <v>921</v>
      </c>
      <c r="C379">
        <v>46.8217</v>
      </c>
      <c r="D379">
        <v>-108.3725</v>
      </c>
      <c r="E379">
        <v>1003.4</v>
      </c>
      <c r="F379" t="s">
        <v>922</v>
      </c>
      <c r="G379" t="s">
        <v>2345</v>
      </c>
      <c r="H379">
        <v>0.97823000000000004</v>
      </c>
      <c r="I379">
        <v>2.2161</v>
      </c>
      <c r="J379" s="6">
        <f t="shared" si="15"/>
        <v>0.31642707578211771</v>
      </c>
      <c r="K379" s="6">
        <f t="shared" si="16"/>
        <v>0.75889946456879687</v>
      </c>
      <c r="L379">
        <f t="shared" si="17"/>
        <v>1.4874997322843984</v>
      </c>
      <c r="M379" t="s">
        <v>921</v>
      </c>
    </row>
    <row r="380" spans="1:13" x14ac:dyDescent="0.25">
      <c r="A380">
        <v>461</v>
      </c>
      <c r="B380" t="s">
        <v>923</v>
      </c>
      <c r="C380">
        <v>48.7777999999999</v>
      </c>
      <c r="D380">
        <v>-107.453599999999</v>
      </c>
      <c r="E380">
        <v>792.2</v>
      </c>
      <c r="F380" t="s">
        <v>924</v>
      </c>
      <c r="G380" t="s">
        <v>2345</v>
      </c>
      <c r="H380">
        <v>1.0709500000000001</v>
      </c>
      <c r="I380">
        <v>2.66431</v>
      </c>
      <c r="J380" s="6">
        <f t="shared" si="15"/>
        <v>0.40729821828479162</v>
      </c>
      <c r="K380" s="6">
        <f t="shared" si="16"/>
        <v>0.78863238834880778</v>
      </c>
      <c r="L380">
        <f t="shared" si="17"/>
        <v>1.7264711941744038</v>
      </c>
      <c r="M380" t="s">
        <v>923</v>
      </c>
    </row>
    <row r="381" spans="1:13" x14ac:dyDescent="0.25">
      <c r="A381">
        <v>462</v>
      </c>
      <c r="B381" t="s">
        <v>925</v>
      </c>
      <c r="C381">
        <v>46.271900000000002</v>
      </c>
      <c r="D381">
        <v>-106.67440000000001</v>
      </c>
      <c r="E381">
        <v>766.6</v>
      </c>
      <c r="F381" t="s">
        <v>926</v>
      </c>
      <c r="G381" t="s">
        <v>2345</v>
      </c>
      <c r="H381">
        <v>0.95938999999999997</v>
      </c>
      <c r="I381">
        <v>2.3571300000000002</v>
      </c>
      <c r="J381" s="6">
        <f t="shared" si="15"/>
        <v>0.35729339987534825</v>
      </c>
      <c r="K381" s="6">
        <f t="shared" si="16"/>
        <v>0.71173308724372508</v>
      </c>
      <c r="L381">
        <f t="shared" si="17"/>
        <v>1.5344315436218627</v>
      </c>
      <c r="M381" t="s">
        <v>925</v>
      </c>
    </row>
    <row r="382" spans="1:13" x14ac:dyDescent="0.25">
      <c r="A382">
        <v>463</v>
      </c>
      <c r="B382" t="s">
        <v>927</v>
      </c>
      <c r="C382">
        <v>46.2667</v>
      </c>
      <c r="D382">
        <v>-106.616699999999</v>
      </c>
      <c r="E382">
        <v>830</v>
      </c>
      <c r="F382" t="s">
        <v>928</v>
      </c>
      <c r="G382" t="s">
        <v>2345</v>
      </c>
      <c r="H382">
        <v>0.96908000000000005</v>
      </c>
      <c r="I382">
        <v>2.37195</v>
      </c>
      <c r="J382" s="6">
        <f t="shared" si="15"/>
        <v>0.35860474185694746</v>
      </c>
      <c r="K382" s="6">
        <f t="shared" si="16"/>
        <v>0.72051413424642974</v>
      </c>
      <c r="L382">
        <f t="shared" si="17"/>
        <v>1.5462320671232148</v>
      </c>
      <c r="M382" t="s">
        <v>927</v>
      </c>
    </row>
    <row r="383" spans="1:13" x14ac:dyDescent="0.25">
      <c r="A383">
        <v>464</v>
      </c>
      <c r="B383" t="s">
        <v>929</v>
      </c>
      <c r="C383">
        <v>48.4983</v>
      </c>
      <c r="D383">
        <v>-109.8014</v>
      </c>
      <c r="E383">
        <v>815.29999999999905</v>
      </c>
      <c r="F383" t="s">
        <v>930</v>
      </c>
      <c r="G383" t="s">
        <v>2345</v>
      </c>
      <c r="H383">
        <v>1.0035700000000001</v>
      </c>
      <c r="I383">
        <v>2.4207100000000001</v>
      </c>
      <c r="J383" s="6">
        <f t="shared" si="15"/>
        <v>0.36225247091687363</v>
      </c>
      <c r="K383" s="6">
        <f t="shared" si="16"/>
        <v>0.75247572113309558</v>
      </c>
      <c r="L383">
        <f t="shared" si="17"/>
        <v>1.5865928605665478</v>
      </c>
      <c r="M383" t="s">
        <v>929</v>
      </c>
    </row>
    <row r="384" spans="1:13" x14ac:dyDescent="0.25">
      <c r="A384">
        <v>465</v>
      </c>
      <c r="B384" t="s">
        <v>931</v>
      </c>
      <c r="C384">
        <v>47.830599999999897</v>
      </c>
      <c r="D384">
        <v>-110.660799999999</v>
      </c>
      <c r="E384">
        <v>807.39999999999895</v>
      </c>
      <c r="F384" t="s">
        <v>932</v>
      </c>
      <c r="G384" t="s">
        <v>2345</v>
      </c>
      <c r="H384">
        <v>1.075</v>
      </c>
      <c r="I384">
        <v>2.5538500000000002</v>
      </c>
      <c r="J384" s="6">
        <f t="shared" si="15"/>
        <v>0.3780269180288599</v>
      </c>
      <c r="K384" s="6">
        <f t="shared" si="16"/>
        <v>0.81297170759253001</v>
      </c>
      <c r="L384">
        <f t="shared" si="17"/>
        <v>1.6834108537962651</v>
      </c>
      <c r="M384" t="s">
        <v>931</v>
      </c>
    </row>
    <row r="385" spans="1:13" x14ac:dyDescent="0.25">
      <c r="A385">
        <v>466</v>
      </c>
      <c r="B385" t="s">
        <v>933</v>
      </c>
      <c r="C385">
        <v>48.462800000000001</v>
      </c>
      <c r="D385">
        <v>-108.7792</v>
      </c>
      <c r="E385">
        <v>770.2</v>
      </c>
      <c r="F385" t="s">
        <v>934</v>
      </c>
      <c r="G385" t="s">
        <v>2345</v>
      </c>
      <c r="H385">
        <v>0.98499999999999999</v>
      </c>
      <c r="I385">
        <v>2.3792</v>
      </c>
      <c r="J385" s="6">
        <f t="shared" si="15"/>
        <v>0.35638849722137916</v>
      </c>
      <c r="K385" s="6">
        <f t="shared" si="16"/>
        <v>0.73797031796700485</v>
      </c>
      <c r="L385">
        <f t="shared" si="17"/>
        <v>1.5585851589835025</v>
      </c>
      <c r="M385" t="s">
        <v>933</v>
      </c>
    </row>
    <row r="386" spans="1:13" x14ac:dyDescent="0.25">
      <c r="A386">
        <v>467</v>
      </c>
      <c r="B386" t="s">
        <v>935</v>
      </c>
      <c r="C386">
        <v>45.7333</v>
      </c>
      <c r="D386">
        <v>-107.5667</v>
      </c>
      <c r="E386">
        <v>929.6</v>
      </c>
      <c r="F386" t="s">
        <v>936</v>
      </c>
      <c r="G386" t="s">
        <v>2345</v>
      </c>
      <c r="H386">
        <v>0.94037000000000004</v>
      </c>
      <c r="I386">
        <v>2.3203399999999998</v>
      </c>
      <c r="J386" s="6">
        <f t="shared" si="15"/>
        <v>0.35275099305019836</v>
      </c>
      <c r="K386" s="6">
        <f t="shared" si="16"/>
        <v>0.69586164372753401</v>
      </c>
      <c r="L386">
        <f t="shared" si="17"/>
        <v>1.508100821863767</v>
      </c>
      <c r="M386" t="s">
        <v>935</v>
      </c>
    </row>
    <row r="387" spans="1:13" x14ac:dyDescent="0.25">
      <c r="A387">
        <v>468</v>
      </c>
      <c r="B387" t="s">
        <v>937</v>
      </c>
      <c r="C387">
        <v>46.616700000000002</v>
      </c>
      <c r="D387">
        <v>-112.099999999999</v>
      </c>
      <c r="E387">
        <v>1220.4000000000001</v>
      </c>
      <c r="F387" t="s">
        <v>938</v>
      </c>
      <c r="G387" t="s">
        <v>2345</v>
      </c>
      <c r="H387">
        <v>0.72726999999999997</v>
      </c>
      <c r="I387">
        <v>1.69746</v>
      </c>
      <c r="J387" s="6">
        <f t="shared" ref="J387:J450" si="18">INDEX(LINEST($H387:$I387,LN($H$1:$I$1)),1)</f>
        <v>0.24800212029781221</v>
      </c>
      <c r="K387" s="6">
        <f t="shared" ref="K387:K450" si="19">INDEX(LINEST($H387:$I387,LN($H$1:$I$1)),1,2)</f>
        <v>0.55536802954268294</v>
      </c>
      <c r="L387">
        <f t="shared" ref="L387:L450" si="20">J387*LN(10)+K387</f>
        <v>1.1264140147713415</v>
      </c>
      <c r="M387" t="s">
        <v>937</v>
      </c>
    </row>
    <row r="388" spans="1:13" x14ac:dyDescent="0.25">
      <c r="A388">
        <v>471</v>
      </c>
      <c r="B388" t="s">
        <v>943</v>
      </c>
      <c r="C388">
        <v>46.383299999999899</v>
      </c>
      <c r="D388">
        <v>-105.866699999999</v>
      </c>
      <c r="E388">
        <v>724.2</v>
      </c>
      <c r="F388" t="s">
        <v>944</v>
      </c>
      <c r="G388" t="s">
        <v>2345</v>
      </c>
      <c r="H388">
        <v>1.04155</v>
      </c>
      <c r="I388">
        <v>2.4541900000000001</v>
      </c>
      <c r="J388" s="6">
        <f t="shared" si="18"/>
        <v>0.36110217093301461</v>
      </c>
      <c r="K388" s="6">
        <f t="shared" si="19"/>
        <v>0.79125304832370547</v>
      </c>
      <c r="L388">
        <f t="shared" si="20"/>
        <v>1.6227215241618529</v>
      </c>
      <c r="M388" t="s">
        <v>943</v>
      </c>
    </row>
    <row r="389" spans="1:13" x14ac:dyDescent="0.25">
      <c r="A389">
        <v>472</v>
      </c>
      <c r="B389" t="s">
        <v>945</v>
      </c>
      <c r="C389">
        <v>46.654699999999899</v>
      </c>
      <c r="D389">
        <v>-111.0939</v>
      </c>
      <c r="E389">
        <v>1435.5999999999899</v>
      </c>
      <c r="F389" t="s">
        <v>946</v>
      </c>
      <c r="G389" t="s">
        <v>2345</v>
      </c>
      <c r="H389">
        <v>0.78491</v>
      </c>
      <c r="I389">
        <v>1.77929</v>
      </c>
      <c r="J389" s="6">
        <f t="shared" si="18"/>
        <v>0.25418562176660087</v>
      </c>
      <c r="K389" s="6">
        <f t="shared" si="19"/>
        <v>0.60872195293360398</v>
      </c>
      <c r="L389">
        <f t="shared" si="20"/>
        <v>1.1940059764668021</v>
      </c>
      <c r="M389" t="s">
        <v>945</v>
      </c>
    </row>
    <row r="390" spans="1:13" x14ac:dyDescent="0.25">
      <c r="A390">
        <v>473</v>
      </c>
      <c r="B390" t="s">
        <v>947</v>
      </c>
      <c r="C390">
        <v>48</v>
      </c>
      <c r="D390">
        <v>-106.45</v>
      </c>
      <c r="E390">
        <v>665.1</v>
      </c>
      <c r="F390" t="s">
        <v>948</v>
      </c>
      <c r="G390" t="s">
        <v>2345</v>
      </c>
      <c r="H390">
        <v>1.2077800000000001</v>
      </c>
      <c r="I390">
        <v>3.0057700000000001</v>
      </c>
      <c r="J390" s="6">
        <f t="shared" si="18"/>
        <v>0.45960619288413945</v>
      </c>
      <c r="K390" s="6">
        <f t="shared" si="19"/>
        <v>0.88920526323446825</v>
      </c>
      <c r="L390">
        <f t="shared" si="20"/>
        <v>1.9474876316172338</v>
      </c>
      <c r="M390" t="s">
        <v>947</v>
      </c>
    </row>
    <row r="391" spans="1:13" x14ac:dyDescent="0.25">
      <c r="A391">
        <v>474</v>
      </c>
      <c r="B391" t="s">
        <v>949</v>
      </c>
      <c r="C391">
        <v>48.011899999999898</v>
      </c>
      <c r="D391">
        <v>-106.4117</v>
      </c>
      <c r="E391">
        <v>630.89999999999895</v>
      </c>
      <c r="F391" t="s">
        <v>950</v>
      </c>
      <c r="G391" t="s">
        <v>2345</v>
      </c>
      <c r="H391">
        <v>1.20797</v>
      </c>
      <c r="I391">
        <v>3.0057399999999999</v>
      </c>
      <c r="J391" s="6">
        <f t="shared" si="18"/>
        <v>0.45954995599603971</v>
      </c>
      <c r="K391" s="6">
        <f t="shared" si="19"/>
        <v>0.8894342436748981</v>
      </c>
      <c r="L391">
        <f t="shared" si="20"/>
        <v>1.947587121837449</v>
      </c>
      <c r="M391" t="s">
        <v>949</v>
      </c>
    </row>
    <row r="392" spans="1:13" x14ac:dyDescent="0.25">
      <c r="A392">
        <v>475</v>
      </c>
      <c r="B392" t="s">
        <v>951</v>
      </c>
      <c r="C392">
        <v>47.5</v>
      </c>
      <c r="D392">
        <v>-111.8</v>
      </c>
      <c r="E392">
        <v>1066.8</v>
      </c>
      <c r="F392" t="s">
        <v>952</v>
      </c>
      <c r="G392" t="s">
        <v>2345</v>
      </c>
      <c r="H392">
        <v>0.95108999999999999</v>
      </c>
      <c r="I392">
        <v>2.25589</v>
      </c>
      <c r="J392" s="6">
        <f t="shared" si="18"/>
        <v>0.33353587087538045</v>
      </c>
      <c r="K392" s="6">
        <f t="shared" si="19"/>
        <v>0.71990055148712395</v>
      </c>
      <c r="L392">
        <f t="shared" si="20"/>
        <v>1.487895275743562</v>
      </c>
      <c r="M392" t="s">
        <v>951</v>
      </c>
    </row>
    <row r="393" spans="1:13" x14ac:dyDescent="0.25">
      <c r="A393">
        <v>476</v>
      </c>
      <c r="B393" t="s">
        <v>953</v>
      </c>
      <c r="C393">
        <v>45.916699999999899</v>
      </c>
      <c r="D393">
        <v>-107.5667</v>
      </c>
      <c r="E393">
        <v>853.39999999999895</v>
      </c>
      <c r="F393" t="s">
        <v>954</v>
      </c>
      <c r="G393" t="s">
        <v>2345</v>
      </c>
      <c r="H393">
        <v>0.97489000000000003</v>
      </c>
      <c r="I393">
        <v>2.3692199999999999</v>
      </c>
      <c r="J393" s="6">
        <f t="shared" si="18"/>
        <v>0.35642172810980166</v>
      </c>
      <c r="K393" s="6">
        <f t="shared" si="19"/>
        <v>0.72783728407038739</v>
      </c>
      <c r="L393">
        <f t="shared" si="20"/>
        <v>1.5485286420351936</v>
      </c>
      <c r="M393" t="s">
        <v>953</v>
      </c>
    </row>
    <row r="394" spans="1:13" x14ac:dyDescent="0.25">
      <c r="A394">
        <v>477</v>
      </c>
      <c r="B394" t="s">
        <v>955</v>
      </c>
      <c r="C394">
        <v>48.799999999999898</v>
      </c>
      <c r="D394">
        <v>-105.599999999999</v>
      </c>
      <c r="E394">
        <v>755.89999999999895</v>
      </c>
      <c r="F394" t="s">
        <v>956</v>
      </c>
      <c r="G394" t="s">
        <v>2345</v>
      </c>
      <c r="H394">
        <v>1.09243</v>
      </c>
      <c r="I394">
        <v>2.7894000000000001</v>
      </c>
      <c r="J394" s="6">
        <f t="shared" si="18"/>
        <v>0.43378323635759852</v>
      </c>
      <c r="K394" s="6">
        <f t="shared" si="19"/>
        <v>0.79175437274456195</v>
      </c>
      <c r="L394">
        <f t="shared" si="20"/>
        <v>1.790577186372281</v>
      </c>
      <c r="M394" t="s">
        <v>955</v>
      </c>
    </row>
    <row r="395" spans="1:13" x14ac:dyDescent="0.25">
      <c r="A395">
        <v>478</v>
      </c>
      <c r="B395" t="s">
        <v>957</v>
      </c>
      <c r="C395">
        <v>48.066699999999898</v>
      </c>
      <c r="D395">
        <v>-106.05</v>
      </c>
      <c r="E395">
        <v>630.89999999999895</v>
      </c>
      <c r="F395" t="s">
        <v>958</v>
      </c>
      <c r="G395" t="s">
        <v>2345</v>
      </c>
      <c r="H395">
        <v>1.1846000000000001</v>
      </c>
      <c r="I395">
        <v>2.9537300000000002</v>
      </c>
      <c r="J395" s="6">
        <f t="shared" si="18"/>
        <v>0.45222893565432404</v>
      </c>
      <c r="K395" s="6">
        <f t="shared" si="19"/>
        <v>0.87113878828357993</v>
      </c>
      <c r="L395">
        <f t="shared" si="20"/>
        <v>1.9124343941417901</v>
      </c>
      <c r="M395" t="s">
        <v>957</v>
      </c>
    </row>
    <row r="396" spans="1:13" x14ac:dyDescent="0.25">
      <c r="A396">
        <v>479</v>
      </c>
      <c r="B396" t="s">
        <v>959</v>
      </c>
      <c r="C396">
        <v>48.2667</v>
      </c>
      <c r="D396">
        <v>-104.41670000000001</v>
      </c>
      <c r="E396">
        <v>650.1</v>
      </c>
      <c r="F396" t="s">
        <v>960</v>
      </c>
      <c r="G396" t="s">
        <v>2345</v>
      </c>
      <c r="H396">
        <v>1.0967</v>
      </c>
      <c r="I396">
        <v>2.7924199999999999</v>
      </c>
      <c r="J396" s="6">
        <f t="shared" si="18"/>
        <v>0.43346370858430416</v>
      </c>
      <c r="K396" s="6">
        <f t="shared" si="19"/>
        <v>0.79624585251973201</v>
      </c>
      <c r="L396">
        <f t="shared" si="20"/>
        <v>1.794332926259866</v>
      </c>
      <c r="M396" t="s">
        <v>959</v>
      </c>
    </row>
    <row r="397" spans="1:13" x14ac:dyDescent="0.25">
      <c r="A397">
        <v>480</v>
      </c>
      <c r="B397" t="s">
        <v>961</v>
      </c>
      <c r="C397">
        <v>48.333300000000001</v>
      </c>
      <c r="D397">
        <v>-104.5</v>
      </c>
      <c r="E397">
        <v>618.70000000000005</v>
      </c>
      <c r="F397" t="s">
        <v>962</v>
      </c>
      <c r="G397" t="s">
        <v>2345</v>
      </c>
      <c r="H397">
        <v>1.09555</v>
      </c>
      <c r="I397">
        <v>2.7821699999999998</v>
      </c>
      <c r="J397" s="6">
        <f t="shared" si="18"/>
        <v>0.43113754639472274</v>
      </c>
      <c r="K397" s="6">
        <f t="shared" si="19"/>
        <v>0.79670822528296514</v>
      </c>
      <c r="L397">
        <f t="shared" si="20"/>
        <v>1.7894391126414826</v>
      </c>
      <c r="M397" t="s">
        <v>961</v>
      </c>
    </row>
    <row r="398" spans="1:13" x14ac:dyDescent="0.25">
      <c r="A398">
        <v>481</v>
      </c>
      <c r="B398" t="s">
        <v>963</v>
      </c>
      <c r="C398">
        <v>48.292200000000001</v>
      </c>
      <c r="D398">
        <v>-111.5675</v>
      </c>
      <c r="E398">
        <v>1082</v>
      </c>
      <c r="F398" t="s">
        <v>964</v>
      </c>
      <c r="G398" t="s">
        <v>2345</v>
      </c>
      <c r="H398">
        <v>0.81200000000000006</v>
      </c>
      <c r="I398">
        <v>2.1265800000000001</v>
      </c>
      <c r="J398" s="6">
        <f t="shared" si="18"/>
        <v>0.33603585617363396</v>
      </c>
      <c r="K398" s="6">
        <f t="shared" si="19"/>
        <v>0.57907769372619833</v>
      </c>
      <c r="L398">
        <f t="shared" si="20"/>
        <v>1.3528288468630991</v>
      </c>
      <c r="M398" t="s">
        <v>963</v>
      </c>
    </row>
    <row r="399" spans="1:13" x14ac:dyDescent="0.25">
      <c r="A399">
        <v>482</v>
      </c>
      <c r="B399" t="s">
        <v>965</v>
      </c>
      <c r="C399">
        <v>45.445300000000003</v>
      </c>
      <c r="D399">
        <v>-111.2367</v>
      </c>
      <c r="E399">
        <v>1658.4</v>
      </c>
      <c r="F399" t="s">
        <v>966</v>
      </c>
      <c r="G399" t="s">
        <v>2345</v>
      </c>
      <c r="H399">
        <v>0.98412999999999995</v>
      </c>
      <c r="I399">
        <v>2.1792899999999999</v>
      </c>
      <c r="J399" s="6">
        <f t="shared" si="18"/>
        <v>0.30550945082420278</v>
      </c>
      <c r="K399" s="6">
        <f t="shared" si="19"/>
        <v>0.7723669855267864</v>
      </c>
      <c r="L399">
        <f t="shared" si="20"/>
        <v>1.4758284927633931</v>
      </c>
      <c r="M399" t="s">
        <v>965</v>
      </c>
    </row>
    <row r="400" spans="1:13" x14ac:dyDescent="0.25">
      <c r="A400">
        <v>483</v>
      </c>
      <c r="B400" t="s">
        <v>967</v>
      </c>
      <c r="C400">
        <v>45.2333</v>
      </c>
      <c r="D400">
        <v>-111.25</v>
      </c>
      <c r="E400">
        <v>1876</v>
      </c>
      <c r="F400" t="s">
        <v>968</v>
      </c>
      <c r="G400" t="s">
        <v>2345</v>
      </c>
      <c r="H400">
        <v>0.8</v>
      </c>
      <c r="I400">
        <v>1.7662800000000001</v>
      </c>
      <c r="J400" s="6">
        <f t="shared" si="18"/>
        <v>0.24700263742294806</v>
      </c>
      <c r="K400" s="6">
        <f t="shared" si="19"/>
        <v>0.62879081827941308</v>
      </c>
      <c r="L400">
        <f t="shared" si="20"/>
        <v>1.1975354091397066</v>
      </c>
      <c r="M400" t="s">
        <v>967</v>
      </c>
    </row>
    <row r="401" spans="1:13" x14ac:dyDescent="0.25">
      <c r="A401">
        <v>484</v>
      </c>
      <c r="B401" t="s">
        <v>969</v>
      </c>
      <c r="C401">
        <v>45.116700000000002</v>
      </c>
      <c r="D401">
        <v>-111.2333</v>
      </c>
      <c r="E401">
        <v>1951.9</v>
      </c>
      <c r="F401" t="s">
        <v>970</v>
      </c>
      <c r="G401" t="s">
        <v>2345</v>
      </c>
      <c r="H401">
        <v>0.82</v>
      </c>
      <c r="I401">
        <v>1.78372</v>
      </c>
      <c r="J401" s="6">
        <f t="shared" si="18"/>
        <v>0.24634824454324158</v>
      </c>
      <c r="K401" s="6">
        <f t="shared" si="19"/>
        <v>0.64924440885896018</v>
      </c>
      <c r="L401">
        <f t="shared" si="20"/>
        <v>1.2164822044294801</v>
      </c>
      <c r="M401" t="s">
        <v>969</v>
      </c>
    </row>
    <row r="402" spans="1:13" x14ac:dyDescent="0.25">
      <c r="A402">
        <v>485</v>
      </c>
      <c r="B402" t="s">
        <v>971</v>
      </c>
      <c r="C402">
        <v>45.216700000000003</v>
      </c>
      <c r="D402">
        <v>-111.2833</v>
      </c>
      <c r="E402">
        <v>2012.9</v>
      </c>
      <c r="F402" t="s">
        <v>972</v>
      </c>
      <c r="G402" t="s">
        <v>2345</v>
      </c>
      <c r="H402">
        <v>0.75455000000000005</v>
      </c>
      <c r="I402">
        <v>1.7888900000000001</v>
      </c>
      <c r="J402" s="6">
        <f t="shared" si="18"/>
        <v>0.26440028562326873</v>
      </c>
      <c r="K402" s="6">
        <f t="shared" si="19"/>
        <v>0.57128168748098718</v>
      </c>
      <c r="L402">
        <f t="shared" si="20"/>
        <v>1.1800858437404937</v>
      </c>
      <c r="M402" t="s">
        <v>971</v>
      </c>
    </row>
    <row r="403" spans="1:13" x14ac:dyDescent="0.25">
      <c r="A403">
        <v>486</v>
      </c>
      <c r="B403" t="s">
        <v>973</v>
      </c>
      <c r="C403">
        <v>45.033299999999898</v>
      </c>
      <c r="D403">
        <v>-110.75</v>
      </c>
      <c r="E403">
        <v>1569.7</v>
      </c>
      <c r="F403" t="s">
        <v>974</v>
      </c>
      <c r="G403" t="s">
        <v>2345</v>
      </c>
      <c r="H403">
        <v>0.69220999999999999</v>
      </c>
      <c r="I403">
        <v>1.7904</v>
      </c>
      <c r="J403" s="6">
        <f t="shared" si="18"/>
        <v>0.28072176428313461</v>
      </c>
      <c r="K403" s="6">
        <f t="shared" si="19"/>
        <v>0.49762850056533181</v>
      </c>
      <c r="L403">
        <f t="shared" si="20"/>
        <v>1.144014250282666</v>
      </c>
      <c r="M403" t="s">
        <v>973</v>
      </c>
    </row>
    <row r="404" spans="1:13" x14ac:dyDescent="0.25">
      <c r="A404">
        <v>487</v>
      </c>
      <c r="B404" t="s">
        <v>975</v>
      </c>
      <c r="C404">
        <v>45.031700000000001</v>
      </c>
      <c r="D404">
        <v>-110.703599999999</v>
      </c>
      <c r="E404">
        <v>1607.8</v>
      </c>
      <c r="F404" t="s">
        <v>976</v>
      </c>
      <c r="G404" t="s">
        <v>2345</v>
      </c>
      <c r="H404">
        <v>0.68471000000000004</v>
      </c>
      <c r="I404">
        <v>1.76345</v>
      </c>
      <c r="J404" s="6">
        <f t="shared" si="18"/>
        <v>0.2757499121306774</v>
      </c>
      <c r="K404" s="6">
        <f t="shared" si="19"/>
        <v>0.49357472586696838</v>
      </c>
      <c r="L404">
        <f t="shared" si="20"/>
        <v>1.1285123629334843</v>
      </c>
      <c r="M404" t="s">
        <v>975</v>
      </c>
    </row>
    <row r="405" spans="1:13" x14ac:dyDescent="0.25">
      <c r="A405">
        <v>488</v>
      </c>
      <c r="B405" t="s">
        <v>977</v>
      </c>
      <c r="C405">
        <v>46.049999999999898</v>
      </c>
      <c r="D405">
        <v>-105.91670000000001</v>
      </c>
      <c r="E405">
        <v>793.1</v>
      </c>
      <c r="F405" t="s">
        <v>978</v>
      </c>
      <c r="G405" t="s">
        <v>2345</v>
      </c>
      <c r="H405">
        <v>1.02179</v>
      </c>
      <c r="I405">
        <v>2.4750000000000001</v>
      </c>
      <c r="J405" s="6">
        <f t="shared" si="18"/>
        <v>0.37147276434304999</v>
      </c>
      <c r="K405" s="6">
        <f t="shared" si="19"/>
        <v>0.76430470074080581</v>
      </c>
      <c r="L405">
        <f t="shared" si="20"/>
        <v>1.6196523503704028</v>
      </c>
      <c r="M405" t="s">
        <v>977</v>
      </c>
    </row>
    <row r="406" spans="1:13" x14ac:dyDescent="0.25">
      <c r="A406">
        <v>489</v>
      </c>
      <c r="B406" t="s">
        <v>979</v>
      </c>
      <c r="C406">
        <v>46.7333</v>
      </c>
      <c r="D406">
        <v>-109.5667</v>
      </c>
      <c r="E406">
        <v>1981.2</v>
      </c>
      <c r="F406" t="s">
        <v>980</v>
      </c>
      <c r="G406" t="s">
        <v>2345</v>
      </c>
      <c r="H406">
        <v>1.17418</v>
      </c>
      <c r="I406">
        <v>2.5207099999999998</v>
      </c>
      <c r="J406" s="6">
        <f t="shared" si="18"/>
        <v>0.34420298605903293</v>
      </c>
      <c r="K406" s="6">
        <f t="shared" si="19"/>
        <v>0.93559667067286689</v>
      </c>
      <c r="L406">
        <f t="shared" si="20"/>
        <v>1.7281533353364336</v>
      </c>
      <c r="M406" t="s">
        <v>979</v>
      </c>
    </row>
    <row r="407" spans="1:13" x14ac:dyDescent="0.25">
      <c r="A407">
        <v>493</v>
      </c>
      <c r="B407" t="s">
        <v>987</v>
      </c>
      <c r="C407">
        <v>47.601399999999899</v>
      </c>
      <c r="D407">
        <v>-110.26690000000001</v>
      </c>
      <c r="E407">
        <v>958.6</v>
      </c>
      <c r="F407" t="s">
        <v>988</v>
      </c>
      <c r="G407" t="s">
        <v>2345</v>
      </c>
      <c r="H407">
        <v>1.1076900000000001</v>
      </c>
      <c r="I407">
        <v>2.7</v>
      </c>
      <c r="J407" s="6">
        <f t="shared" si="18"/>
        <v>0.40702981495522461</v>
      </c>
      <c r="K407" s="6">
        <f t="shared" si="19"/>
        <v>0.82555843135994977</v>
      </c>
      <c r="L407">
        <f t="shared" si="20"/>
        <v>1.7627792156799749</v>
      </c>
      <c r="M407" t="s">
        <v>987</v>
      </c>
    </row>
    <row r="408" spans="1:13" x14ac:dyDescent="0.25">
      <c r="A408">
        <v>494</v>
      </c>
      <c r="B408" t="s">
        <v>989</v>
      </c>
      <c r="C408">
        <v>47.533299999999898</v>
      </c>
      <c r="D408">
        <v>-110.16670000000001</v>
      </c>
      <c r="E408">
        <v>1051.9000000000001</v>
      </c>
      <c r="F408" t="s">
        <v>990</v>
      </c>
      <c r="G408" t="s">
        <v>2345</v>
      </c>
      <c r="H408">
        <v>1.1399999999999999</v>
      </c>
      <c r="I408">
        <v>2.74498</v>
      </c>
      <c r="J408" s="6">
        <f t="shared" si="18"/>
        <v>0.41026854846533423</v>
      </c>
      <c r="K408" s="6">
        <f t="shared" si="19"/>
        <v>0.85562351235883205</v>
      </c>
      <c r="L408">
        <f t="shared" si="20"/>
        <v>1.8003017561794159</v>
      </c>
      <c r="M408" t="s">
        <v>989</v>
      </c>
    </row>
    <row r="409" spans="1:13" x14ac:dyDescent="0.25">
      <c r="A409">
        <v>495</v>
      </c>
      <c r="B409" t="s">
        <v>991</v>
      </c>
      <c r="C409">
        <v>47.6343999999999</v>
      </c>
      <c r="D409">
        <v>-109.8969</v>
      </c>
      <c r="E409">
        <v>945.5</v>
      </c>
      <c r="F409" t="s">
        <v>992</v>
      </c>
      <c r="G409" t="s">
        <v>2345</v>
      </c>
      <c r="H409">
        <v>0.98846000000000001</v>
      </c>
      <c r="I409">
        <v>2.3694899999999999</v>
      </c>
      <c r="J409" s="6">
        <f t="shared" si="18"/>
        <v>0.35302195260195179</v>
      </c>
      <c r="K409" s="6">
        <f t="shared" si="19"/>
        <v>0.74376382887819026</v>
      </c>
      <c r="L409">
        <f t="shared" si="20"/>
        <v>1.5566269144390952</v>
      </c>
      <c r="M409" t="s">
        <v>991</v>
      </c>
    </row>
    <row r="410" spans="1:13" x14ac:dyDescent="0.25">
      <c r="A410">
        <v>496</v>
      </c>
      <c r="B410" t="s">
        <v>993</v>
      </c>
      <c r="C410">
        <v>47.2667</v>
      </c>
      <c r="D410">
        <v>-110.333299999999</v>
      </c>
      <c r="E410">
        <v>1264.9000000000001</v>
      </c>
      <c r="F410" t="s">
        <v>994</v>
      </c>
      <c r="G410" t="s">
        <v>2345</v>
      </c>
      <c r="H410">
        <v>1.03217</v>
      </c>
      <c r="I410">
        <v>2.4631699999999999</v>
      </c>
      <c r="J410" s="6">
        <f t="shared" si="18"/>
        <v>0.36579539486715923</v>
      </c>
      <c r="K410" s="6">
        <f t="shared" si="19"/>
        <v>0.77861995338601664</v>
      </c>
      <c r="L410">
        <f t="shared" si="20"/>
        <v>1.6208949766930081</v>
      </c>
      <c r="M410" t="s">
        <v>993</v>
      </c>
    </row>
    <row r="411" spans="1:13" x14ac:dyDescent="0.25">
      <c r="A411">
        <v>498</v>
      </c>
      <c r="B411" t="s">
        <v>997</v>
      </c>
      <c r="C411">
        <v>46.0399999999999</v>
      </c>
      <c r="D411">
        <v>-109.492999999999</v>
      </c>
      <c r="E411">
        <v>1354.5</v>
      </c>
      <c r="F411" t="s">
        <v>998</v>
      </c>
      <c r="G411" t="s">
        <v>2345</v>
      </c>
      <c r="H411">
        <v>1</v>
      </c>
      <c r="I411">
        <v>2.3786399999999999</v>
      </c>
      <c r="J411" s="6">
        <f t="shared" si="18"/>
        <v>0.35241101549941328</v>
      </c>
      <c r="K411" s="6">
        <f t="shared" si="19"/>
        <v>0.75572729820831452</v>
      </c>
      <c r="L411">
        <f t="shared" si="20"/>
        <v>1.5671836491041571</v>
      </c>
      <c r="M411" t="s">
        <v>997</v>
      </c>
    </row>
    <row r="412" spans="1:13" x14ac:dyDescent="0.25">
      <c r="A412">
        <v>499</v>
      </c>
      <c r="B412" t="s">
        <v>999</v>
      </c>
      <c r="C412">
        <v>47.601700000000001</v>
      </c>
      <c r="D412">
        <v>-112.75360000000001</v>
      </c>
      <c r="E412">
        <v>1399</v>
      </c>
      <c r="F412" t="s">
        <v>1000</v>
      </c>
      <c r="G412" t="s">
        <v>2345</v>
      </c>
      <c r="H412">
        <v>1.0872299999999999</v>
      </c>
      <c r="I412">
        <v>2.3931300000000002</v>
      </c>
      <c r="J412" s="6">
        <f t="shared" si="18"/>
        <v>0.33381705531587946</v>
      </c>
      <c r="K412" s="6">
        <f t="shared" si="19"/>
        <v>0.85584564928497464</v>
      </c>
      <c r="L412">
        <f t="shared" si="20"/>
        <v>1.6244878246424874</v>
      </c>
      <c r="M412" t="s">
        <v>999</v>
      </c>
    </row>
    <row r="413" spans="1:13" x14ac:dyDescent="0.25">
      <c r="A413">
        <v>500</v>
      </c>
      <c r="B413" t="s">
        <v>1001</v>
      </c>
      <c r="C413">
        <v>48.565300000000001</v>
      </c>
      <c r="D413">
        <v>-110.3022</v>
      </c>
      <c r="E413">
        <v>859.5</v>
      </c>
      <c r="F413" t="s">
        <v>1002</v>
      </c>
      <c r="G413" t="s">
        <v>2345</v>
      </c>
      <c r="H413">
        <v>1.02081</v>
      </c>
      <c r="I413">
        <v>2.4638300000000002</v>
      </c>
      <c r="J413" s="6">
        <f t="shared" si="18"/>
        <v>0.36886797393515591</v>
      </c>
      <c r="K413" s="6">
        <f t="shared" si="19"/>
        <v>0.76513020386798747</v>
      </c>
      <c r="L413">
        <f t="shared" si="20"/>
        <v>1.6144801019339936</v>
      </c>
      <c r="M413" t="s">
        <v>1001</v>
      </c>
    </row>
    <row r="414" spans="1:13" x14ac:dyDescent="0.25">
      <c r="A414">
        <v>501</v>
      </c>
      <c r="B414" t="s">
        <v>1003</v>
      </c>
      <c r="C414">
        <v>48.45</v>
      </c>
      <c r="D414">
        <v>-113.2167</v>
      </c>
      <c r="E414">
        <v>1467</v>
      </c>
      <c r="F414" t="s">
        <v>870</v>
      </c>
      <c r="G414" t="s">
        <v>2345</v>
      </c>
      <c r="H414">
        <v>1.0416000000000001</v>
      </c>
      <c r="I414">
        <v>2.3535699999999999</v>
      </c>
      <c r="J414" s="6">
        <f t="shared" si="18"/>
        <v>0.33536868218299581</v>
      </c>
      <c r="K414" s="6">
        <f t="shared" si="19"/>
        <v>0.80914014349675212</v>
      </c>
      <c r="L414">
        <f t="shared" si="20"/>
        <v>1.5813550717483762</v>
      </c>
      <c r="M414" t="s">
        <v>1003</v>
      </c>
    </row>
    <row r="415" spans="1:13" x14ac:dyDescent="0.25">
      <c r="A415">
        <v>502</v>
      </c>
      <c r="B415" t="s">
        <v>1004</v>
      </c>
      <c r="C415">
        <v>48.353099999999898</v>
      </c>
      <c r="D415">
        <v>-106.8425</v>
      </c>
      <c r="E415">
        <v>657.79999999999905</v>
      </c>
      <c r="F415" t="s">
        <v>1005</v>
      </c>
      <c r="G415" t="s">
        <v>2345</v>
      </c>
      <c r="H415">
        <v>1.2066699999999999</v>
      </c>
      <c r="I415">
        <v>3.0012500000000002</v>
      </c>
      <c r="J415" s="6">
        <f t="shared" si="18"/>
        <v>0.45873452111859336</v>
      </c>
      <c r="K415" s="6">
        <f t="shared" si="19"/>
        <v>0.88869946006112954</v>
      </c>
      <c r="L415">
        <f t="shared" si="20"/>
        <v>1.9449747300305649</v>
      </c>
      <c r="M415" t="s">
        <v>1004</v>
      </c>
    </row>
    <row r="416" spans="1:13" x14ac:dyDescent="0.25">
      <c r="A416">
        <v>503</v>
      </c>
      <c r="B416" t="s">
        <v>1006</v>
      </c>
      <c r="C416">
        <v>48.206400000000002</v>
      </c>
      <c r="D416">
        <v>-106.62560000000001</v>
      </c>
      <c r="E416">
        <v>692.2</v>
      </c>
      <c r="F416" t="s">
        <v>1007</v>
      </c>
      <c r="G416" t="s">
        <v>2345</v>
      </c>
      <c r="H416">
        <v>1.22909</v>
      </c>
      <c r="I416">
        <v>3.0354199999999998</v>
      </c>
      <c r="J416" s="6">
        <f t="shared" si="18"/>
        <v>0.46173808218755807</v>
      </c>
      <c r="K416" s="6">
        <f t="shared" si="19"/>
        <v>0.9090375501745378</v>
      </c>
      <c r="L416">
        <f t="shared" si="20"/>
        <v>1.9722287750872687</v>
      </c>
      <c r="M416" t="s">
        <v>1006</v>
      </c>
    </row>
    <row r="417" spans="1:13" x14ac:dyDescent="0.25">
      <c r="A417">
        <v>504</v>
      </c>
      <c r="B417" t="s">
        <v>1008</v>
      </c>
      <c r="C417">
        <v>47.708599999999898</v>
      </c>
      <c r="D417">
        <v>-107.2658</v>
      </c>
      <c r="E417">
        <v>885.7</v>
      </c>
      <c r="F417" t="s">
        <v>1009</v>
      </c>
      <c r="G417" t="s">
        <v>2345</v>
      </c>
      <c r="H417">
        <v>1.01559</v>
      </c>
      <c r="I417">
        <v>2.4</v>
      </c>
      <c r="J417" s="6">
        <f t="shared" si="18"/>
        <v>0.35388595570093923</v>
      </c>
      <c r="K417" s="6">
        <f t="shared" si="19"/>
        <v>0.77029494756613215</v>
      </c>
      <c r="L417">
        <f t="shared" si="20"/>
        <v>1.5851474737830662</v>
      </c>
      <c r="M417" t="s">
        <v>1008</v>
      </c>
    </row>
    <row r="418" spans="1:13" x14ac:dyDescent="0.25">
      <c r="A418">
        <v>505</v>
      </c>
      <c r="B418" t="s">
        <v>1010</v>
      </c>
      <c r="C418">
        <v>48.192500000000003</v>
      </c>
      <c r="D418">
        <v>-106.6383</v>
      </c>
      <c r="E418">
        <v>637</v>
      </c>
      <c r="F418" t="s">
        <v>1011</v>
      </c>
      <c r="G418" t="s">
        <v>2345</v>
      </c>
      <c r="H418">
        <v>1.2283299999999999</v>
      </c>
      <c r="I418">
        <v>3.0406300000000002</v>
      </c>
      <c r="J418" s="6">
        <f t="shared" si="18"/>
        <v>0.46326414683281125</v>
      </c>
      <c r="K418" s="6">
        <f t="shared" si="19"/>
        <v>0.90721976276832805</v>
      </c>
      <c r="L418">
        <f t="shared" si="20"/>
        <v>1.9739248813841641</v>
      </c>
      <c r="M418" t="s">
        <v>1010</v>
      </c>
    </row>
    <row r="419" spans="1:13" x14ac:dyDescent="0.25">
      <c r="A419">
        <v>506</v>
      </c>
      <c r="B419" t="s">
        <v>1012</v>
      </c>
      <c r="C419">
        <v>45.5261</v>
      </c>
      <c r="D419">
        <v>-112.700599999999</v>
      </c>
      <c r="E419">
        <v>1540.5</v>
      </c>
      <c r="F419" t="s">
        <v>1013</v>
      </c>
      <c r="G419" t="s">
        <v>2345</v>
      </c>
      <c r="H419">
        <v>0.67</v>
      </c>
      <c r="I419">
        <v>1.56667</v>
      </c>
      <c r="J419" s="6">
        <f t="shared" si="18"/>
        <v>0.2292087747837426</v>
      </c>
      <c r="K419" s="6">
        <f t="shared" si="19"/>
        <v>0.51112458399904948</v>
      </c>
      <c r="L419">
        <f t="shared" si="20"/>
        <v>1.0388972919995247</v>
      </c>
      <c r="M419" t="s">
        <v>1012</v>
      </c>
    </row>
    <row r="420" spans="1:13" x14ac:dyDescent="0.25">
      <c r="A420">
        <v>507</v>
      </c>
      <c r="B420" t="s">
        <v>1014</v>
      </c>
      <c r="C420">
        <v>47.106400000000001</v>
      </c>
      <c r="D420">
        <v>-104.7183</v>
      </c>
      <c r="E420">
        <v>632.79999999999905</v>
      </c>
      <c r="F420" t="s">
        <v>1015</v>
      </c>
      <c r="G420" t="s">
        <v>2345</v>
      </c>
      <c r="H420">
        <v>1.3139700000000001</v>
      </c>
      <c r="I420">
        <v>3.3856099999999998</v>
      </c>
      <c r="J420" s="6">
        <f t="shared" si="18"/>
        <v>0.52955721301369796</v>
      </c>
      <c r="K420" s="6">
        <f t="shared" si="19"/>
        <v>0.9469089108543729</v>
      </c>
      <c r="L420">
        <f t="shared" si="20"/>
        <v>2.1662594554271863</v>
      </c>
      <c r="M420" t="s">
        <v>1014</v>
      </c>
    </row>
    <row r="421" spans="1:13" x14ac:dyDescent="0.25">
      <c r="A421">
        <v>508</v>
      </c>
      <c r="B421" t="s">
        <v>1016</v>
      </c>
      <c r="C421">
        <v>47.105600000000003</v>
      </c>
      <c r="D421">
        <v>-104.7189</v>
      </c>
      <c r="E421">
        <v>609.6</v>
      </c>
      <c r="F421" t="s">
        <v>1017</v>
      </c>
      <c r="G421" t="s">
        <v>2345</v>
      </c>
      <c r="H421">
        <v>1.31412</v>
      </c>
      <c r="I421">
        <v>3.3884099999999999</v>
      </c>
      <c r="J421" s="6">
        <f t="shared" si="18"/>
        <v>0.53023461189308141</v>
      </c>
      <c r="K421" s="6">
        <f t="shared" si="19"/>
        <v>0.94658937373101382</v>
      </c>
      <c r="L421">
        <f t="shared" si="20"/>
        <v>2.1674996868655065</v>
      </c>
      <c r="M421" t="s">
        <v>1016</v>
      </c>
    </row>
    <row r="422" spans="1:13" x14ac:dyDescent="0.25">
      <c r="A422">
        <v>509</v>
      </c>
      <c r="B422" t="s">
        <v>1018</v>
      </c>
      <c r="C422">
        <v>48.85</v>
      </c>
      <c r="D422">
        <v>-106.25</v>
      </c>
      <c r="E422">
        <v>938.79999999999905</v>
      </c>
      <c r="F422" t="s">
        <v>1019</v>
      </c>
      <c r="G422" t="s">
        <v>2345</v>
      </c>
      <c r="H422">
        <v>1.1041700000000001</v>
      </c>
      <c r="I422">
        <v>2.7837499999999999</v>
      </c>
      <c r="J422" s="6">
        <f t="shared" si="18"/>
        <v>0.42933796597552992</v>
      </c>
      <c r="K422" s="6">
        <f t="shared" si="19"/>
        <v>0.80657559937671985</v>
      </c>
      <c r="L422">
        <f t="shared" si="20"/>
        <v>1.7951627996883599</v>
      </c>
      <c r="M422" t="s">
        <v>1018</v>
      </c>
    </row>
    <row r="423" spans="1:13" x14ac:dyDescent="0.25">
      <c r="A423">
        <v>510</v>
      </c>
      <c r="B423" t="s">
        <v>1020</v>
      </c>
      <c r="C423">
        <v>46.466700000000003</v>
      </c>
      <c r="D423">
        <v>-111.5333</v>
      </c>
      <c r="E423">
        <v>1158.2</v>
      </c>
      <c r="F423" t="s">
        <v>1021</v>
      </c>
      <c r="G423" t="s">
        <v>2345</v>
      </c>
      <c r="H423">
        <v>0.57970999999999995</v>
      </c>
      <c r="I423">
        <v>1.5632299999999999</v>
      </c>
      <c r="J423" s="6">
        <f t="shared" si="18"/>
        <v>0.25140956447222113</v>
      </c>
      <c r="K423" s="6">
        <f t="shared" si="19"/>
        <v>0.4054461692202761</v>
      </c>
      <c r="L423">
        <f t="shared" si="20"/>
        <v>0.98433808461013794</v>
      </c>
      <c r="M423" t="s">
        <v>1020</v>
      </c>
    </row>
    <row r="424" spans="1:13" x14ac:dyDescent="0.25">
      <c r="A424">
        <v>511</v>
      </c>
      <c r="B424" t="s">
        <v>1022</v>
      </c>
      <c r="C424">
        <v>48.976100000000002</v>
      </c>
      <c r="D424">
        <v>-111.3994</v>
      </c>
      <c r="E424">
        <v>1066.2</v>
      </c>
      <c r="F424" t="s">
        <v>1023</v>
      </c>
      <c r="G424" t="s">
        <v>2345</v>
      </c>
      <c r="H424">
        <v>1.1537599999999999</v>
      </c>
      <c r="I424">
        <v>2.5400700000000001</v>
      </c>
      <c r="J424" s="6">
        <f t="shared" si="18"/>
        <v>0.35437163791634635</v>
      </c>
      <c r="K424" s="6">
        <f t="shared" si="19"/>
        <v>0.90812829830787467</v>
      </c>
      <c r="L424">
        <f t="shared" si="20"/>
        <v>1.7240991491539375</v>
      </c>
      <c r="M424" t="s">
        <v>1022</v>
      </c>
    </row>
    <row r="425" spans="1:13" x14ac:dyDescent="0.25">
      <c r="A425">
        <v>512</v>
      </c>
      <c r="B425" t="s">
        <v>1024</v>
      </c>
      <c r="C425">
        <v>44.941099999999899</v>
      </c>
      <c r="D425">
        <v>-113.0283</v>
      </c>
      <c r="E425">
        <v>1761.7</v>
      </c>
      <c r="F425" t="s">
        <v>1025</v>
      </c>
      <c r="G425" t="s">
        <v>2345</v>
      </c>
      <c r="H425">
        <v>0.71250000000000002</v>
      </c>
      <c r="I425">
        <v>1.6369400000000001</v>
      </c>
      <c r="J425" s="6">
        <f t="shared" si="18"/>
        <v>0.23630740379524581</v>
      </c>
      <c r="K425" s="6">
        <f t="shared" si="19"/>
        <v>0.54870418931388476</v>
      </c>
      <c r="L425">
        <f t="shared" si="20"/>
        <v>1.0928220946569422</v>
      </c>
      <c r="M425" t="s">
        <v>1024</v>
      </c>
    </row>
    <row r="426" spans="1:13" x14ac:dyDescent="0.25">
      <c r="A426">
        <v>513</v>
      </c>
      <c r="B426" t="s">
        <v>1026</v>
      </c>
      <c r="C426">
        <v>45.049999999999898</v>
      </c>
      <c r="D426">
        <v>-113.1833</v>
      </c>
      <c r="E426">
        <v>1891</v>
      </c>
      <c r="F426" t="s">
        <v>1027</v>
      </c>
      <c r="G426" t="s">
        <v>2345</v>
      </c>
      <c r="H426">
        <v>0.78381999999999996</v>
      </c>
      <c r="I426">
        <v>1.72035</v>
      </c>
      <c r="J426" s="6">
        <f t="shared" si="18"/>
        <v>0.23939787641854696</v>
      </c>
      <c r="K426" s="6">
        <f t="shared" si="19"/>
        <v>0.61788203692844601</v>
      </c>
      <c r="L426">
        <f t="shared" si="20"/>
        <v>1.1691160184642231</v>
      </c>
      <c r="M426" t="s">
        <v>1026</v>
      </c>
    </row>
    <row r="427" spans="1:13" x14ac:dyDescent="0.25">
      <c r="A427">
        <v>514</v>
      </c>
      <c r="B427" t="s">
        <v>1028</v>
      </c>
      <c r="C427">
        <v>45</v>
      </c>
      <c r="D427">
        <v>-113.3167</v>
      </c>
      <c r="E427">
        <v>-999.89999999999895</v>
      </c>
      <c r="F427" t="s">
        <v>1029</v>
      </c>
      <c r="G427" t="s">
        <v>2345</v>
      </c>
      <c r="H427">
        <v>0.80598000000000003</v>
      </c>
      <c r="I427">
        <v>1.7918799999999999</v>
      </c>
      <c r="J427" s="6">
        <f t="shared" si="18"/>
        <v>0.25201794535257321</v>
      </c>
      <c r="K427" s="6">
        <f t="shared" si="19"/>
        <v>0.63129447172835351</v>
      </c>
      <c r="L427">
        <f t="shared" si="20"/>
        <v>1.2115872358641768</v>
      </c>
      <c r="M427" t="s">
        <v>1028</v>
      </c>
    </row>
    <row r="428" spans="1:13" x14ac:dyDescent="0.25">
      <c r="A428">
        <v>515</v>
      </c>
      <c r="B428" t="s">
        <v>1030</v>
      </c>
      <c r="C428">
        <v>47.025799999999897</v>
      </c>
      <c r="D428">
        <v>-108.8031</v>
      </c>
      <c r="E428">
        <v>1063.8</v>
      </c>
      <c r="F428" t="s">
        <v>1031</v>
      </c>
      <c r="G428" t="s">
        <v>2345</v>
      </c>
      <c r="H428">
        <v>1.0375000000000001</v>
      </c>
      <c r="I428">
        <v>2.2814899999999998</v>
      </c>
      <c r="J428" s="6">
        <f t="shared" si="18"/>
        <v>0.31799148376016595</v>
      </c>
      <c r="K428" s="6">
        <f t="shared" si="19"/>
        <v>0.81708509958956721</v>
      </c>
      <c r="L428">
        <f t="shared" si="20"/>
        <v>1.5492875497947836</v>
      </c>
      <c r="M428" t="s">
        <v>1030</v>
      </c>
    </row>
    <row r="429" spans="1:13" x14ac:dyDescent="0.25">
      <c r="A429">
        <v>516</v>
      </c>
      <c r="B429" t="s">
        <v>1032</v>
      </c>
      <c r="C429">
        <v>47.2333</v>
      </c>
      <c r="D429">
        <v>-108.7</v>
      </c>
      <c r="E429">
        <v>990.89999999999895</v>
      </c>
      <c r="F429" t="s">
        <v>1033</v>
      </c>
      <c r="G429" t="s">
        <v>2345</v>
      </c>
      <c r="H429">
        <v>0.96684999999999999</v>
      </c>
      <c r="I429">
        <v>2.26111</v>
      </c>
      <c r="J429" s="6">
        <f t="shared" si="18"/>
        <v>0.33084161269096402</v>
      </c>
      <c r="K429" s="6">
        <f t="shared" si="19"/>
        <v>0.73752806895135292</v>
      </c>
      <c r="L429">
        <f t="shared" si="20"/>
        <v>1.4993190344756764</v>
      </c>
      <c r="M429" t="s">
        <v>1032</v>
      </c>
    </row>
    <row r="430" spans="1:13" x14ac:dyDescent="0.25">
      <c r="A430">
        <v>517</v>
      </c>
      <c r="B430" t="s">
        <v>1034</v>
      </c>
      <c r="C430">
        <v>47.188899999999897</v>
      </c>
      <c r="D430">
        <v>-108.6553</v>
      </c>
      <c r="E430">
        <v>989.1</v>
      </c>
      <c r="F430" t="s">
        <v>1035</v>
      </c>
      <c r="G430" t="s">
        <v>2345</v>
      </c>
      <c r="H430">
        <v>0.96350000000000002</v>
      </c>
      <c r="I430">
        <v>2.2488800000000002</v>
      </c>
      <c r="J430" s="6">
        <f t="shared" si="18"/>
        <v>0.32857168738948245</v>
      </c>
      <c r="K430" s="6">
        <f t="shared" si="19"/>
        <v>0.73575146127415647</v>
      </c>
      <c r="L430">
        <f t="shared" si="20"/>
        <v>1.4923157306370785</v>
      </c>
      <c r="M430" t="s">
        <v>1034</v>
      </c>
    </row>
    <row r="431" spans="1:13" x14ac:dyDescent="0.25">
      <c r="A431">
        <v>518</v>
      </c>
      <c r="B431" t="s">
        <v>1036</v>
      </c>
      <c r="C431">
        <v>47.488300000000002</v>
      </c>
      <c r="D431">
        <v>-111.278099999999</v>
      </c>
      <c r="E431">
        <v>1068.3</v>
      </c>
      <c r="F431" t="s">
        <v>1037</v>
      </c>
      <c r="G431" t="s">
        <v>2345</v>
      </c>
      <c r="H431">
        <v>1.0483899999999999</v>
      </c>
      <c r="I431">
        <v>2.4750000000000001</v>
      </c>
      <c r="J431" s="6">
        <f t="shared" si="18"/>
        <v>0.36467321332735031</v>
      </c>
      <c r="K431" s="6">
        <f t="shared" si="19"/>
        <v>0.79561779035641134</v>
      </c>
      <c r="L431">
        <f t="shared" si="20"/>
        <v>1.6353088951782058</v>
      </c>
      <c r="M431" t="s">
        <v>1036</v>
      </c>
    </row>
    <row r="432" spans="1:13" x14ac:dyDescent="0.25">
      <c r="A432">
        <v>519</v>
      </c>
      <c r="B432" t="s">
        <v>1038</v>
      </c>
      <c r="C432">
        <v>47.459699999999899</v>
      </c>
      <c r="D432">
        <v>-111.3847</v>
      </c>
      <c r="E432">
        <v>1129.3</v>
      </c>
      <c r="F432" t="s">
        <v>1039</v>
      </c>
      <c r="G432" t="s">
        <v>2345</v>
      </c>
      <c r="H432">
        <v>1.0289900000000001</v>
      </c>
      <c r="I432">
        <v>2.4291700000000001</v>
      </c>
      <c r="J432" s="6">
        <f t="shared" si="18"/>
        <v>0.35791711808881843</v>
      </c>
      <c r="K432" s="6">
        <f t="shared" si="19"/>
        <v>0.78090075872259457</v>
      </c>
      <c r="L432">
        <f t="shared" si="20"/>
        <v>1.6050353793612975</v>
      </c>
      <c r="M432" t="s">
        <v>1038</v>
      </c>
    </row>
    <row r="433" spans="1:13" x14ac:dyDescent="0.25">
      <c r="A433">
        <v>520</v>
      </c>
      <c r="B433" t="s">
        <v>1040</v>
      </c>
      <c r="C433">
        <v>46.649999999999899</v>
      </c>
      <c r="D433">
        <v>-109.333299999999</v>
      </c>
      <c r="E433">
        <v>1981.2</v>
      </c>
      <c r="F433" t="s">
        <v>1041</v>
      </c>
      <c r="G433" t="s">
        <v>2345</v>
      </c>
      <c r="H433">
        <v>1.0833299999999999</v>
      </c>
      <c r="I433">
        <v>2.4943900000000001</v>
      </c>
      <c r="J433" s="6">
        <f t="shared" si="18"/>
        <v>0.36069828782757091</v>
      </c>
      <c r="K433" s="6">
        <f t="shared" si="19"/>
        <v>0.83331299875951936</v>
      </c>
      <c r="L433">
        <f t="shared" si="20"/>
        <v>1.66385149937976</v>
      </c>
      <c r="M433" t="s">
        <v>1040</v>
      </c>
    </row>
    <row r="434" spans="1:13" x14ac:dyDescent="0.25">
      <c r="A434">
        <v>521</v>
      </c>
      <c r="B434" t="s">
        <v>1042</v>
      </c>
      <c r="C434">
        <v>46.25</v>
      </c>
      <c r="D434">
        <v>-111.25</v>
      </c>
      <c r="E434">
        <v>1828.8</v>
      </c>
      <c r="F434" t="s">
        <v>1043</v>
      </c>
      <c r="G434" t="s">
        <v>2345</v>
      </c>
      <c r="H434">
        <v>0.83626999999999996</v>
      </c>
      <c r="I434">
        <v>1.8</v>
      </c>
      <c r="J434" s="6">
        <f t="shared" si="18"/>
        <v>0.24635080076542795</v>
      </c>
      <c r="K434" s="6">
        <f t="shared" si="19"/>
        <v>0.6655126370207588</v>
      </c>
      <c r="L434">
        <f t="shared" si="20"/>
        <v>1.2327563185103794</v>
      </c>
      <c r="M434" t="s">
        <v>1042</v>
      </c>
    </row>
    <row r="435" spans="1:13" x14ac:dyDescent="0.25">
      <c r="A435">
        <v>523</v>
      </c>
      <c r="B435" t="s">
        <v>1046</v>
      </c>
      <c r="C435">
        <v>45.216700000000003</v>
      </c>
      <c r="D435">
        <v>-104.88330000000001</v>
      </c>
      <c r="E435">
        <v>1132.3</v>
      </c>
      <c r="F435" t="s">
        <v>1047</v>
      </c>
      <c r="G435" t="s">
        <v>2345</v>
      </c>
      <c r="H435">
        <v>1.4537199999999999</v>
      </c>
      <c r="I435">
        <v>3.4577900000000001</v>
      </c>
      <c r="J435" s="6">
        <f t="shared" si="18"/>
        <v>0.51228481970050876</v>
      </c>
      <c r="K435" s="6">
        <f t="shared" si="19"/>
        <v>1.0986312215809322</v>
      </c>
      <c r="L435">
        <f t="shared" si="20"/>
        <v>2.2782106107904663</v>
      </c>
      <c r="M435" t="s">
        <v>1046</v>
      </c>
    </row>
    <row r="436" spans="1:13" x14ac:dyDescent="0.25">
      <c r="A436">
        <v>524</v>
      </c>
      <c r="B436" t="s">
        <v>1048</v>
      </c>
      <c r="C436">
        <v>48.2333</v>
      </c>
      <c r="D436">
        <v>-107.41030000000001</v>
      </c>
      <c r="E436">
        <v>774.79999999999905</v>
      </c>
      <c r="F436" t="s">
        <v>1049</v>
      </c>
      <c r="G436" t="s">
        <v>2345</v>
      </c>
      <c r="H436">
        <v>1.1609799999999999</v>
      </c>
      <c r="I436">
        <v>2.89371</v>
      </c>
      <c r="J436" s="6">
        <f t="shared" si="18"/>
        <v>0.442924286895998</v>
      </c>
      <c r="K436" s="6">
        <f t="shared" si="19"/>
        <v>0.8539682793365142</v>
      </c>
      <c r="L436">
        <f t="shared" si="20"/>
        <v>1.8738391396682572</v>
      </c>
      <c r="M436" t="s">
        <v>1048</v>
      </c>
    </row>
    <row r="437" spans="1:13" x14ac:dyDescent="0.25">
      <c r="A437">
        <v>525</v>
      </c>
      <c r="B437" t="s">
        <v>1050</v>
      </c>
      <c r="C437">
        <v>45.731699999999897</v>
      </c>
      <c r="D437">
        <v>-107.6092</v>
      </c>
      <c r="E437">
        <v>877.79999999999905</v>
      </c>
      <c r="F437" t="s">
        <v>1051</v>
      </c>
      <c r="G437" t="s">
        <v>2345</v>
      </c>
      <c r="H437">
        <v>0.95</v>
      </c>
      <c r="I437">
        <v>2.33338</v>
      </c>
      <c r="J437" s="6">
        <f t="shared" si="18"/>
        <v>0.35362266481574484</v>
      </c>
      <c r="K437" s="6">
        <f t="shared" si="19"/>
        <v>0.70488744690087191</v>
      </c>
      <c r="L437">
        <f t="shared" si="20"/>
        <v>1.5191337234504361</v>
      </c>
      <c r="M437" t="s">
        <v>1050</v>
      </c>
    </row>
    <row r="438" spans="1:13" x14ac:dyDescent="0.25">
      <c r="A438">
        <v>526</v>
      </c>
      <c r="B438" t="s">
        <v>1052</v>
      </c>
      <c r="C438">
        <v>48.5352999999999</v>
      </c>
      <c r="D438">
        <v>-108.79640000000001</v>
      </c>
      <c r="E438">
        <v>722.7</v>
      </c>
      <c r="F438" t="s">
        <v>1053</v>
      </c>
      <c r="G438" t="s">
        <v>2345</v>
      </c>
      <c r="H438">
        <v>0.97326000000000001</v>
      </c>
      <c r="I438">
        <v>2.3678599999999999</v>
      </c>
      <c r="J438" s="6">
        <f t="shared" si="18"/>
        <v>0.35649074610883319</v>
      </c>
      <c r="K438" s="6">
        <f t="shared" si="19"/>
        <v>0.72615944443895108</v>
      </c>
      <c r="L438">
        <f t="shared" si="20"/>
        <v>1.5470097222194754</v>
      </c>
      <c r="M438" t="s">
        <v>1052</v>
      </c>
    </row>
    <row r="439" spans="1:13" x14ac:dyDescent="0.25">
      <c r="A439">
        <v>527</v>
      </c>
      <c r="B439" t="s">
        <v>1054</v>
      </c>
      <c r="C439">
        <v>48.238300000000002</v>
      </c>
      <c r="D439">
        <v>-108.677499999999</v>
      </c>
      <c r="E439">
        <v>821.39999999999895</v>
      </c>
      <c r="F439" t="s">
        <v>1055</v>
      </c>
      <c r="G439" t="s">
        <v>2345</v>
      </c>
      <c r="H439">
        <v>1.0062199999999999</v>
      </c>
      <c r="I439">
        <v>2.40429</v>
      </c>
      <c r="J439" s="6">
        <f t="shared" si="18"/>
        <v>0.35737775520749793</v>
      </c>
      <c r="K439" s="6">
        <f t="shared" si="19"/>
        <v>0.75850461658308022</v>
      </c>
      <c r="L439">
        <f t="shared" si="20"/>
        <v>1.5813973082915402</v>
      </c>
      <c r="M439" t="s">
        <v>1054</v>
      </c>
    </row>
    <row r="440" spans="1:13" x14ac:dyDescent="0.25">
      <c r="A440">
        <v>528</v>
      </c>
      <c r="B440" t="s">
        <v>1056</v>
      </c>
      <c r="C440">
        <v>46.4328</v>
      </c>
      <c r="D440">
        <v>-109.83110000000001</v>
      </c>
      <c r="E440">
        <v>1273.5</v>
      </c>
      <c r="F440" t="s">
        <v>1057</v>
      </c>
      <c r="G440" t="s">
        <v>2345</v>
      </c>
      <c r="H440">
        <v>0.91891</v>
      </c>
      <c r="I440">
        <v>2.2517900000000002</v>
      </c>
      <c r="J440" s="6">
        <f t="shared" si="18"/>
        <v>0.34071374277466054</v>
      </c>
      <c r="K440" s="6">
        <f t="shared" si="19"/>
        <v>0.68274522981771768</v>
      </c>
      <c r="L440">
        <f t="shared" si="20"/>
        <v>1.4672676149088588</v>
      </c>
      <c r="M440" t="s">
        <v>1056</v>
      </c>
    </row>
    <row r="441" spans="1:13" x14ac:dyDescent="0.25">
      <c r="A441">
        <v>529</v>
      </c>
      <c r="B441" t="s">
        <v>1058</v>
      </c>
      <c r="C441">
        <v>46.577500000000001</v>
      </c>
      <c r="D441">
        <v>-109.94750000000001</v>
      </c>
      <c r="E441">
        <v>1402.7</v>
      </c>
      <c r="F441" t="s">
        <v>1059</v>
      </c>
      <c r="G441" t="s">
        <v>2345</v>
      </c>
      <c r="H441">
        <v>0.89500000000000002</v>
      </c>
      <c r="I441">
        <v>2.1722899999999998</v>
      </c>
      <c r="J441" s="6">
        <f t="shared" si="18"/>
        <v>0.32650370364072256</v>
      </c>
      <c r="K441" s="6">
        <f t="shared" si="19"/>
        <v>0.66868487837905299</v>
      </c>
      <c r="L441">
        <f t="shared" si="20"/>
        <v>1.4204874391895266</v>
      </c>
      <c r="M441" t="s">
        <v>1058</v>
      </c>
    </row>
    <row r="442" spans="1:13" x14ac:dyDescent="0.25">
      <c r="A442">
        <v>530</v>
      </c>
      <c r="B442" t="s">
        <v>1060</v>
      </c>
      <c r="C442">
        <v>46.299999999999898</v>
      </c>
      <c r="D442">
        <v>-111.66670000000001</v>
      </c>
      <c r="E442">
        <v>1585</v>
      </c>
      <c r="F442" t="s">
        <v>1061</v>
      </c>
      <c r="G442" t="s">
        <v>2345</v>
      </c>
      <c r="H442">
        <v>0.75</v>
      </c>
      <c r="I442">
        <v>1.7</v>
      </c>
      <c r="J442" s="6">
        <f t="shared" si="18"/>
        <v>0.24284110770356485</v>
      </c>
      <c r="K442" s="6">
        <f t="shared" si="19"/>
        <v>0.58167537087122012</v>
      </c>
      <c r="L442">
        <f t="shared" si="20"/>
        <v>1.1408376854356101</v>
      </c>
      <c r="M442" t="s">
        <v>1060</v>
      </c>
    </row>
    <row r="443" spans="1:13" x14ac:dyDescent="0.25">
      <c r="A443">
        <v>532</v>
      </c>
      <c r="B443" t="s">
        <v>1064</v>
      </c>
      <c r="C443">
        <v>48.75</v>
      </c>
      <c r="D443">
        <v>-109.65</v>
      </c>
      <c r="E443">
        <v>814.1</v>
      </c>
      <c r="F443" t="s">
        <v>1065</v>
      </c>
      <c r="G443" t="s">
        <v>2345</v>
      </c>
      <c r="H443">
        <v>0.93513000000000002</v>
      </c>
      <c r="I443">
        <v>2.3566199999999999</v>
      </c>
      <c r="J443" s="6">
        <f t="shared" si="18"/>
        <v>0.36336442756793741</v>
      </c>
      <c r="K443" s="6">
        <f t="shared" si="19"/>
        <v>0.68326497151550536</v>
      </c>
      <c r="L443">
        <f t="shared" si="20"/>
        <v>1.5199424857577528</v>
      </c>
      <c r="M443" t="s">
        <v>1064</v>
      </c>
    </row>
    <row r="444" spans="1:13" x14ac:dyDescent="0.25">
      <c r="A444">
        <v>533</v>
      </c>
      <c r="B444" t="s">
        <v>1066</v>
      </c>
      <c r="C444">
        <v>48.543100000000003</v>
      </c>
      <c r="D444">
        <v>-109.7617</v>
      </c>
      <c r="E444">
        <v>787.6</v>
      </c>
      <c r="F444" t="s">
        <v>1067</v>
      </c>
      <c r="G444" t="s">
        <v>2345</v>
      </c>
      <c r="H444">
        <v>0.98946999999999996</v>
      </c>
      <c r="I444">
        <v>2.3902800000000002</v>
      </c>
      <c r="J444" s="6">
        <f t="shared" si="18"/>
        <v>0.35807816008655863</v>
      </c>
      <c r="K444" s="6">
        <f t="shared" si="19"/>
        <v>0.74126913291590912</v>
      </c>
      <c r="L444">
        <f t="shared" si="20"/>
        <v>1.5657745664579545</v>
      </c>
      <c r="M444" t="s">
        <v>1066</v>
      </c>
    </row>
    <row r="445" spans="1:13" x14ac:dyDescent="0.25">
      <c r="A445">
        <v>534</v>
      </c>
      <c r="B445" t="s">
        <v>1068</v>
      </c>
      <c r="C445">
        <v>48.783299999999898</v>
      </c>
      <c r="D445">
        <v>-110</v>
      </c>
      <c r="E445">
        <v>865.89999999999895</v>
      </c>
      <c r="F445" t="s">
        <v>1069</v>
      </c>
      <c r="G445" t="s">
        <v>2345</v>
      </c>
      <c r="H445">
        <v>0.94055999999999995</v>
      </c>
      <c r="I445">
        <v>2.3642500000000002</v>
      </c>
      <c r="J445" s="6">
        <f t="shared" si="18"/>
        <v>0.36392679644893505</v>
      </c>
      <c r="K445" s="6">
        <f t="shared" si="19"/>
        <v>0.68830516711120759</v>
      </c>
      <c r="L445">
        <f t="shared" si="20"/>
        <v>1.5262775835556039</v>
      </c>
      <c r="M445" t="s">
        <v>1068</v>
      </c>
    </row>
    <row r="446" spans="1:13" x14ac:dyDescent="0.25">
      <c r="A446">
        <v>535</v>
      </c>
      <c r="B446" t="s">
        <v>1070</v>
      </c>
      <c r="C446">
        <v>47.566699999999898</v>
      </c>
      <c r="D446">
        <v>-106.7</v>
      </c>
      <c r="E446">
        <v>808</v>
      </c>
      <c r="F446" t="s">
        <v>1071</v>
      </c>
      <c r="G446" t="s">
        <v>2345</v>
      </c>
      <c r="H446">
        <v>1.07115</v>
      </c>
      <c r="I446">
        <v>2.5858400000000001</v>
      </c>
      <c r="J446" s="6">
        <f t="shared" si="18"/>
        <v>0.38718841834475021</v>
      </c>
      <c r="K446" s="6">
        <f t="shared" si="19"/>
        <v>0.80277143947887186</v>
      </c>
      <c r="L446">
        <f t="shared" si="20"/>
        <v>1.694305719739436</v>
      </c>
      <c r="M446" t="s">
        <v>1070</v>
      </c>
    </row>
    <row r="447" spans="1:13" x14ac:dyDescent="0.25">
      <c r="A447">
        <v>537</v>
      </c>
      <c r="B447" t="s">
        <v>1074</v>
      </c>
      <c r="C447">
        <v>48</v>
      </c>
      <c r="D447">
        <v>-108.7</v>
      </c>
      <c r="E447">
        <v>1076.9000000000001</v>
      </c>
      <c r="F447" t="s">
        <v>1075</v>
      </c>
      <c r="G447" t="s">
        <v>2345</v>
      </c>
      <c r="H447">
        <v>1.0164500000000001</v>
      </c>
      <c r="I447">
        <v>2.3973399999999998</v>
      </c>
      <c r="J447" s="6">
        <f t="shared" si="18"/>
        <v>0.35298616549134282</v>
      </c>
      <c r="K447" s="6">
        <f t="shared" si="19"/>
        <v>0.77177863461300922</v>
      </c>
      <c r="L447">
        <f t="shared" si="20"/>
        <v>1.5845593173065045</v>
      </c>
      <c r="M447" t="s">
        <v>1074</v>
      </c>
    </row>
    <row r="448" spans="1:13" x14ac:dyDescent="0.25">
      <c r="A448">
        <v>538</v>
      </c>
      <c r="B448" t="s">
        <v>1076</v>
      </c>
      <c r="C448">
        <v>48.2928</v>
      </c>
      <c r="D448">
        <v>-112.8353</v>
      </c>
      <c r="E448">
        <v>1374.3</v>
      </c>
      <c r="F448" t="s">
        <v>1077</v>
      </c>
      <c r="G448" t="s">
        <v>2345</v>
      </c>
      <c r="H448">
        <v>1.0062500000000001</v>
      </c>
      <c r="I448">
        <v>2.3889</v>
      </c>
      <c r="J448" s="6">
        <f t="shared" si="18"/>
        <v>0.35343606059614108</v>
      </c>
      <c r="K448" s="6">
        <f t="shared" si="19"/>
        <v>0.76126679108957074</v>
      </c>
      <c r="L448">
        <f t="shared" si="20"/>
        <v>1.5750833955447856</v>
      </c>
      <c r="M448" t="s">
        <v>1076</v>
      </c>
    </row>
    <row r="449" spans="1:13" x14ac:dyDescent="0.25">
      <c r="A449">
        <v>539</v>
      </c>
      <c r="B449" t="s">
        <v>1078</v>
      </c>
      <c r="C449">
        <v>48.300800000000002</v>
      </c>
      <c r="D449">
        <v>-112.84780000000001</v>
      </c>
      <c r="E449">
        <v>1372.8</v>
      </c>
      <c r="F449" t="s">
        <v>1079</v>
      </c>
      <c r="G449" t="s">
        <v>2345</v>
      </c>
      <c r="H449">
        <v>1.0071399999999999</v>
      </c>
      <c r="I449">
        <v>2.3912900000000001</v>
      </c>
      <c r="J449" s="6">
        <f t="shared" si="18"/>
        <v>0.35381949392409406</v>
      </c>
      <c r="K449" s="6">
        <f t="shared" si="19"/>
        <v>0.76189101535936754</v>
      </c>
      <c r="L449">
        <f t="shared" si="20"/>
        <v>1.576590507679684</v>
      </c>
      <c r="M449" t="s">
        <v>1078</v>
      </c>
    </row>
    <row r="450" spans="1:13" x14ac:dyDescent="0.25">
      <c r="A450">
        <v>540</v>
      </c>
      <c r="B450" t="s">
        <v>1080</v>
      </c>
      <c r="C450">
        <v>44.866700000000002</v>
      </c>
      <c r="D450">
        <v>-111.33920000000001</v>
      </c>
      <c r="E450">
        <v>1977.8</v>
      </c>
      <c r="F450" t="s">
        <v>1081</v>
      </c>
      <c r="G450" t="s">
        <v>2345</v>
      </c>
      <c r="H450">
        <v>0.75455000000000005</v>
      </c>
      <c r="I450">
        <v>1.76111</v>
      </c>
      <c r="J450" s="6">
        <f t="shared" si="18"/>
        <v>0.25729910038957909</v>
      </c>
      <c r="K450" s="6">
        <f t="shared" si="19"/>
        <v>0.57620385400435314</v>
      </c>
      <c r="L450">
        <f t="shared" si="20"/>
        <v>1.1686569270021765</v>
      </c>
      <c r="M450" t="s">
        <v>1080</v>
      </c>
    </row>
    <row r="451" spans="1:13" x14ac:dyDescent="0.25">
      <c r="A451">
        <v>541</v>
      </c>
      <c r="B451" t="s">
        <v>1082</v>
      </c>
      <c r="C451">
        <v>46.666699999999899</v>
      </c>
      <c r="D451">
        <v>-112.05</v>
      </c>
      <c r="E451">
        <v>1158.8</v>
      </c>
      <c r="F451" t="s">
        <v>1083</v>
      </c>
      <c r="G451" t="s">
        <v>2345</v>
      </c>
      <c r="H451">
        <v>0.71686000000000005</v>
      </c>
      <c r="I451">
        <v>1.65882</v>
      </c>
      <c r="J451" s="6">
        <f t="shared" ref="J451:J514" si="21">INDEX(LINEST($H451:$I451,LN($H$1:$I$1)),1)</f>
        <v>0.24078590506573677</v>
      </c>
      <c r="K451" s="6">
        <f t="shared" ref="K451:K514" si="22">INDEX(LINEST($H451:$I451,LN($H$1:$I$1)),1,2)</f>
        <v>0.54995992878510991</v>
      </c>
      <c r="L451">
        <f t="shared" ref="L451:L514" si="23">J451*LN(10)+K451</f>
        <v>1.104389964392555</v>
      </c>
      <c r="M451" t="s">
        <v>1082</v>
      </c>
    </row>
    <row r="452" spans="1:13" x14ac:dyDescent="0.25">
      <c r="A452">
        <v>542</v>
      </c>
      <c r="B452" t="s">
        <v>1084</v>
      </c>
      <c r="C452">
        <v>46.6175</v>
      </c>
      <c r="D452">
        <v>-111.9344</v>
      </c>
      <c r="E452">
        <v>1163.7</v>
      </c>
      <c r="F452" t="s">
        <v>1085</v>
      </c>
      <c r="G452" t="s">
        <v>2345</v>
      </c>
      <c r="H452">
        <v>0.71650999999999998</v>
      </c>
      <c r="I452">
        <v>1.6850000000000001</v>
      </c>
      <c r="J452" s="6">
        <f t="shared" si="21"/>
        <v>0.24756756252613216</v>
      </c>
      <c r="K452" s="6">
        <f t="shared" si="22"/>
        <v>0.54490924203691349</v>
      </c>
      <c r="L452">
        <f t="shared" si="23"/>
        <v>1.1149546210184567</v>
      </c>
      <c r="M452" t="s">
        <v>1084</v>
      </c>
    </row>
    <row r="453" spans="1:13" x14ac:dyDescent="0.25">
      <c r="A453">
        <v>543</v>
      </c>
      <c r="B453" t="s">
        <v>1086</v>
      </c>
      <c r="C453">
        <v>46.033299999999898</v>
      </c>
      <c r="D453">
        <v>-105.349999999999</v>
      </c>
      <c r="E453">
        <v>807.7</v>
      </c>
      <c r="F453" t="s">
        <v>1087</v>
      </c>
      <c r="G453" t="s">
        <v>2345</v>
      </c>
      <c r="H453">
        <v>1.2010000000000001</v>
      </c>
      <c r="I453">
        <v>2.9173300000000002</v>
      </c>
      <c r="J453" s="6">
        <f t="shared" si="21"/>
        <v>0.43873208251037843</v>
      </c>
      <c r="K453" s="6">
        <f t="shared" si="22"/>
        <v>0.89689409398673803</v>
      </c>
      <c r="L453">
        <f t="shared" si="23"/>
        <v>1.9071120469933691</v>
      </c>
      <c r="M453" t="s">
        <v>1086</v>
      </c>
    </row>
    <row r="454" spans="1:13" x14ac:dyDescent="0.25">
      <c r="A454">
        <v>545</v>
      </c>
      <c r="B454" t="s">
        <v>1090</v>
      </c>
      <c r="C454">
        <v>47.549999999999898</v>
      </c>
      <c r="D454">
        <v>-110.7833</v>
      </c>
      <c r="E454">
        <v>1036.5999999999899</v>
      </c>
      <c r="F454" t="s">
        <v>1091</v>
      </c>
      <c r="G454" t="s">
        <v>2345</v>
      </c>
      <c r="H454">
        <v>1.26111</v>
      </c>
      <c r="I454">
        <v>2.7921299999999998</v>
      </c>
      <c r="J454" s="6">
        <f t="shared" si="21"/>
        <v>0.39136272917506526</v>
      </c>
      <c r="K454" s="6">
        <f t="shared" si="22"/>
        <v>0.98983802769605767</v>
      </c>
      <c r="L454">
        <f t="shared" si="23"/>
        <v>1.8909840138480289</v>
      </c>
      <c r="M454" t="s">
        <v>1090</v>
      </c>
    </row>
    <row r="455" spans="1:13" x14ac:dyDescent="0.25">
      <c r="A455">
        <v>546</v>
      </c>
      <c r="B455" t="s">
        <v>1092</v>
      </c>
      <c r="C455">
        <v>47.633299999999899</v>
      </c>
      <c r="D455">
        <v>-110.6833</v>
      </c>
      <c r="E455">
        <v>1068</v>
      </c>
      <c r="F455" t="s">
        <v>1093</v>
      </c>
      <c r="G455" t="s">
        <v>2345</v>
      </c>
      <c r="H455">
        <v>1.2857099999999999</v>
      </c>
      <c r="I455">
        <v>2.7954500000000002</v>
      </c>
      <c r="J455" s="6">
        <f t="shared" si="21"/>
        <v>0.38592308836250533</v>
      </c>
      <c r="K455" s="6">
        <f t="shared" si="22"/>
        <v>1.018208499388543</v>
      </c>
      <c r="L455">
        <f t="shared" si="23"/>
        <v>1.9068292496942716</v>
      </c>
      <c r="M455" t="s">
        <v>1092</v>
      </c>
    </row>
    <row r="456" spans="1:13" x14ac:dyDescent="0.25">
      <c r="A456">
        <v>547</v>
      </c>
      <c r="B456" t="s">
        <v>1094</v>
      </c>
      <c r="C456">
        <v>47.642200000000003</v>
      </c>
      <c r="D456">
        <v>-110.6681</v>
      </c>
      <c r="E456">
        <v>1097.3</v>
      </c>
      <c r="F456" t="s">
        <v>1095</v>
      </c>
      <c r="G456" t="s">
        <v>2345</v>
      </c>
      <c r="H456">
        <v>1.2714300000000001</v>
      </c>
      <c r="I456">
        <v>2.7904800000000001</v>
      </c>
      <c r="J456" s="6">
        <f t="shared" si="21"/>
        <v>0.38830293121800019</v>
      </c>
      <c r="K456" s="6">
        <f t="shared" si="22"/>
        <v>1.0022789180230809</v>
      </c>
      <c r="L456">
        <f t="shared" si="23"/>
        <v>1.8963794590115404</v>
      </c>
      <c r="M456" t="s">
        <v>1094</v>
      </c>
    </row>
    <row r="457" spans="1:13" x14ac:dyDescent="0.25">
      <c r="A457">
        <v>548</v>
      </c>
      <c r="B457" t="s">
        <v>1096</v>
      </c>
      <c r="C457">
        <v>47.252800000000001</v>
      </c>
      <c r="D457">
        <v>-109.3614</v>
      </c>
      <c r="E457">
        <v>1243.5999999999899</v>
      </c>
      <c r="F457" t="s">
        <v>1097</v>
      </c>
      <c r="G457" t="s">
        <v>2345</v>
      </c>
      <c r="H457">
        <v>0.97850999999999999</v>
      </c>
      <c r="I457">
        <v>2.3613599999999999</v>
      </c>
      <c r="J457" s="6">
        <f t="shared" si="21"/>
        <v>0.35348718503986803</v>
      </c>
      <c r="K457" s="6">
        <f t="shared" si="22"/>
        <v>0.7334913543255438</v>
      </c>
      <c r="L457">
        <f t="shared" si="23"/>
        <v>1.5474256771627717</v>
      </c>
      <c r="M457" t="s">
        <v>1096</v>
      </c>
    </row>
    <row r="458" spans="1:13" x14ac:dyDescent="0.25">
      <c r="A458">
        <v>549</v>
      </c>
      <c r="B458" t="s">
        <v>1098</v>
      </c>
      <c r="C458">
        <v>48.549999999999898</v>
      </c>
      <c r="D458">
        <v>-110.4333</v>
      </c>
      <c r="E458">
        <v>923.79999999999905</v>
      </c>
      <c r="F458" t="s">
        <v>1099</v>
      </c>
      <c r="G458" t="s">
        <v>2345</v>
      </c>
      <c r="H458">
        <v>1.0280400000000001</v>
      </c>
      <c r="I458">
        <v>2.44028</v>
      </c>
      <c r="J458" s="6">
        <f t="shared" si="21"/>
        <v>0.36099992204556042</v>
      </c>
      <c r="K458" s="6">
        <f t="shared" si="22"/>
        <v>0.7778139218517599</v>
      </c>
      <c r="L458">
        <f t="shared" si="23"/>
        <v>1.60904696092588</v>
      </c>
      <c r="M458" t="s">
        <v>1098</v>
      </c>
    </row>
    <row r="459" spans="1:13" x14ac:dyDescent="0.25">
      <c r="A459">
        <v>550</v>
      </c>
      <c r="B459" t="s">
        <v>1100</v>
      </c>
      <c r="C459">
        <v>48.726100000000002</v>
      </c>
      <c r="D459">
        <v>-110.455</v>
      </c>
      <c r="E459">
        <v>899.2</v>
      </c>
      <c r="F459" t="s">
        <v>1101</v>
      </c>
      <c r="G459" t="s">
        <v>2345</v>
      </c>
      <c r="H459">
        <v>1.0074799999999999</v>
      </c>
      <c r="I459">
        <v>2.4466700000000001</v>
      </c>
      <c r="J459" s="6">
        <f t="shared" si="21"/>
        <v>0.36788894083778284</v>
      </c>
      <c r="K459" s="6">
        <f t="shared" si="22"/>
        <v>0.75247881789910598</v>
      </c>
      <c r="L459">
        <f t="shared" si="23"/>
        <v>1.5995744089495534</v>
      </c>
      <c r="M459" t="s">
        <v>1100</v>
      </c>
    </row>
    <row r="460" spans="1:13" x14ac:dyDescent="0.25">
      <c r="A460">
        <v>551</v>
      </c>
      <c r="B460" t="s">
        <v>1102</v>
      </c>
      <c r="C460">
        <v>48.399999999999899</v>
      </c>
      <c r="D460">
        <v>-107.05</v>
      </c>
      <c r="E460">
        <v>655.89999999999895</v>
      </c>
      <c r="F460" t="s">
        <v>1103</v>
      </c>
      <c r="G460" t="s">
        <v>2345</v>
      </c>
      <c r="H460">
        <v>1.18333</v>
      </c>
      <c r="I460">
        <v>2.9553600000000002</v>
      </c>
      <c r="J460" s="6">
        <f t="shared" si="21"/>
        <v>0.45297024008836639</v>
      </c>
      <c r="K460" s="6">
        <f t="shared" si="22"/>
        <v>0.86935495520518735</v>
      </c>
      <c r="L460">
        <f t="shared" si="23"/>
        <v>1.9123574776025938</v>
      </c>
      <c r="M460" t="s">
        <v>1102</v>
      </c>
    </row>
    <row r="461" spans="1:13" x14ac:dyDescent="0.25">
      <c r="A461">
        <v>552</v>
      </c>
      <c r="B461" t="s">
        <v>1104</v>
      </c>
      <c r="C461">
        <v>48.3477999999999</v>
      </c>
      <c r="D461">
        <v>-107.1533</v>
      </c>
      <c r="E461">
        <v>855</v>
      </c>
      <c r="F461" t="s">
        <v>1105</v>
      </c>
      <c r="G461" t="s">
        <v>2345</v>
      </c>
      <c r="H461">
        <v>1.18391</v>
      </c>
      <c r="I461">
        <v>2.9636499999999999</v>
      </c>
      <c r="J461" s="6">
        <f t="shared" si="21"/>
        <v>0.45494108739404471</v>
      </c>
      <c r="K461" s="6">
        <f t="shared" si="22"/>
        <v>0.86856886795194255</v>
      </c>
      <c r="L461">
        <f t="shared" si="23"/>
        <v>1.9161094339759714</v>
      </c>
      <c r="M461" t="s">
        <v>1104</v>
      </c>
    </row>
    <row r="462" spans="1:13" x14ac:dyDescent="0.25">
      <c r="A462">
        <v>553</v>
      </c>
      <c r="B462" t="s">
        <v>1106</v>
      </c>
      <c r="C462">
        <v>48.127800000000001</v>
      </c>
      <c r="D462">
        <v>-107.3111</v>
      </c>
      <c r="E462">
        <v>722.1</v>
      </c>
      <c r="F462" t="s">
        <v>1107</v>
      </c>
      <c r="G462" t="s">
        <v>2345</v>
      </c>
      <c r="H462">
        <v>1.1771199999999999</v>
      </c>
      <c r="I462">
        <v>2.9197099999999998</v>
      </c>
      <c r="J462" s="6">
        <f t="shared" si="21"/>
        <v>0.44544472197174212</v>
      </c>
      <c r="K462" s="6">
        <f t="shared" si="22"/>
        <v>0.86836124686997818</v>
      </c>
      <c r="L462">
        <f t="shared" si="23"/>
        <v>1.8940356234349889</v>
      </c>
      <c r="M462" t="s">
        <v>1106</v>
      </c>
    </row>
    <row r="463" spans="1:13" x14ac:dyDescent="0.25">
      <c r="A463">
        <v>554</v>
      </c>
      <c r="B463" t="s">
        <v>1108</v>
      </c>
      <c r="C463">
        <v>48.75</v>
      </c>
      <c r="D463">
        <v>-107.083299999999</v>
      </c>
      <c r="E463">
        <v>741</v>
      </c>
      <c r="F463" t="s">
        <v>1109</v>
      </c>
      <c r="G463" t="s">
        <v>2345</v>
      </c>
      <c r="H463">
        <v>1.1200000000000001</v>
      </c>
      <c r="I463">
        <v>2.76295</v>
      </c>
      <c r="J463" s="6">
        <f t="shared" si="21"/>
        <v>0.41997452410691766</v>
      </c>
      <c r="K463" s="6">
        <f t="shared" si="22"/>
        <v>0.82889584270828554</v>
      </c>
      <c r="L463">
        <f t="shared" si="23"/>
        <v>1.7959229213541428</v>
      </c>
      <c r="M463" t="s">
        <v>1108</v>
      </c>
    </row>
    <row r="464" spans="1:13" x14ac:dyDescent="0.25">
      <c r="A464">
        <v>555</v>
      </c>
      <c r="B464" t="s">
        <v>1110</v>
      </c>
      <c r="C464">
        <v>46.999699999999898</v>
      </c>
      <c r="D464">
        <v>-109.8694</v>
      </c>
      <c r="E464">
        <v>1293.5999999999899</v>
      </c>
      <c r="F464" t="s">
        <v>1111</v>
      </c>
      <c r="G464" t="s">
        <v>2345</v>
      </c>
      <c r="H464">
        <v>0.86</v>
      </c>
      <c r="I464">
        <v>2.1892900000000002</v>
      </c>
      <c r="J464" s="6">
        <f t="shared" si="21"/>
        <v>0.33979605900975984</v>
      </c>
      <c r="K464" s="6">
        <f t="shared" si="22"/>
        <v>0.62447131973200387</v>
      </c>
      <c r="L464">
        <f t="shared" si="23"/>
        <v>1.406880659866002</v>
      </c>
      <c r="M464" t="s">
        <v>1110</v>
      </c>
    </row>
    <row r="465" spans="1:13" x14ac:dyDescent="0.25">
      <c r="A465">
        <v>556</v>
      </c>
      <c r="B465" t="s">
        <v>1112</v>
      </c>
      <c r="C465">
        <v>47.416699999999899</v>
      </c>
      <c r="D465">
        <v>-112.0167</v>
      </c>
      <c r="E465">
        <v>1399</v>
      </c>
      <c r="F465" t="s">
        <v>1113</v>
      </c>
      <c r="G465" t="s">
        <v>2345</v>
      </c>
      <c r="H465">
        <v>0.94227000000000005</v>
      </c>
      <c r="I465">
        <v>2.2543500000000001</v>
      </c>
      <c r="J465" s="6">
        <f t="shared" si="21"/>
        <v>0.33539680062704569</v>
      </c>
      <c r="K465" s="6">
        <f t="shared" si="22"/>
        <v>0.70979065327653723</v>
      </c>
      <c r="L465">
        <f t="shared" si="23"/>
        <v>1.4820703266382687</v>
      </c>
      <c r="M465" t="s">
        <v>1112</v>
      </c>
    </row>
    <row r="466" spans="1:13" x14ac:dyDescent="0.25">
      <c r="A466">
        <v>557</v>
      </c>
      <c r="B466" t="s">
        <v>1114</v>
      </c>
      <c r="C466">
        <v>48.816699999999898</v>
      </c>
      <c r="D466">
        <v>-108.8</v>
      </c>
      <c r="E466">
        <v>1021.4</v>
      </c>
      <c r="F466" t="s">
        <v>1115</v>
      </c>
      <c r="G466" t="s">
        <v>2345</v>
      </c>
      <c r="H466">
        <v>1.1408499999999999</v>
      </c>
      <c r="I466">
        <v>2.6825899999999998</v>
      </c>
      <c r="J466" s="6">
        <f t="shared" si="21"/>
        <v>0.39410299935883586</v>
      </c>
      <c r="K466" s="6">
        <f t="shared" si="22"/>
        <v>0.8676786171442048</v>
      </c>
      <c r="L466">
        <f t="shared" si="23"/>
        <v>1.7751343085721023</v>
      </c>
      <c r="M466" t="s">
        <v>1114</v>
      </c>
    </row>
    <row r="467" spans="1:13" x14ac:dyDescent="0.25">
      <c r="A467">
        <v>558</v>
      </c>
      <c r="B467" t="s">
        <v>1116</v>
      </c>
      <c r="C467">
        <v>46.991399999999899</v>
      </c>
      <c r="D467">
        <v>-112.01220000000001</v>
      </c>
      <c r="E467">
        <v>1062.8</v>
      </c>
      <c r="F467" t="s">
        <v>1117</v>
      </c>
      <c r="G467" t="s">
        <v>2345</v>
      </c>
      <c r="H467">
        <v>0.79491000000000001</v>
      </c>
      <c r="I467">
        <v>1.7916300000000001</v>
      </c>
      <c r="J467" s="6">
        <f t="shared" si="21"/>
        <v>0.25478377775820754</v>
      </c>
      <c r="K467" s="6">
        <f t="shared" si="22"/>
        <v>0.61830734279448685</v>
      </c>
      <c r="L467">
        <f t="shared" si="23"/>
        <v>1.2049686713972436</v>
      </c>
      <c r="M467" t="s">
        <v>1116</v>
      </c>
    </row>
    <row r="468" spans="1:13" x14ac:dyDescent="0.25">
      <c r="A468">
        <v>559</v>
      </c>
      <c r="B468" t="s">
        <v>1118</v>
      </c>
      <c r="C468">
        <v>45.1</v>
      </c>
      <c r="D468">
        <v>-112.099999999999</v>
      </c>
      <c r="E468">
        <v>1761.0999999999899</v>
      </c>
      <c r="F468" t="s">
        <v>1119</v>
      </c>
      <c r="G468" t="s">
        <v>2345</v>
      </c>
      <c r="H468">
        <v>0.7</v>
      </c>
      <c r="I468">
        <v>1.59527</v>
      </c>
      <c r="J468" s="6">
        <f t="shared" si="21"/>
        <v>0.22885090367765323</v>
      </c>
      <c r="K468" s="6">
        <f t="shared" si="22"/>
        <v>0.54137264134723884</v>
      </c>
      <c r="L468">
        <f t="shared" si="23"/>
        <v>1.0683213206736193</v>
      </c>
      <c r="M468" t="s">
        <v>1118</v>
      </c>
    </row>
    <row r="469" spans="1:13" x14ac:dyDescent="0.25">
      <c r="A469">
        <v>560</v>
      </c>
      <c r="B469" t="s">
        <v>1120</v>
      </c>
      <c r="C469">
        <v>48.418900000000001</v>
      </c>
      <c r="D469">
        <v>-104.4558</v>
      </c>
      <c r="E469">
        <v>636.39999999999895</v>
      </c>
      <c r="F469" t="s">
        <v>1121</v>
      </c>
      <c r="G469" t="s">
        <v>2345</v>
      </c>
      <c r="H469">
        <v>1.1383099999999999</v>
      </c>
      <c r="I469">
        <v>2.9</v>
      </c>
      <c r="J469" s="6">
        <f t="shared" si="21"/>
        <v>0.45032710634767703</v>
      </c>
      <c r="K469" s="6">
        <f t="shared" si="22"/>
        <v>0.82616703590538898</v>
      </c>
      <c r="L469">
        <f t="shared" si="23"/>
        <v>1.8630835179526946</v>
      </c>
      <c r="M469" t="s">
        <v>1120</v>
      </c>
    </row>
    <row r="470" spans="1:13" x14ac:dyDescent="0.25">
      <c r="A470">
        <v>561</v>
      </c>
      <c r="B470" t="s">
        <v>1122</v>
      </c>
      <c r="C470">
        <v>45.049999999999898</v>
      </c>
      <c r="D470">
        <v>-110.866699999999</v>
      </c>
      <c r="E470">
        <v>1578.5999999999899</v>
      </c>
      <c r="F470" t="s">
        <v>1123</v>
      </c>
      <c r="G470" t="s">
        <v>2345</v>
      </c>
      <c r="H470">
        <v>1.0083299999999999</v>
      </c>
      <c r="I470">
        <v>2.25773</v>
      </c>
      <c r="J470" s="6">
        <f t="shared" si="21"/>
        <v>0.31937439996298306</v>
      </c>
      <c r="K470" s="6">
        <f t="shared" si="22"/>
        <v>0.78695653512263397</v>
      </c>
      <c r="L470">
        <f t="shared" si="23"/>
        <v>1.5223432675613169</v>
      </c>
      <c r="M470" t="s">
        <v>1122</v>
      </c>
    </row>
    <row r="471" spans="1:13" x14ac:dyDescent="0.25">
      <c r="A471">
        <v>563</v>
      </c>
      <c r="B471" t="s">
        <v>1126</v>
      </c>
      <c r="C471">
        <v>46.919199999999897</v>
      </c>
      <c r="D471">
        <v>-104.8967</v>
      </c>
      <c r="E471">
        <v>648.29999999999905</v>
      </c>
      <c r="F471" t="s">
        <v>1127</v>
      </c>
      <c r="G471" t="s">
        <v>2345</v>
      </c>
      <c r="H471">
        <v>1.2757799999999999</v>
      </c>
      <c r="I471">
        <v>3.2533300000000001</v>
      </c>
      <c r="J471" s="6">
        <f t="shared" si="21"/>
        <v>0.50550571846229986</v>
      </c>
      <c r="K471" s="6">
        <f t="shared" si="22"/>
        <v>0.92539013649092694</v>
      </c>
      <c r="L471">
        <f t="shared" si="23"/>
        <v>2.0893600682454636</v>
      </c>
      <c r="M471" t="s">
        <v>1126</v>
      </c>
    </row>
    <row r="472" spans="1:13" x14ac:dyDescent="0.25">
      <c r="A472">
        <v>565</v>
      </c>
      <c r="B472" t="s">
        <v>1130</v>
      </c>
      <c r="C472">
        <v>45.899999999999899</v>
      </c>
      <c r="D472">
        <v>-109.3167</v>
      </c>
      <c r="E472">
        <v>925.7</v>
      </c>
      <c r="F472" t="s">
        <v>1131</v>
      </c>
      <c r="G472" t="s">
        <v>2345</v>
      </c>
      <c r="H472">
        <v>0.9849</v>
      </c>
      <c r="I472">
        <v>2.3028300000000002</v>
      </c>
      <c r="J472" s="6">
        <f t="shared" si="21"/>
        <v>0.33689219060606235</v>
      </c>
      <c r="K472" s="6">
        <f t="shared" si="22"/>
        <v>0.75138412792874432</v>
      </c>
      <c r="L472">
        <f t="shared" si="23"/>
        <v>1.5271070639643722</v>
      </c>
      <c r="M472" t="s">
        <v>1130</v>
      </c>
    </row>
    <row r="473" spans="1:13" x14ac:dyDescent="0.25">
      <c r="A473">
        <v>566</v>
      </c>
      <c r="B473" t="s">
        <v>1132</v>
      </c>
      <c r="C473">
        <v>45.922800000000002</v>
      </c>
      <c r="D473">
        <v>-108.2444</v>
      </c>
      <c r="E473">
        <v>924.79999999999905</v>
      </c>
      <c r="F473" t="s">
        <v>1133</v>
      </c>
      <c r="G473" t="s">
        <v>2345</v>
      </c>
      <c r="H473">
        <v>0.88187000000000004</v>
      </c>
      <c r="I473">
        <v>2.1846899999999998</v>
      </c>
      <c r="J473" s="6">
        <f t="shared" si="21"/>
        <v>0.3330297388824825</v>
      </c>
      <c r="K473" s="6">
        <f t="shared" si="22"/>
        <v>0.65103137545099243</v>
      </c>
      <c r="L473">
        <f t="shared" si="23"/>
        <v>1.4178606877254962</v>
      </c>
      <c r="M473" t="s">
        <v>1132</v>
      </c>
    </row>
    <row r="474" spans="1:13" x14ac:dyDescent="0.25">
      <c r="A474">
        <v>567</v>
      </c>
      <c r="B474" t="s">
        <v>1134</v>
      </c>
      <c r="C474">
        <v>46.294199999999897</v>
      </c>
      <c r="D474">
        <v>-107.2278</v>
      </c>
      <c r="E474">
        <v>810.79999999999905</v>
      </c>
      <c r="F474" t="s">
        <v>1135</v>
      </c>
      <c r="G474" t="s">
        <v>2345</v>
      </c>
      <c r="H474">
        <v>0.92637000000000003</v>
      </c>
      <c r="I474">
        <v>2.2535699999999999</v>
      </c>
      <c r="J474" s="6">
        <f t="shared" si="21"/>
        <v>0.33926180857281191</v>
      </c>
      <c r="K474" s="6">
        <f t="shared" si="22"/>
        <v>0.69121163391608731</v>
      </c>
      <c r="L474">
        <f t="shared" si="23"/>
        <v>1.4723908169580437</v>
      </c>
      <c r="M474" t="s">
        <v>1134</v>
      </c>
    </row>
    <row r="475" spans="1:13" x14ac:dyDescent="0.25">
      <c r="A475">
        <v>568</v>
      </c>
      <c r="B475" t="s">
        <v>1136</v>
      </c>
      <c r="C475">
        <v>45.935299999999899</v>
      </c>
      <c r="D475">
        <v>-107.1375</v>
      </c>
      <c r="E475">
        <v>944.89999999999895</v>
      </c>
      <c r="F475" t="s">
        <v>1137</v>
      </c>
      <c r="G475" t="s">
        <v>2345</v>
      </c>
      <c r="H475">
        <v>0.98048999999999997</v>
      </c>
      <c r="I475">
        <v>2.3899499999999998</v>
      </c>
      <c r="J475" s="6">
        <f t="shared" si="21"/>
        <v>0.36028929227775419</v>
      </c>
      <c r="K475" s="6">
        <f t="shared" si="22"/>
        <v>0.73075649287173661</v>
      </c>
      <c r="L475">
        <f t="shared" si="23"/>
        <v>1.5603532464358683</v>
      </c>
      <c r="M475" t="s">
        <v>1136</v>
      </c>
    </row>
    <row r="476" spans="1:13" x14ac:dyDescent="0.25">
      <c r="A476">
        <v>569</v>
      </c>
      <c r="B476" t="s">
        <v>1138</v>
      </c>
      <c r="C476">
        <v>47.805599999999899</v>
      </c>
      <c r="D476">
        <v>-109.81</v>
      </c>
      <c r="E476">
        <v>903.7</v>
      </c>
      <c r="F476" t="s">
        <v>1139</v>
      </c>
      <c r="G476" t="s">
        <v>2345</v>
      </c>
      <c r="H476">
        <v>0.95215000000000005</v>
      </c>
      <c r="I476">
        <v>2.2728299999999999</v>
      </c>
      <c r="J476" s="6">
        <f t="shared" si="21"/>
        <v>0.33759515170730947</v>
      </c>
      <c r="K476" s="6">
        <f t="shared" si="22"/>
        <v>0.7181468724233715</v>
      </c>
      <c r="L476">
        <f t="shared" si="23"/>
        <v>1.4954884362116858</v>
      </c>
      <c r="M476" t="s">
        <v>1138</v>
      </c>
    </row>
    <row r="477" spans="1:13" x14ac:dyDescent="0.25">
      <c r="A477">
        <v>570</v>
      </c>
      <c r="B477" t="s">
        <v>1140</v>
      </c>
      <c r="C477">
        <v>46.583300000000001</v>
      </c>
      <c r="D477">
        <v>-107.366699999999</v>
      </c>
      <c r="E477">
        <v>929.89999999999895</v>
      </c>
      <c r="F477" t="s">
        <v>1141</v>
      </c>
      <c r="G477" t="s">
        <v>2345</v>
      </c>
      <c r="H477">
        <v>0.88897999999999999</v>
      </c>
      <c r="I477">
        <v>2.1852</v>
      </c>
      <c r="J477" s="6">
        <f t="shared" si="21"/>
        <v>0.3313426322394894</v>
      </c>
      <c r="K477" s="6">
        <f t="shared" si="22"/>
        <v>0.65931078866388693</v>
      </c>
      <c r="L477">
        <f t="shared" si="23"/>
        <v>1.4222553943319436</v>
      </c>
      <c r="M477" t="s">
        <v>1140</v>
      </c>
    </row>
    <row r="478" spans="1:13" x14ac:dyDescent="0.25">
      <c r="A478">
        <v>571</v>
      </c>
      <c r="B478" t="s">
        <v>1142</v>
      </c>
      <c r="C478">
        <v>46.5</v>
      </c>
      <c r="D478">
        <v>-107.3167</v>
      </c>
      <c r="E478">
        <v>926.89999999999895</v>
      </c>
      <c r="F478" t="s">
        <v>1143</v>
      </c>
      <c r="G478" t="s">
        <v>2345</v>
      </c>
      <c r="H478">
        <v>0.88068000000000002</v>
      </c>
      <c r="I478">
        <v>2.1785000000000001</v>
      </c>
      <c r="J478" s="6">
        <f t="shared" si="21"/>
        <v>0.33175162778930584</v>
      </c>
      <c r="K478" s="6">
        <f t="shared" si="22"/>
        <v>0.65072729455167022</v>
      </c>
      <c r="L478">
        <f t="shared" si="23"/>
        <v>1.4146136472758351</v>
      </c>
      <c r="M478" t="s">
        <v>1142</v>
      </c>
    </row>
    <row r="479" spans="1:13" x14ac:dyDescent="0.25">
      <c r="A479">
        <v>572</v>
      </c>
      <c r="B479" t="s">
        <v>1144</v>
      </c>
      <c r="C479">
        <v>46.682499999999898</v>
      </c>
      <c r="D479">
        <v>-107.2039</v>
      </c>
      <c r="E479">
        <v>851.6</v>
      </c>
      <c r="F479" t="s">
        <v>1145</v>
      </c>
      <c r="G479" t="s">
        <v>2345</v>
      </c>
      <c r="H479">
        <v>0.90083000000000002</v>
      </c>
      <c r="I479">
        <v>2.2017899999999999</v>
      </c>
      <c r="J479" s="6">
        <f t="shared" si="21"/>
        <v>0.33255428155582079</v>
      </c>
      <c r="K479" s="6">
        <f t="shared" si="22"/>
        <v>0.67032093735644449</v>
      </c>
      <c r="L479">
        <f t="shared" si="23"/>
        <v>1.4360554686782221</v>
      </c>
      <c r="M479" t="s">
        <v>1144</v>
      </c>
    </row>
    <row r="480" spans="1:13" x14ac:dyDescent="0.25">
      <c r="A480">
        <v>573</v>
      </c>
      <c r="B480" t="s">
        <v>1146</v>
      </c>
      <c r="C480">
        <v>46.816699999999898</v>
      </c>
      <c r="D480">
        <v>-107.0333</v>
      </c>
      <c r="E480">
        <v>1022</v>
      </c>
      <c r="F480" t="s">
        <v>1147</v>
      </c>
      <c r="G480" t="s">
        <v>2345</v>
      </c>
      <c r="H480">
        <v>0.89844000000000002</v>
      </c>
      <c r="I480">
        <v>2.19333</v>
      </c>
      <c r="J480" s="6">
        <f t="shared" si="21"/>
        <v>0.33100265468870438</v>
      </c>
      <c r="K480" s="6">
        <f t="shared" si="22"/>
        <v>0.66900644314466717</v>
      </c>
      <c r="L480">
        <f t="shared" si="23"/>
        <v>1.4311682215723336</v>
      </c>
      <c r="M480" t="s">
        <v>1146</v>
      </c>
    </row>
    <row r="481" spans="1:13" x14ac:dyDescent="0.25">
      <c r="A481">
        <v>574</v>
      </c>
      <c r="B481" t="s">
        <v>1148</v>
      </c>
      <c r="C481">
        <v>46.499699999999898</v>
      </c>
      <c r="D481">
        <v>-104.7997</v>
      </c>
      <c r="E481">
        <v>762</v>
      </c>
      <c r="F481" t="s">
        <v>1149</v>
      </c>
      <c r="G481" t="s">
        <v>2345</v>
      </c>
      <c r="H481">
        <v>1.2763199999999999</v>
      </c>
      <c r="I481">
        <v>3.26979</v>
      </c>
      <c r="J481" s="6">
        <f t="shared" si="21"/>
        <v>0.5095752241829743</v>
      </c>
      <c r="K481" s="6">
        <f t="shared" si="22"/>
        <v>0.92310937007436888</v>
      </c>
      <c r="L481">
        <f t="shared" si="23"/>
        <v>2.0964496850371845</v>
      </c>
      <c r="M481" t="s">
        <v>1148</v>
      </c>
    </row>
    <row r="482" spans="1:13" x14ac:dyDescent="0.25">
      <c r="A482">
        <v>575</v>
      </c>
      <c r="B482" t="s">
        <v>1150</v>
      </c>
      <c r="C482">
        <v>45.368099999999899</v>
      </c>
      <c r="D482">
        <v>-113.4089</v>
      </c>
      <c r="E482">
        <v>1975.0999999999899</v>
      </c>
      <c r="F482" t="s">
        <v>1151</v>
      </c>
      <c r="G482" t="s">
        <v>2345</v>
      </c>
      <c r="H482">
        <v>0.65908</v>
      </c>
      <c r="I482">
        <v>1.4842299999999999</v>
      </c>
      <c r="J482" s="6">
        <f t="shared" si="21"/>
        <v>0.21092667370694371</v>
      </c>
      <c r="K482" s="6">
        <f t="shared" si="22"/>
        <v>0.51287677081514449</v>
      </c>
      <c r="L482">
        <f t="shared" si="23"/>
        <v>0.99855338540757221</v>
      </c>
      <c r="M482" t="s">
        <v>1150</v>
      </c>
    </row>
    <row r="483" spans="1:13" x14ac:dyDescent="0.25">
      <c r="A483">
        <v>576</v>
      </c>
      <c r="B483" t="s">
        <v>1152</v>
      </c>
      <c r="C483">
        <v>45.066699999999898</v>
      </c>
      <c r="D483">
        <v>-110.63330000000001</v>
      </c>
      <c r="E483">
        <v>1966.9</v>
      </c>
      <c r="F483" t="s">
        <v>1153</v>
      </c>
      <c r="G483" t="s">
        <v>2345</v>
      </c>
      <c r="H483">
        <v>0.69349000000000005</v>
      </c>
      <c r="I483">
        <v>1.77982</v>
      </c>
      <c r="J483" s="6">
        <f t="shared" si="21"/>
        <v>0.27769008477011958</v>
      </c>
      <c r="K483" s="6">
        <f t="shared" si="22"/>
        <v>0.50100990067213946</v>
      </c>
      <c r="L483">
        <f t="shared" si="23"/>
        <v>1.1404149503360697</v>
      </c>
      <c r="M483" t="s">
        <v>1152</v>
      </c>
    </row>
    <row r="484" spans="1:13" x14ac:dyDescent="0.25">
      <c r="A484">
        <v>577</v>
      </c>
      <c r="B484" t="s">
        <v>1154</v>
      </c>
      <c r="C484">
        <v>45.473100000000002</v>
      </c>
      <c r="D484">
        <v>-109.0097</v>
      </c>
      <c r="E484">
        <v>1172.9000000000001</v>
      </c>
      <c r="F484" t="s">
        <v>1155</v>
      </c>
      <c r="G484" t="s">
        <v>2345</v>
      </c>
      <c r="H484">
        <v>0.96480999999999995</v>
      </c>
      <c r="I484">
        <v>2.2657400000000001</v>
      </c>
      <c r="J484" s="6">
        <f t="shared" si="21"/>
        <v>0.33254661288926179</v>
      </c>
      <c r="K484" s="6">
        <f t="shared" si="22"/>
        <v>0.73430625287104845</v>
      </c>
      <c r="L484">
        <f t="shared" si="23"/>
        <v>1.5000231264355244</v>
      </c>
      <c r="M484" t="s">
        <v>1154</v>
      </c>
    </row>
    <row r="485" spans="1:13" x14ac:dyDescent="0.25">
      <c r="A485">
        <v>578</v>
      </c>
      <c r="B485" t="s">
        <v>1156</v>
      </c>
      <c r="C485">
        <v>45.833300000000001</v>
      </c>
      <c r="D485">
        <v>-110.9833</v>
      </c>
      <c r="E485">
        <v>1828.8</v>
      </c>
      <c r="F485" t="s">
        <v>1157</v>
      </c>
      <c r="G485" t="s">
        <v>2345</v>
      </c>
      <c r="H485">
        <v>1.16364</v>
      </c>
      <c r="I485">
        <v>2.48333</v>
      </c>
      <c r="J485" s="6">
        <f t="shared" si="21"/>
        <v>0.33734208571086055</v>
      </c>
      <c r="K485" s="6">
        <f t="shared" si="22"/>
        <v>0.92981228440530561</v>
      </c>
      <c r="L485">
        <f t="shared" si="23"/>
        <v>1.7065711422026528</v>
      </c>
      <c r="M485" t="s">
        <v>1156</v>
      </c>
    </row>
    <row r="486" spans="1:13" x14ac:dyDescent="0.25">
      <c r="A486">
        <v>579</v>
      </c>
      <c r="B486" t="s">
        <v>1158</v>
      </c>
      <c r="C486">
        <v>48.561700000000002</v>
      </c>
      <c r="D486">
        <v>-110.76690000000001</v>
      </c>
      <c r="E486">
        <v>1012.9</v>
      </c>
      <c r="F486" t="s">
        <v>1159</v>
      </c>
      <c r="G486" t="s">
        <v>2345</v>
      </c>
      <c r="H486">
        <v>0.93925000000000003</v>
      </c>
      <c r="I486">
        <v>2.26159</v>
      </c>
      <c r="J486" s="6">
        <f t="shared" si="21"/>
        <v>0.33801948459024417</v>
      </c>
      <c r="K486" s="6">
        <f t="shared" si="22"/>
        <v>0.70495274728194635</v>
      </c>
      <c r="L486">
        <f t="shared" si="23"/>
        <v>1.4832713736409731</v>
      </c>
      <c r="M486" t="s">
        <v>1158</v>
      </c>
    </row>
    <row r="487" spans="1:13" x14ac:dyDescent="0.25">
      <c r="A487">
        <v>580</v>
      </c>
      <c r="B487" t="s">
        <v>1160</v>
      </c>
      <c r="C487">
        <v>48.899999999999899</v>
      </c>
      <c r="D487">
        <v>-110.8167</v>
      </c>
      <c r="E487">
        <v>997</v>
      </c>
      <c r="F487" t="s">
        <v>1161</v>
      </c>
      <c r="G487" t="s">
        <v>2345</v>
      </c>
      <c r="H487">
        <v>1.03437</v>
      </c>
      <c r="I487">
        <v>2.4089299999999998</v>
      </c>
      <c r="J487" s="6">
        <f t="shared" si="21"/>
        <v>0.35136807684738114</v>
      </c>
      <c r="K487" s="6">
        <f t="shared" si="22"/>
        <v>0.79082020819446752</v>
      </c>
      <c r="L487">
        <f t="shared" si="23"/>
        <v>1.5998751040972337</v>
      </c>
      <c r="M487" t="s">
        <v>1160</v>
      </c>
    </row>
    <row r="488" spans="1:13" x14ac:dyDescent="0.25">
      <c r="A488">
        <v>581</v>
      </c>
      <c r="B488" t="s">
        <v>1162</v>
      </c>
      <c r="C488">
        <v>47.3143999999999</v>
      </c>
      <c r="D488">
        <v>-106.91030000000001</v>
      </c>
      <c r="E488">
        <v>798.6</v>
      </c>
      <c r="F488" t="s">
        <v>1163</v>
      </c>
      <c r="G488" t="s">
        <v>2345</v>
      </c>
      <c r="H488">
        <v>1.02539</v>
      </c>
      <c r="I488">
        <v>2.4591500000000002</v>
      </c>
      <c r="J488" s="6">
        <f t="shared" si="21"/>
        <v>0.36650091219059278</v>
      </c>
      <c r="K488" s="6">
        <f t="shared" si="22"/>
        <v>0.77135092604244249</v>
      </c>
      <c r="L488">
        <f t="shared" si="23"/>
        <v>1.6152504630212212</v>
      </c>
      <c r="M488" t="s">
        <v>1162</v>
      </c>
    </row>
    <row r="489" spans="1:13" x14ac:dyDescent="0.25">
      <c r="A489">
        <v>582</v>
      </c>
      <c r="B489" t="s">
        <v>1164</v>
      </c>
      <c r="C489">
        <v>47.35</v>
      </c>
      <c r="D489">
        <v>-106.4333</v>
      </c>
      <c r="E489">
        <v>724.2</v>
      </c>
      <c r="F489" t="s">
        <v>1165</v>
      </c>
      <c r="G489" t="s">
        <v>2345</v>
      </c>
      <c r="H489">
        <v>1.04261</v>
      </c>
      <c r="I489">
        <v>2.52014</v>
      </c>
      <c r="J489" s="6">
        <f t="shared" si="21"/>
        <v>0.37768949670026136</v>
      </c>
      <c r="K489" s="6">
        <f t="shared" si="22"/>
        <v>0.78081559023510905</v>
      </c>
      <c r="L489">
        <f t="shared" si="23"/>
        <v>1.6504777951175549</v>
      </c>
      <c r="M489" t="s">
        <v>1164</v>
      </c>
    </row>
    <row r="490" spans="1:13" x14ac:dyDescent="0.25">
      <c r="A490">
        <v>583</v>
      </c>
      <c r="B490" t="s">
        <v>1166</v>
      </c>
      <c r="C490">
        <v>47.481900000000003</v>
      </c>
      <c r="D490">
        <v>-106.46810000000001</v>
      </c>
      <c r="E490">
        <v>726.89999999999895</v>
      </c>
      <c r="F490" t="s">
        <v>1167</v>
      </c>
      <c r="G490" t="s">
        <v>2345</v>
      </c>
      <c r="H490">
        <v>1.0658300000000001</v>
      </c>
      <c r="I490">
        <v>2.5854200000000001</v>
      </c>
      <c r="J490" s="6">
        <f t="shared" si="21"/>
        <v>0.38844096721606342</v>
      </c>
      <c r="K490" s="6">
        <f t="shared" si="22"/>
        <v>0.7965832387602072</v>
      </c>
      <c r="L490">
        <f t="shared" si="23"/>
        <v>1.6910016193801036</v>
      </c>
      <c r="M490" t="s">
        <v>1166</v>
      </c>
    </row>
    <row r="491" spans="1:13" x14ac:dyDescent="0.25">
      <c r="A491">
        <v>584</v>
      </c>
      <c r="B491" t="s">
        <v>1168</v>
      </c>
      <c r="C491">
        <v>46.678600000000003</v>
      </c>
      <c r="D491">
        <v>-109.75360000000001</v>
      </c>
      <c r="E491">
        <v>1411.2</v>
      </c>
      <c r="F491" t="s">
        <v>1169</v>
      </c>
      <c r="G491" t="s">
        <v>2345</v>
      </c>
      <c r="H491">
        <v>0.88288999999999995</v>
      </c>
      <c r="I491">
        <v>2.1684199999999998</v>
      </c>
      <c r="J491" s="6">
        <f t="shared" si="21"/>
        <v>0.32861003072227757</v>
      </c>
      <c r="K491" s="6">
        <f t="shared" si="22"/>
        <v>0.65511488370113635</v>
      </c>
      <c r="L491">
        <f t="shared" si="23"/>
        <v>1.4117674418505681</v>
      </c>
      <c r="M491" t="s">
        <v>1168</v>
      </c>
    </row>
    <row r="492" spans="1:13" x14ac:dyDescent="0.25">
      <c r="A492">
        <v>585</v>
      </c>
      <c r="B492" t="s">
        <v>1170</v>
      </c>
      <c r="C492">
        <v>46.649999999999899</v>
      </c>
      <c r="D492">
        <v>-109.48</v>
      </c>
      <c r="E492">
        <v>1585.9</v>
      </c>
      <c r="F492" t="s">
        <v>1171</v>
      </c>
      <c r="G492" t="s">
        <v>2345</v>
      </c>
      <c r="H492">
        <v>1.02023</v>
      </c>
      <c r="I492">
        <v>2.3446899999999999</v>
      </c>
      <c r="J492" s="6">
        <f t="shared" si="21"/>
        <v>0.33856140369375104</v>
      </c>
      <c r="K492" s="6">
        <f t="shared" si="22"/>
        <v>0.78555711758325886</v>
      </c>
      <c r="L492">
        <f t="shared" si="23"/>
        <v>1.5651235587916292</v>
      </c>
      <c r="M492" t="s">
        <v>1170</v>
      </c>
    </row>
    <row r="493" spans="1:13" x14ac:dyDescent="0.25">
      <c r="A493">
        <v>589</v>
      </c>
      <c r="B493" t="s">
        <v>1178</v>
      </c>
      <c r="C493">
        <v>48.2333</v>
      </c>
      <c r="D493">
        <v>-110.45</v>
      </c>
      <c r="E493">
        <v>823.89999999999895</v>
      </c>
      <c r="F493" t="s">
        <v>1179</v>
      </c>
      <c r="G493" t="s">
        <v>2345</v>
      </c>
      <c r="H493">
        <v>0.95894999999999997</v>
      </c>
      <c r="I493">
        <v>2.3141400000000001</v>
      </c>
      <c r="J493" s="6">
        <f t="shared" si="21"/>
        <v>0.34641667447241481</v>
      </c>
      <c r="K493" s="6">
        <f t="shared" si="22"/>
        <v>0.71883225879049317</v>
      </c>
      <c r="L493">
        <f t="shared" si="23"/>
        <v>1.5164861293952465</v>
      </c>
      <c r="M493" t="s">
        <v>1178</v>
      </c>
    </row>
    <row r="494" spans="1:13" x14ac:dyDescent="0.25">
      <c r="A494">
        <v>592</v>
      </c>
      <c r="B494" t="s">
        <v>1184</v>
      </c>
      <c r="C494">
        <v>46.833300000000001</v>
      </c>
      <c r="D494">
        <v>-110.7</v>
      </c>
      <c r="E494">
        <v>2226.9</v>
      </c>
      <c r="F494" t="s">
        <v>1185</v>
      </c>
      <c r="G494" t="s">
        <v>2345</v>
      </c>
      <c r="H494">
        <v>1.2749999999999999</v>
      </c>
      <c r="I494">
        <v>2.6661800000000002</v>
      </c>
      <c r="J494" s="6">
        <f t="shared" si="21"/>
        <v>0.35561651812110046</v>
      </c>
      <c r="K494" s="6">
        <f t="shared" si="22"/>
        <v>1.0285054131038143</v>
      </c>
      <c r="L494">
        <f t="shared" si="23"/>
        <v>1.847342706551907</v>
      </c>
      <c r="M494" t="s">
        <v>1184</v>
      </c>
    </row>
    <row r="495" spans="1:13" x14ac:dyDescent="0.25">
      <c r="A495">
        <v>593</v>
      </c>
      <c r="B495" t="s">
        <v>1186</v>
      </c>
      <c r="C495">
        <v>48.333300000000001</v>
      </c>
      <c r="D495">
        <v>-111.16670000000001</v>
      </c>
      <c r="E495">
        <v>876.6</v>
      </c>
      <c r="F495" t="s">
        <v>1187</v>
      </c>
      <c r="G495" t="s">
        <v>2345</v>
      </c>
      <c r="H495">
        <v>0.84243000000000001</v>
      </c>
      <c r="I495">
        <v>2.16317</v>
      </c>
      <c r="J495" s="6">
        <f t="shared" si="21"/>
        <v>0.33761048904042762</v>
      </c>
      <c r="K495" s="6">
        <f t="shared" si="22"/>
        <v>0.60841624139416339</v>
      </c>
      <c r="L495">
        <f t="shared" si="23"/>
        <v>1.3857931206970817</v>
      </c>
      <c r="M495" t="s">
        <v>1186</v>
      </c>
    </row>
    <row r="496" spans="1:13" x14ac:dyDescent="0.25">
      <c r="A496">
        <v>594</v>
      </c>
      <c r="B496" t="s">
        <v>1188</v>
      </c>
      <c r="C496">
        <v>48.783299999999898</v>
      </c>
      <c r="D496">
        <v>-111.599999999999</v>
      </c>
      <c r="E496">
        <v>-999.89999999999895</v>
      </c>
      <c r="F496" t="s">
        <v>1189</v>
      </c>
      <c r="G496" t="s">
        <v>2345</v>
      </c>
      <c r="H496">
        <v>1.0083299999999999</v>
      </c>
      <c r="I496">
        <v>2.4073500000000001</v>
      </c>
      <c r="J496" s="6">
        <f t="shared" si="21"/>
        <v>0.35762059631520138</v>
      </c>
      <c r="K496" s="6">
        <f t="shared" si="22"/>
        <v>0.76044629195395175</v>
      </c>
      <c r="L496">
        <f t="shared" si="23"/>
        <v>1.5838981459769759</v>
      </c>
      <c r="M496" t="s">
        <v>1188</v>
      </c>
    </row>
    <row r="497" spans="1:13" x14ac:dyDescent="0.25">
      <c r="A497">
        <v>595</v>
      </c>
      <c r="B497" t="s">
        <v>1190</v>
      </c>
      <c r="C497">
        <v>45.316699999999898</v>
      </c>
      <c r="D497">
        <v>-106.9833</v>
      </c>
      <c r="E497">
        <v>1204.9000000000001</v>
      </c>
      <c r="F497" t="s">
        <v>1191</v>
      </c>
      <c r="G497" t="s">
        <v>2345</v>
      </c>
      <c r="H497">
        <v>1.0675699999999999</v>
      </c>
      <c r="I497">
        <v>2.4738000000000002</v>
      </c>
      <c r="J497" s="6">
        <f t="shared" si="21"/>
        <v>0.35946363251156227</v>
      </c>
      <c r="K497" s="6">
        <f t="shared" si="22"/>
        <v>0.81840879661077404</v>
      </c>
      <c r="L497">
        <f t="shared" si="23"/>
        <v>1.6461043983053871</v>
      </c>
      <c r="M497" t="s">
        <v>1190</v>
      </c>
    </row>
    <row r="498" spans="1:13" x14ac:dyDescent="0.25">
      <c r="A498">
        <v>596</v>
      </c>
      <c r="B498" t="s">
        <v>1192</v>
      </c>
      <c r="C498">
        <v>46.25</v>
      </c>
      <c r="D498">
        <v>-112.16670000000001</v>
      </c>
      <c r="E498">
        <v>1828.8</v>
      </c>
      <c r="F498" t="s">
        <v>1193</v>
      </c>
      <c r="G498" t="s">
        <v>2345</v>
      </c>
      <c r="H498">
        <v>0.65908999999999995</v>
      </c>
      <c r="I498">
        <v>1.5082</v>
      </c>
      <c r="J498" s="6">
        <f t="shared" si="21"/>
        <v>0.21705138206544636</v>
      </c>
      <c r="K498" s="6">
        <f t="shared" si="22"/>
        <v>0.50864144648469611</v>
      </c>
      <c r="L498">
        <f t="shared" si="23"/>
        <v>1.0084207232423481</v>
      </c>
      <c r="M498" t="s">
        <v>1192</v>
      </c>
    </row>
    <row r="499" spans="1:13" x14ac:dyDescent="0.25">
      <c r="A499">
        <v>597</v>
      </c>
      <c r="B499" t="s">
        <v>1194</v>
      </c>
      <c r="C499">
        <v>48.9833</v>
      </c>
      <c r="D499">
        <v>-111.599999999999</v>
      </c>
      <c r="E499">
        <v>1325.9</v>
      </c>
      <c r="F499" t="s">
        <v>1195</v>
      </c>
      <c r="G499" t="s">
        <v>2345</v>
      </c>
      <c r="H499">
        <v>1.1543099999999999</v>
      </c>
      <c r="I499">
        <v>2.5527500000000001</v>
      </c>
      <c r="J499" s="6">
        <f t="shared" si="21"/>
        <v>0.35747233542839291</v>
      </c>
      <c r="K499" s="6">
        <f t="shared" si="22"/>
        <v>0.90652905856963051</v>
      </c>
      <c r="L499">
        <f t="shared" si="23"/>
        <v>1.7296395292848152</v>
      </c>
      <c r="M499" t="s">
        <v>1194</v>
      </c>
    </row>
    <row r="500" spans="1:13" x14ac:dyDescent="0.25">
      <c r="A500">
        <v>598</v>
      </c>
      <c r="B500" t="s">
        <v>1196</v>
      </c>
      <c r="C500">
        <v>45.872799999999899</v>
      </c>
      <c r="D500">
        <v>-104.1583</v>
      </c>
      <c r="E500">
        <v>940.6</v>
      </c>
      <c r="F500" t="s">
        <v>1197</v>
      </c>
      <c r="G500" t="s">
        <v>2345</v>
      </c>
      <c r="H500">
        <v>1.28562</v>
      </c>
      <c r="I500">
        <v>3.2625000000000002</v>
      </c>
      <c r="J500" s="6">
        <f t="shared" si="21"/>
        <v>0.50533445157581403</v>
      </c>
      <c r="K500" s="6">
        <f t="shared" si="22"/>
        <v>0.93534884965041809</v>
      </c>
      <c r="L500">
        <f t="shared" si="23"/>
        <v>2.098924424825209</v>
      </c>
      <c r="M500" t="s">
        <v>1196</v>
      </c>
    </row>
    <row r="501" spans="1:13" x14ac:dyDescent="0.25">
      <c r="A501">
        <v>599</v>
      </c>
      <c r="B501" t="s">
        <v>1198</v>
      </c>
      <c r="C501">
        <v>46.299999999999898</v>
      </c>
      <c r="D501">
        <v>-105</v>
      </c>
      <c r="E501">
        <v>1097.3</v>
      </c>
      <c r="F501" t="s">
        <v>1199</v>
      </c>
      <c r="G501" t="s">
        <v>2345</v>
      </c>
      <c r="H501">
        <v>1.24831</v>
      </c>
      <c r="I501">
        <v>3.2296299999999998</v>
      </c>
      <c r="J501" s="6">
        <f t="shared" si="21"/>
        <v>0.50646941422655478</v>
      </c>
      <c r="K501" s="6">
        <f t="shared" si="22"/>
        <v>0.89725215348901677</v>
      </c>
      <c r="L501">
        <f t="shared" si="23"/>
        <v>2.0634410767445086</v>
      </c>
      <c r="M501" t="s">
        <v>1198</v>
      </c>
    </row>
    <row r="502" spans="1:13" x14ac:dyDescent="0.25">
      <c r="A502">
        <v>600</v>
      </c>
      <c r="B502" t="s">
        <v>1200</v>
      </c>
      <c r="C502">
        <v>48.521700000000003</v>
      </c>
      <c r="D502">
        <v>-110.1075</v>
      </c>
      <c r="E502">
        <v>871.7</v>
      </c>
      <c r="F502" t="s">
        <v>1201</v>
      </c>
      <c r="G502" t="s">
        <v>2345</v>
      </c>
      <c r="H502">
        <v>1.00763</v>
      </c>
      <c r="I502">
        <v>2.4134799999999998</v>
      </c>
      <c r="J502" s="6">
        <f t="shared" si="21"/>
        <v>0.35936649606848065</v>
      </c>
      <c r="K502" s="6">
        <f t="shared" si="22"/>
        <v>0.75853612646242585</v>
      </c>
      <c r="L502">
        <f t="shared" si="23"/>
        <v>1.5860080632312128</v>
      </c>
      <c r="M502" t="s">
        <v>1200</v>
      </c>
    </row>
    <row r="503" spans="1:13" x14ac:dyDescent="0.25">
      <c r="A503">
        <v>601</v>
      </c>
      <c r="B503" t="s">
        <v>1202</v>
      </c>
      <c r="C503">
        <v>44.599400000000003</v>
      </c>
      <c r="D503">
        <v>-111.8125</v>
      </c>
      <c r="E503">
        <v>2045.2</v>
      </c>
      <c r="F503" t="s">
        <v>1203</v>
      </c>
      <c r="G503" t="s">
        <v>2345</v>
      </c>
      <c r="H503">
        <v>0.86363999999999996</v>
      </c>
      <c r="I503">
        <v>1.80385</v>
      </c>
      <c r="J503" s="6">
        <f t="shared" si="21"/>
        <v>0.24033856618312502</v>
      </c>
      <c r="K503" s="6">
        <f t="shared" si="22"/>
        <v>0.69705000047034693</v>
      </c>
      <c r="L503">
        <f t="shared" si="23"/>
        <v>1.2504500002351735</v>
      </c>
      <c r="M503" t="s">
        <v>1202</v>
      </c>
    </row>
    <row r="504" spans="1:13" x14ac:dyDescent="0.25">
      <c r="A504">
        <v>602</v>
      </c>
      <c r="B504" t="s">
        <v>1204</v>
      </c>
      <c r="C504">
        <v>47.683300000000003</v>
      </c>
      <c r="D504">
        <v>-104.616699999999</v>
      </c>
      <c r="E504">
        <v>714.1</v>
      </c>
      <c r="F504" t="s">
        <v>1205</v>
      </c>
      <c r="G504" t="s">
        <v>2345</v>
      </c>
      <c r="H504">
        <v>1.0535600000000001</v>
      </c>
      <c r="I504">
        <v>2.7063000000000001</v>
      </c>
      <c r="J504" s="6">
        <f t="shared" si="21"/>
        <v>0.42247706562735771</v>
      </c>
      <c r="K504" s="6">
        <f t="shared" si="22"/>
        <v>0.76072121310915808</v>
      </c>
      <c r="L504">
        <f t="shared" si="23"/>
        <v>1.7335106065545791</v>
      </c>
      <c r="M504" t="s">
        <v>1204</v>
      </c>
    </row>
    <row r="505" spans="1:13" x14ac:dyDescent="0.25">
      <c r="A505">
        <v>603</v>
      </c>
      <c r="B505" t="s">
        <v>1206</v>
      </c>
      <c r="C505">
        <v>45.625799999999899</v>
      </c>
      <c r="D505">
        <v>-106.664199999999</v>
      </c>
      <c r="E505">
        <v>1005.8</v>
      </c>
      <c r="F505" t="s">
        <v>1207</v>
      </c>
      <c r="G505" t="s">
        <v>2345</v>
      </c>
      <c r="H505">
        <v>1.0279199999999999</v>
      </c>
      <c r="I505">
        <v>2.4658199999999999</v>
      </c>
      <c r="J505" s="6">
        <f t="shared" si="21"/>
        <v>0.36755918817574307</v>
      </c>
      <c r="K505" s="6">
        <f t="shared" si="22"/>
        <v>0.77314738502708114</v>
      </c>
      <c r="L505">
        <f t="shared" si="23"/>
        <v>1.6194836925135405</v>
      </c>
      <c r="M505" t="s">
        <v>1206</v>
      </c>
    </row>
    <row r="506" spans="1:13" x14ac:dyDescent="0.25">
      <c r="A506">
        <v>604</v>
      </c>
      <c r="B506" t="s">
        <v>1208</v>
      </c>
      <c r="C506">
        <v>45.666699999999899</v>
      </c>
      <c r="D506">
        <v>-108.8167</v>
      </c>
      <c r="E506">
        <v>1011.6</v>
      </c>
      <c r="F506" t="s">
        <v>1209</v>
      </c>
      <c r="G506" t="s">
        <v>2345</v>
      </c>
      <c r="H506">
        <v>0.86111000000000004</v>
      </c>
      <c r="I506">
        <v>2.1875</v>
      </c>
      <c r="J506" s="6">
        <f t="shared" si="21"/>
        <v>0.33905475457571721</v>
      </c>
      <c r="K506" s="6">
        <f t="shared" si="22"/>
        <v>0.62609515281039751</v>
      </c>
      <c r="L506">
        <f t="shared" si="23"/>
        <v>1.4067975764051988</v>
      </c>
      <c r="M506" t="s">
        <v>1208</v>
      </c>
    </row>
    <row r="507" spans="1:13" x14ac:dyDescent="0.25">
      <c r="A507">
        <v>605</v>
      </c>
      <c r="B507" t="s">
        <v>1210</v>
      </c>
      <c r="C507">
        <v>45.368099999999899</v>
      </c>
      <c r="D507">
        <v>-112.0967</v>
      </c>
      <c r="E507">
        <v>1584.4</v>
      </c>
      <c r="F507" t="s">
        <v>1211</v>
      </c>
      <c r="G507" t="s">
        <v>2345</v>
      </c>
      <c r="H507">
        <v>0.65593999999999997</v>
      </c>
      <c r="I507">
        <v>1.55653</v>
      </c>
      <c r="J507" s="6">
        <f t="shared" si="21"/>
        <v>0.23021081388079315</v>
      </c>
      <c r="K507" s="6">
        <f t="shared" si="22"/>
        <v>0.49637002342411773</v>
      </c>
      <c r="L507">
        <f t="shared" si="23"/>
        <v>1.026450011712059</v>
      </c>
      <c r="M507" t="s">
        <v>1210</v>
      </c>
    </row>
    <row r="508" spans="1:13" x14ac:dyDescent="0.25">
      <c r="A508">
        <v>606</v>
      </c>
      <c r="B508" t="s">
        <v>1212</v>
      </c>
      <c r="C508">
        <v>46.293100000000003</v>
      </c>
      <c r="D508">
        <v>-108.9417</v>
      </c>
      <c r="E508">
        <v>1046.7</v>
      </c>
      <c r="F508" t="s">
        <v>1213</v>
      </c>
      <c r="G508" t="s">
        <v>2345</v>
      </c>
      <c r="H508">
        <v>0.8</v>
      </c>
      <c r="I508">
        <v>1.9916700000000001</v>
      </c>
      <c r="J508" s="6">
        <f t="shared" si="21"/>
        <v>0.30461732928116542</v>
      </c>
      <c r="K508" s="6">
        <f t="shared" si="22"/>
        <v>0.58885535705905956</v>
      </c>
      <c r="L508">
        <f t="shared" si="23"/>
        <v>1.2902626785295297</v>
      </c>
      <c r="M508" t="s">
        <v>1212</v>
      </c>
    </row>
    <row r="509" spans="1:13" x14ac:dyDescent="0.25">
      <c r="A509">
        <v>607</v>
      </c>
      <c r="B509" t="s">
        <v>1214</v>
      </c>
      <c r="C509">
        <v>46.361899999999899</v>
      </c>
      <c r="D509">
        <v>-110.6003</v>
      </c>
      <c r="E509">
        <v>1706.9</v>
      </c>
      <c r="F509" t="s">
        <v>1215</v>
      </c>
      <c r="G509" t="s">
        <v>2345</v>
      </c>
      <c r="H509">
        <v>0.99</v>
      </c>
      <c r="I509">
        <v>2.1916699999999998</v>
      </c>
      <c r="J509" s="6">
        <f t="shared" si="21"/>
        <v>0.30717355146751868</v>
      </c>
      <c r="K509" s="6">
        <f t="shared" si="22"/>
        <v>0.77708351885770399</v>
      </c>
      <c r="L509">
        <f t="shared" si="23"/>
        <v>1.4843767594288519</v>
      </c>
      <c r="M509" t="s">
        <v>1214</v>
      </c>
    </row>
    <row r="510" spans="1:13" x14ac:dyDescent="0.25">
      <c r="A510">
        <v>608</v>
      </c>
      <c r="B510" t="s">
        <v>1216</v>
      </c>
      <c r="C510">
        <v>47.073099999999897</v>
      </c>
      <c r="D510">
        <v>-109.40170000000001</v>
      </c>
      <c r="E510">
        <v>1192.0999999999899</v>
      </c>
      <c r="F510" t="s">
        <v>1217</v>
      </c>
      <c r="G510" t="s">
        <v>2345</v>
      </c>
      <c r="H510">
        <v>1</v>
      </c>
      <c r="I510">
        <v>2.38083</v>
      </c>
      <c r="J510" s="6">
        <f t="shared" si="21"/>
        <v>0.35297082815822467</v>
      </c>
      <c r="K510" s="6">
        <f t="shared" si="22"/>
        <v>0.75533926564221765</v>
      </c>
      <c r="L510">
        <f t="shared" si="23"/>
        <v>1.5680846328211087</v>
      </c>
      <c r="M510" t="s">
        <v>1216</v>
      </c>
    </row>
    <row r="511" spans="1:13" x14ac:dyDescent="0.25">
      <c r="A511">
        <v>609</v>
      </c>
      <c r="B511" t="s">
        <v>1218</v>
      </c>
      <c r="C511">
        <v>46.9056</v>
      </c>
      <c r="D511">
        <v>-109.4114</v>
      </c>
      <c r="E511">
        <v>1513.3</v>
      </c>
      <c r="F511" t="s">
        <v>1219</v>
      </c>
      <c r="G511" t="s">
        <v>2345</v>
      </c>
      <c r="H511">
        <v>1.2</v>
      </c>
      <c r="I511">
        <v>2.5333299999999999</v>
      </c>
      <c r="J511" s="6">
        <f t="shared" si="21"/>
        <v>0.34082877277304652</v>
      </c>
      <c r="K511" s="6">
        <f t="shared" si="22"/>
        <v>0.96375549709865616</v>
      </c>
      <c r="L511">
        <f t="shared" si="23"/>
        <v>1.7485427485493279</v>
      </c>
      <c r="M511" t="s">
        <v>1218</v>
      </c>
    </row>
    <row r="512" spans="1:13" x14ac:dyDescent="0.25">
      <c r="A512">
        <v>610</v>
      </c>
      <c r="B512" t="s">
        <v>1220</v>
      </c>
      <c r="C512">
        <v>47.0110999999999</v>
      </c>
      <c r="D512">
        <v>-109.2261</v>
      </c>
      <c r="E512">
        <v>1532.5</v>
      </c>
      <c r="F512" t="s">
        <v>1221</v>
      </c>
      <c r="G512" t="s">
        <v>2345</v>
      </c>
      <c r="H512">
        <v>1.0865800000000001</v>
      </c>
      <c r="I512">
        <v>2.375</v>
      </c>
      <c r="J512" s="6">
        <f t="shared" si="21"/>
        <v>0.32934877893413378</v>
      </c>
      <c r="K512" s="6">
        <f t="shared" si="22"/>
        <v>0.8582928224609444</v>
      </c>
      <c r="L512">
        <f t="shared" si="23"/>
        <v>1.6166464112304721</v>
      </c>
      <c r="M512" t="s">
        <v>1220</v>
      </c>
    </row>
    <row r="513" spans="1:13" x14ac:dyDescent="0.25">
      <c r="A513">
        <v>616</v>
      </c>
      <c r="B513" t="s">
        <v>1232</v>
      </c>
      <c r="C513">
        <v>44.633099999999899</v>
      </c>
      <c r="D513">
        <v>-112.5928</v>
      </c>
      <c r="E513">
        <v>1913.8</v>
      </c>
      <c r="F513" t="s">
        <v>1233</v>
      </c>
      <c r="G513" t="s">
        <v>2345</v>
      </c>
      <c r="H513">
        <v>0.66500000000000004</v>
      </c>
      <c r="I513">
        <v>1.5681799999999999</v>
      </c>
      <c r="J513" s="6">
        <f t="shared" si="21"/>
        <v>0.23087287542705867</v>
      </c>
      <c r="K513" s="6">
        <f t="shared" si="22"/>
        <v>0.50497111732996669</v>
      </c>
      <c r="L513">
        <f t="shared" si="23"/>
        <v>1.0365755586649834</v>
      </c>
      <c r="M513" t="s">
        <v>1232</v>
      </c>
    </row>
    <row r="514" spans="1:13" x14ac:dyDescent="0.25">
      <c r="A514">
        <v>617</v>
      </c>
      <c r="B514" t="s">
        <v>1234</v>
      </c>
      <c r="C514">
        <v>44.666699999999899</v>
      </c>
      <c r="D514">
        <v>-112.366699999999</v>
      </c>
      <c r="E514">
        <v>2044</v>
      </c>
      <c r="F514" t="s">
        <v>1235</v>
      </c>
      <c r="G514" t="s">
        <v>2345</v>
      </c>
      <c r="H514">
        <v>0.71277000000000001</v>
      </c>
      <c r="I514">
        <v>1.6076900000000001</v>
      </c>
      <c r="J514" s="6">
        <f t="shared" si="21"/>
        <v>0.22876143590113091</v>
      </c>
      <c r="K514" s="6">
        <f t="shared" si="22"/>
        <v>0.55420465568428634</v>
      </c>
      <c r="L514">
        <f t="shared" si="23"/>
        <v>1.0809473278421433</v>
      </c>
      <c r="M514" t="s">
        <v>1234</v>
      </c>
    </row>
    <row r="515" spans="1:13" x14ac:dyDescent="0.25">
      <c r="A515">
        <v>621</v>
      </c>
      <c r="B515" t="s">
        <v>1242</v>
      </c>
      <c r="C515">
        <v>47.225299999999898</v>
      </c>
      <c r="D515">
        <v>-105.152199999999</v>
      </c>
      <c r="E515">
        <v>819.89999999999895</v>
      </c>
      <c r="F515" t="s">
        <v>1243</v>
      </c>
      <c r="G515" t="s">
        <v>2345</v>
      </c>
      <c r="H515">
        <v>1.1798999999999999</v>
      </c>
      <c r="I515">
        <v>2.9</v>
      </c>
      <c r="J515" s="6">
        <f t="shared" ref="J515:J578" si="24">INDEX(LINEST($H515:$I515,LN($H$1:$I$1)),1)</f>
        <v>0.43969577827463363</v>
      </c>
      <c r="K515" s="6">
        <f t="shared" ref="K515:K578" si="25">INDEX(LINEST($H515:$I515,LN($H$1:$I$1)),1,2)</f>
        <v>0.87512611098482695</v>
      </c>
      <c r="L515">
        <f t="shared" ref="L515:L578" si="26">J515*LN(10)+K515</f>
        <v>1.8875630554924137</v>
      </c>
      <c r="M515" t="s">
        <v>1242</v>
      </c>
    </row>
    <row r="516" spans="1:13" x14ac:dyDescent="0.25">
      <c r="A516">
        <v>622</v>
      </c>
      <c r="B516" t="s">
        <v>1244</v>
      </c>
      <c r="C516">
        <v>45.666699999999899</v>
      </c>
      <c r="D516">
        <v>-110.5667</v>
      </c>
      <c r="E516">
        <v>1368.9</v>
      </c>
      <c r="F516" t="s">
        <v>1245</v>
      </c>
      <c r="G516" t="s">
        <v>2345</v>
      </c>
      <c r="H516">
        <v>0.77725999999999995</v>
      </c>
      <c r="I516">
        <v>1.7642899999999999</v>
      </c>
      <c r="J516" s="6">
        <f t="shared" si="24"/>
        <v>0.25230679845963117</v>
      </c>
      <c r="K516" s="6">
        <f t="shared" si="25"/>
        <v>0.60237425401160027</v>
      </c>
      <c r="L516">
        <f t="shared" si="26"/>
        <v>1.1833321270058001</v>
      </c>
      <c r="M516" t="s">
        <v>1244</v>
      </c>
    </row>
    <row r="517" spans="1:13" x14ac:dyDescent="0.25">
      <c r="A517">
        <v>623</v>
      </c>
      <c r="B517" t="s">
        <v>1246</v>
      </c>
      <c r="C517">
        <v>45.495600000000003</v>
      </c>
      <c r="D517">
        <v>-110.558899999999</v>
      </c>
      <c r="E517">
        <v>1537.4</v>
      </c>
      <c r="F517" t="s">
        <v>1247</v>
      </c>
      <c r="G517" t="s">
        <v>2345</v>
      </c>
      <c r="H517">
        <v>0.8</v>
      </c>
      <c r="I517">
        <v>1.82857</v>
      </c>
      <c r="J517" s="6">
        <f t="shared" si="24"/>
        <v>0.26292534542174295</v>
      </c>
      <c r="K517" s="6">
        <f t="shared" si="25"/>
        <v>0.61775403812316887</v>
      </c>
      <c r="L517">
        <f t="shared" si="26"/>
        <v>1.2231620190615846</v>
      </c>
      <c r="M517" t="s">
        <v>1246</v>
      </c>
    </row>
    <row r="518" spans="1:13" x14ac:dyDescent="0.25">
      <c r="A518">
        <v>624</v>
      </c>
      <c r="B518" t="s">
        <v>1248</v>
      </c>
      <c r="C518">
        <v>45.6968999999999</v>
      </c>
      <c r="D518">
        <v>-110.4539</v>
      </c>
      <c r="E518">
        <v>1431.5999999999899</v>
      </c>
      <c r="F518" t="s">
        <v>1249</v>
      </c>
      <c r="G518" t="s">
        <v>2345</v>
      </c>
      <c r="H518">
        <v>0.77200000000000002</v>
      </c>
      <c r="I518">
        <v>1.75</v>
      </c>
      <c r="J518" s="6">
        <f t="shared" si="24"/>
        <v>0.24999852982535412</v>
      </c>
      <c r="K518" s="6">
        <f t="shared" si="25"/>
        <v>0.59871422390742457</v>
      </c>
      <c r="L518">
        <f t="shared" si="26"/>
        <v>1.1743571119537122</v>
      </c>
      <c r="M518" t="s">
        <v>1248</v>
      </c>
    </row>
    <row r="519" spans="1:13" x14ac:dyDescent="0.25">
      <c r="A519">
        <v>625</v>
      </c>
      <c r="B519" t="s">
        <v>1250</v>
      </c>
      <c r="C519">
        <v>48.299999999999898</v>
      </c>
      <c r="D519">
        <v>-109.349999999999</v>
      </c>
      <c r="E519">
        <v>1189.9000000000001</v>
      </c>
      <c r="F519" t="s">
        <v>1251</v>
      </c>
      <c r="G519" t="s">
        <v>2345</v>
      </c>
      <c r="H519">
        <v>1.2846200000000001</v>
      </c>
      <c r="I519">
        <v>2.78633</v>
      </c>
      <c r="J519" s="6">
        <f t="shared" si="24"/>
        <v>0.38387044194686348</v>
      </c>
      <c r="K519" s="6">
        <f t="shared" si="25"/>
        <v>1.0185412854642315</v>
      </c>
      <c r="L519">
        <f t="shared" si="26"/>
        <v>1.9024356427321156</v>
      </c>
      <c r="M519" t="s">
        <v>1250</v>
      </c>
    </row>
    <row r="520" spans="1:13" x14ac:dyDescent="0.25">
      <c r="A520">
        <v>626</v>
      </c>
      <c r="B520" t="s">
        <v>1252</v>
      </c>
      <c r="C520">
        <v>45.316400000000002</v>
      </c>
      <c r="D520">
        <v>-107.359399999999</v>
      </c>
      <c r="E520">
        <v>1024.0999999999899</v>
      </c>
      <c r="F520" t="s">
        <v>1253</v>
      </c>
      <c r="G520" t="s">
        <v>2345</v>
      </c>
      <c r="H520">
        <v>0.98268</v>
      </c>
      <c r="I520">
        <v>2.4802900000000001</v>
      </c>
      <c r="J520" s="6">
        <f t="shared" si="24"/>
        <v>0.38282239085045894</v>
      </c>
      <c r="K520" s="6">
        <f t="shared" si="25"/>
        <v>0.71732773912678671</v>
      </c>
      <c r="L520">
        <f t="shared" si="26"/>
        <v>1.5988088695633937</v>
      </c>
      <c r="M520" t="s">
        <v>1252</v>
      </c>
    </row>
    <row r="521" spans="1:13" x14ac:dyDescent="0.25">
      <c r="A521">
        <v>627</v>
      </c>
      <c r="B521" t="s">
        <v>1254</v>
      </c>
      <c r="C521">
        <v>45.8813999999999</v>
      </c>
      <c r="D521">
        <v>-111.4164</v>
      </c>
      <c r="E521">
        <v>1293.3</v>
      </c>
      <c r="F521" t="s">
        <v>1255</v>
      </c>
      <c r="G521" t="s">
        <v>2345</v>
      </c>
      <c r="H521">
        <v>0.67308000000000001</v>
      </c>
      <c r="I521">
        <v>1.6</v>
      </c>
      <c r="J521" s="6">
        <f t="shared" si="24"/>
        <v>0.23694134689746141</v>
      </c>
      <c r="K521" s="6">
        <f t="shared" si="25"/>
        <v>0.50884477343994872</v>
      </c>
      <c r="L521">
        <f t="shared" si="26"/>
        <v>1.0544223867199745</v>
      </c>
      <c r="M521" t="s">
        <v>1254</v>
      </c>
    </row>
    <row r="522" spans="1:13" x14ac:dyDescent="0.25">
      <c r="A522">
        <v>630</v>
      </c>
      <c r="B522" t="s">
        <v>1260</v>
      </c>
      <c r="C522">
        <v>47.936100000000003</v>
      </c>
      <c r="D522">
        <v>-110.5022</v>
      </c>
      <c r="E522">
        <v>785.79999999999905</v>
      </c>
      <c r="F522" t="s">
        <v>1261</v>
      </c>
      <c r="G522" t="s">
        <v>2345</v>
      </c>
      <c r="H522">
        <v>0.99422999999999995</v>
      </c>
      <c r="I522">
        <v>2.3931800000000001</v>
      </c>
      <c r="J522" s="6">
        <f t="shared" si="24"/>
        <v>0.35760270275989697</v>
      </c>
      <c r="K522" s="6">
        <f t="shared" si="25"/>
        <v>0.74635869482136108</v>
      </c>
      <c r="L522">
        <f t="shared" si="26"/>
        <v>1.5697693474106806</v>
      </c>
      <c r="M522" t="s">
        <v>1260</v>
      </c>
    </row>
    <row r="523" spans="1:13" x14ac:dyDescent="0.25">
      <c r="A523">
        <v>633</v>
      </c>
      <c r="B523" t="s">
        <v>1266</v>
      </c>
      <c r="C523">
        <v>48.25</v>
      </c>
      <c r="D523">
        <v>-110.2</v>
      </c>
      <c r="E523">
        <v>841.89999999999895</v>
      </c>
      <c r="F523" t="s">
        <v>1267</v>
      </c>
      <c r="G523" t="s">
        <v>2345</v>
      </c>
      <c r="H523">
        <v>0.99182999999999999</v>
      </c>
      <c r="I523">
        <v>2.3853399999999998</v>
      </c>
      <c r="J523" s="6">
        <f t="shared" si="24"/>
        <v>0.35621211789052065</v>
      </c>
      <c r="K523" s="6">
        <f t="shared" si="25"/>
        <v>0.74492257480289858</v>
      </c>
      <c r="L523">
        <f t="shared" si="26"/>
        <v>1.5651312874014491</v>
      </c>
      <c r="M523" t="s">
        <v>1266</v>
      </c>
    </row>
    <row r="524" spans="1:13" x14ac:dyDescent="0.25">
      <c r="A524">
        <v>634</v>
      </c>
      <c r="B524" t="s">
        <v>1268</v>
      </c>
      <c r="C524">
        <v>48.95</v>
      </c>
      <c r="D524">
        <v>-107.8167</v>
      </c>
      <c r="E524">
        <v>811.1</v>
      </c>
      <c r="F524" t="s">
        <v>1269</v>
      </c>
      <c r="G524" t="s">
        <v>2345</v>
      </c>
      <c r="H524">
        <v>1.11314</v>
      </c>
      <c r="I524">
        <v>2.7347800000000002</v>
      </c>
      <c r="J524" s="6">
        <f t="shared" si="24"/>
        <v>0.41452721462779896</v>
      </c>
      <c r="K524" s="6">
        <f t="shared" si="25"/>
        <v>0.82581162991537371</v>
      </c>
      <c r="L524">
        <f t="shared" si="26"/>
        <v>1.7802958149576869</v>
      </c>
      <c r="M524" t="s">
        <v>1268</v>
      </c>
    </row>
    <row r="525" spans="1:13" x14ac:dyDescent="0.25">
      <c r="A525">
        <v>636</v>
      </c>
      <c r="B525" t="s">
        <v>1272</v>
      </c>
      <c r="C525">
        <v>46.366700000000002</v>
      </c>
      <c r="D525">
        <v>-110.38330000000001</v>
      </c>
      <c r="E525">
        <v>1767.8</v>
      </c>
      <c r="F525" t="s">
        <v>1273</v>
      </c>
      <c r="G525" t="s">
        <v>2345</v>
      </c>
      <c r="H525">
        <v>1.04667</v>
      </c>
      <c r="I525">
        <v>2.3723200000000002</v>
      </c>
      <c r="J525" s="6">
        <f t="shared" si="24"/>
        <v>0.33886559413392725</v>
      </c>
      <c r="K525" s="6">
        <f t="shared" si="25"/>
        <v>0.81178626883729732</v>
      </c>
      <c r="L525">
        <f t="shared" si="26"/>
        <v>1.5920531344186488</v>
      </c>
      <c r="M525" t="s">
        <v>1272</v>
      </c>
    </row>
    <row r="526" spans="1:13" x14ac:dyDescent="0.25">
      <c r="A526">
        <v>637</v>
      </c>
      <c r="B526" t="s">
        <v>1274</v>
      </c>
      <c r="C526">
        <v>48.649999999999899</v>
      </c>
      <c r="D526">
        <v>-108.3</v>
      </c>
      <c r="E526">
        <v>946.1</v>
      </c>
      <c r="F526" t="s">
        <v>1275</v>
      </c>
      <c r="G526" t="s">
        <v>2345</v>
      </c>
      <c r="H526">
        <v>1.1382399999999999</v>
      </c>
      <c r="I526">
        <v>2.7305600000000001</v>
      </c>
      <c r="J526" s="6">
        <f t="shared" si="24"/>
        <v>0.40703237117741103</v>
      </c>
      <c r="K526" s="6">
        <f t="shared" si="25"/>
        <v>0.85610665952174836</v>
      </c>
      <c r="L526">
        <f t="shared" si="26"/>
        <v>1.7933333297608742</v>
      </c>
      <c r="M526" t="s">
        <v>1274</v>
      </c>
    </row>
    <row r="527" spans="1:13" x14ac:dyDescent="0.25">
      <c r="A527">
        <v>638</v>
      </c>
      <c r="B527" t="s">
        <v>1276</v>
      </c>
      <c r="C527">
        <v>48.4833</v>
      </c>
      <c r="D527">
        <v>-111.2167</v>
      </c>
      <c r="E527">
        <v>1010.1</v>
      </c>
      <c r="F527" t="s">
        <v>1277</v>
      </c>
      <c r="G527" t="s">
        <v>2345</v>
      </c>
      <c r="H527">
        <v>0.84955999999999998</v>
      </c>
      <c r="I527">
        <v>2.1723499999999998</v>
      </c>
      <c r="J527" s="6">
        <f t="shared" si="24"/>
        <v>0.33813451458863009</v>
      </c>
      <c r="K527" s="6">
        <f t="shared" si="25"/>
        <v>0.61518301456288516</v>
      </c>
      <c r="L527">
        <f t="shared" si="26"/>
        <v>1.3937665072814425</v>
      </c>
      <c r="M527" t="s">
        <v>1276</v>
      </c>
    </row>
    <row r="528" spans="1:13" x14ac:dyDescent="0.25">
      <c r="A528">
        <v>639</v>
      </c>
      <c r="B528" t="s">
        <v>1278</v>
      </c>
      <c r="C528">
        <v>46.366700000000002</v>
      </c>
      <c r="D528">
        <v>-110.7</v>
      </c>
      <c r="E528">
        <v>1769.0999999999899</v>
      </c>
      <c r="F528" t="s">
        <v>1279</v>
      </c>
      <c r="G528" t="s">
        <v>2345</v>
      </c>
      <c r="H528">
        <v>0.85833000000000004</v>
      </c>
      <c r="I528">
        <v>1.98</v>
      </c>
      <c r="J528" s="6">
        <f t="shared" si="24"/>
        <v>0.28672377397669219</v>
      </c>
      <c r="K528" s="6">
        <f t="shared" si="25"/>
        <v>0.65958822446854881</v>
      </c>
      <c r="L528">
        <f t="shared" si="26"/>
        <v>1.3197941122342742</v>
      </c>
      <c r="M528" t="s">
        <v>1278</v>
      </c>
    </row>
    <row r="529" spans="1:13" x14ac:dyDescent="0.25">
      <c r="A529">
        <v>640</v>
      </c>
      <c r="B529" t="s">
        <v>1280</v>
      </c>
      <c r="C529">
        <v>48.383299999999899</v>
      </c>
      <c r="D529">
        <v>-113.2833</v>
      </c>
      <c r="E529">
        <v>1539.8</v>
      </c>
      <c r="F529" t="s">
        <v>1281</v>
      </c>
      <c r="G529" t="s">
        <v>2345</v>
      </c>
      <c r="H529">
        <v>0.98397999999999997</v>
      </c>
      <c r="I529">
        <v>2.3220499999999999</v>
      </c>
      <c r="J529" s="6">
        <f t="shared" si="24"/>
        <v>0.3420404220893779</v>
      </c>
      <c r="K529" s="6">
        <f t="shared" si="25"/>
        <v>0.74689564579121404</v>
      </c>
      <c r="L529">
        <f t="shared" si="26"/>
        <v>1.5344728228956068</v>
      </c>
      <c r="M529" t="s">
        <v>1280</v>
      </c>
    </row>
    <row r="530" spans="1:13" x14ac:dyDescent="0.25">
      <c r="A530">
        <v>641</v>
      </c>
      <c r="B530" t="s">
        <v>1282</v>
      </c>
      <c r="C530">
        <v>48.45</v>
      </c>
      <c r="D530">
        <v>-105.9333</v>
      </c>
      <c r="E530">
        <v>890.89999999999895</v>
      </c>
      <c r="F530" t="s">
        <v>1283</v>
      </c>
      <c r="G530" t="s">
        <v>2345</v>
      </c>
      <c r="H530">
        <v>1.0874999999999999</v>
      </c>
      <c r="I530">
        <v>2.77969</v>
      </c>
      <c r="J530" s="6">
        <f t="shared" si="24"/>
        <v>0.4325613621525215</v>
      </c>
      <c r="K530" s="6">
        <f t="shared" si="25"/>
        <v>0.78767131140481017</v>
      </c>
      <c r="L530">
        <f t="shared" si="26"/>
        <v>1.7836806557024052</v>
      </c>
      <c r="M530" t="s">
        <v>1282</v>
      </c>
    </row>
    <row r="531" spans="1:13" x14ac:dyDescent="0.25">
      <c r="A531">
        <v>642</v>
      </c>
      <c r="B531" t="s">
        <v>1284</v>
      </c>
      <c r="C531">
        <v>46.566699999999898</v>
      </c>
      <c r="D531">
        <v>-112.3</v>
      </c>
      <c r="E531">
        <v>1909</v>
      </c>
      <c r="F531" t="s">
        <v>1285</v>
      </c>
      <c r="G531" t="s">
        <v>2345</v>
      </c>
      <c r="H531">
        <v>0.78278000000000003</v>
      </c>
      <c r="I531">
        <v>1.75</v>
      </c>
      <c r="J531" s="6">
        <f t="shared" si="24"/>
        <v>0.24724292230846526</v>
      </c>
      <c r="K531" s="6">
        <f t="shared" si="25"/>
        <v>0.61140426548848559</v>
      </c>
      <c r="L531">
        <f t="shared" si="26"/>
        <v>1.1807021327442428</v>
      </c>
      <c r="M531" t="s">
        <v>1284</v>
      </c>
    </row>
    <row r="532" spans="1:13" x14ac:dyDescent="0.25">
      <c r="A532">
        <v>643</v>
      </c>
      <c r="B532" t="s">
        <v>1286</v>
      </c>
      <c r="C532">
        <v>46.142200000000003</v>
      </c>
      <c r="D532">
        <v>-104.7353</v>
      </c>
      <c r="E532">
        <v>856.5</v>
      </c>
      <c r="F532" t="s">
        <v>1287</v>
      </c>
      <c r="G532" t="s">
        <v>2345</v>
      </c>
      <c r="H532">
        <v>1.2973699999999999</v>
      </c>
      <c r="I532">
        <v>3.3204500000000001</v>
      </c>
      <c r="J532" s="6">
        <f t="shared" si="24"/>
        <v>0.51714419807676648</v>
      </c>
      <c r="K532" s="6">
        <f t="shared" si="25"/>
        <v>0.9389129571601551</v>
      </c>
      <c r="L532">
        <f t="shared" si="26"/>
        <v>2.1296814785800775</v>
      </c>
      <c r="M532" t="s">
        <v>1286</v>
      </c>
    </row>
    <row r="533" spans="1:13" x14ac:dyDescent="0.25">
      <c r="A533">
        <v>644</v>
      </c>
      <c r="B533" t="s">
        <v>1288</v>
      </c>
      <c r="C533">
        <v>48.358899999999899</v>
      </c>
      <c r="D533">
        <v>-107.871399999999</v>
      </c>
      <c r="E533">
        <v>689.5</v>
      </c>
      <c r="F533" t="s">
        <v>1289</v>
      </c>
      <c r="G533" t="s">
        <v>2345</v>
      </c>
      <c r="H533">
        <v>1.0638300000000001</v>
      </c>
      <c r="I533">
        <v>2.6088399999999998</v>
      </c>
      <c r="J533" s="6">
        <f t="shared" si="24"/>
        <v>0.39493888401377331</v>
      </c>
      <c r="K533" s="6">
        <f t="shared" si="25"/>
        <v>0.79007922605236192</v>
      </c>
      <c r="L533">
        <f t="shared" si="26"/>
        <v>1.699459613026181</v>
      </c>
      <c r="M533" t="s">
        <v>1288</v>
      </c>
    </row>
    <row r="534" spans="1:13" x14ac:dyDescent="0.25">
      <c r="A534">
        <v>645</v>
      </c>
      <c r="B534" t="s">
        <v>1290</v>
      </c>
      <c r="C534">
        <v>48.35</v>
      </c>
      <c r="D534">
        <v>-107.866699999999</v>
      </c>
      <c r="E534">
        <v>688.79999999999905</v>
      </c>
      <c r="F534" t="s">
        <v>1289</v>
      </c>
      <c r="G534" t="s">
        <v>2345</v>
      </c>
      <c r="H534">
        <v>1.0643499999999999</v>
      </c>
      <c r="I534">
        <v>2.6088100000000001</v>
      </c>
      <c r="J534" s="6">
        <f t="shared" si="24"/>
        <v>0.39479829179352405</v>
      </c>
      <c r="K534" s="6">
        <f t="shared" si="25"/>
        <v>0.79069667715343606</v>
      </c>
      <c r="L534">
        <f t="shared" si="26"/>
        <v>1.6997533385767181</v>
      </c>
      <c r="M534" t="s">
        <v>1290</v>
      </c>
    </row>
    <row r="535" spans="1:13" x14ac:dyDescent="0.25">
      <c r="A535">
        <v>646</v>
      </c>
      <c r="B535" t="s">
        <v>1291</v>
      </c>
      <c r="C535">
        <v>48.393900000000002</v>
      </c>
      <c r="D535">
        <v>-107.7286</v>
      </c>
      <c r="E535">
        <v>680</v>
      </c>
      <c r="F535" t="s">
        <v>1292</v>
      </c>
      <c r="G535" t="s">
        <v>2345</v>
      </c>
      <c r="H535">
        <v>1.0797600000000001</v>
      </c>
      <c r="I535">
        <v>2.6565799999999999</v>
      </c>
      <c r="J535" s="6">
        <f t="shared" si="24"/>
        <v>0.40307022678856325</v>
      </c>
      <c r="K535" s="6">
        <f t="shared" si="25"/>
        <v>0.80037300873384987</v>
      </c>
      <c r="L535">
        <f t="shared" si="26"/>
        <v>1.7284765043669248</v>
      </c>
      <c r="M535" t="s">
        <v>1291</v>
      </c>
    </row>
    <row r="536" spans="1:13" x14ac:dyDescent="0.25">
      <c r="A536">
        <v>647</v>
      </c>
      <c r="B536" t="s">
        <v>1293</v>
      </c>
      <c r="C536">
        <v>47.841700000000003</v>
      </c>
      <c r="D536">
        <v>-107.9556</v>
      </c>
      <c r="E536">
        <v>794</v>
      </c>
      <c r="F536" t="s">
        <v>1294</v>
      </c>
      <c r="G536" t="s">
        <v>2345</v>
      </c>
      <c r="H536">
        <v>1.0042</v>
      </c>
      <c r="I536">
        <v>2.4383699999999999</v>
      </c>
      <c r="J536" s="6">
        <f t="shared" si="24"/>
        <v>0.36660571730023322</v>
      </c>
      <c r="K536" s="6">
        <f t="shared" si="25"/>
        <v>0.75008828067618705</v>
      </c>
      <c r="L536">
        <f t="shared" si="26"/>
        <v>1.5942291403380935</v>
      </c>
      <c r="M536" t="s">
        <v>1293</v>
      </c>
    </row>
    <row r="537" spans="1:13" x14ac:dyDescent="0.25">
      <c r="A537">
        <v>648</v>
      </c>
      <c r="B537" t="s">
        <v>1295</v>
      </c>
      <c r="C537">
        <v>45.866700000000002</v>
      </c>
      <c r="D537">
        <v>-111.333299999999</v>
      </c>
      <c r="E537">
        <v>1289.9000000000001</v>
      </c>
      <c r="F537" t="s">
        <v>1296</v>
      </c>
      <c r="G537" t="s">
        <v>2345</v>
      </c>
      <c r="H537">
        <v>0.67500000000000004</v>
      </c>
      <c r="I537">
        <v>1.5916699999999999</v>
      </c>
      <c r="J537" s="6">
        <f t="shared" si="24"/>
        <v>0.2343212191564493</v>
      </c>
      <c r="K537" s="6">
        <f t="shared" si="25"/>
        <v>0.51258090759633801</v>
      </c>
      <c r="L537">
        <f t="shared" si="26"/>
        <v>1.052125453798169</v>
      </c>
      <c r="M537" t="s">
        <v>1295</v>
      </c>
    </row>
    <row r="538" spans="1:13" x14ac:dyDescent="0.25">
      <c r="A538">
        <v>649</v>
      </c>
      <c r="B538" t="s">
        <v>1297</v>
      </c>
      <c r="C538">
        <v>48.799999999999898</v>
      </c>
      <c r="D538">
        <v>-113.65</v>
      </c>
      <c r="E538">
        <v>1491.0999999999899</v>
      </c>
      <c r="F538" t="s">
        <v>1298</v>
      </c>
      <c r="G538" t="s">
        <v>2345</v>
      </c>
      <c r="H538">
        <v>1.1605700000000001</v>
      </c>
      <c r="I538">
        <v>2.46035</v>
      </c>
      <c r="J538" s="6">
        <f t="shared" si="24"/>
        <v>0.33225264733783105</v>
      </c>
      <c r="K538" s="6">
        <f t="shared" si="25"/>
        <v>0.93027001426420464</v>
      </c>
      <c r="L538">
        <f t="shared" si="26"/>
        <v>1.6953100071321023</v>
      </c>
      <c r="M538" t="s">
        <v>1297</v>
      </c>
    </row>
    <row r="539" spans="1:13" x14ac:dyDescent="0.25">
      <c r="A539">
        <v>650</v>
      </c>
      <c r="B539" t="s">
        <v>1299</v>
      </c>
      <c r="C539">
        <v>46.5</v>
      </c>
      <c r="D539">
        <v>-110.3378</v>
      </c>
      <c r="E539">
        <v>1463</v>
      </c>
      <c r="F539" t="s">
        <v>1300</v>
      </c>
      <c r="G539" t="s">
        <v>2345</v>
      </c>
      <c r="H539">
        <v>0.88288</v>
      </c>
      <c r="I539">
        <v>2.1488399999999999</v>
      </c>
      <c r="J539" s="6">
        <f t="shared" si="24"/>
        <v>0.32360750390358411</v>
      </c>
      <c r="K539" s="6">
        <f t="shared" si="25"/>
        <v>0.65857237106118927</v>
      </c>
      <c r="L539">
        <f t="shared" si="26"/>
        <v>1.4037061855305946</v>
      </c>
      <c r="M539" t="s">
        <v>1299</v>
      </c>
    </row>
    <row r="540" spans="1:13" x14ac:dyDescent="0.25">
      <c r="A540">
        <v>651</v>
      </c>
      <c r="B540" t="s">
        <v>1301</v>
      </c>
      <c r="C540">
        <v>46.608899999999899</v>
      </c>
      <c r="D540">
        <v>-110.2786</v>
      </c>
      <c r="E540">
        <v>1681.9</v>
      </c>
      <c r="F540" t="s">
        <v>1302</v>
      </c>
      <c r="G540" t="s">
        <v>2345</v>
      </c>
      <c r="H540">
        <v>1.20909</v>
      </c>
      <c r="I540">
        <v>2.61111</v>
      </c>
      <c r="J540" s="6">
        <f t="shared" si="24"/>
        <v>0.35838746297110746</v>
      </c>
      <c r="K540" s="6">
        <f t="shared" si="25"/>
        <v>0.96067474049354473</v>
      </c>
      <c r="L540">
        <f t="shared" si="26"/>
        <v>1.7858923702467724</v>
      </c>
      <c r="M540" t="s">
        <v>1301</v>
      </c>
    </row>
    <row r="541" spans="1:13" x14ac:dyDescent="0.25">
      <c r="A541">
        <v>652</v>
      </c>
      <c r="B541" t="s">
        <v>1303</v>
      </c>
      <c r="C541">
        <v>46.566699999999898</v>
      </c>
      <c r="D541">
        <v>-110.55</v>
      </c>
      <c r="E541">
        <v>1677.9</v>
      </c>
      <c r="F541" t="s">
        <v>1304</v>
      </c>
      <c r="G541" t="s">
        <v>2345</v>
      </c>
      <c r="H541">
        <v>0.88053999999999999</v>
      </c>
      <c r="I541">
        <v>2.14703</v>
      </c>
      <c r="J541" s="6">
        <f t="shared" si="24"/>
        <v>0.32374298367946092</v>
      </c>
      <c r="K541" s="6">
        <f t="shared" si="25"/>
        <v>0.65613846363651718</v>
      </c>
      <c r="L541">
        <f t="shared" si="26"/>
        <v>1.4015842318182585</v>
      </c>
      <c r="M541" t="s">
        <v>1303</v>
      </c>
    </row>
    <row r="542" spans="1:13" x14ac:dyDescent="0.25">
      <c r="A542">
        <v>653</v>
      </c>
      <c r="B542" t="s">
        <v>1305</v>
      </c>
      <c r="C542">
        <v>46.75</v>
      </c>
      <c r="D542">
        <v>-112.3</v>
      </c>
      <c r="E542">
        <v>1768.0999999999899</v>
      </c>
      <c r="F542" t="s">
        <v>1306</v>
      </c>
      <c r="G542" t="s">
        <v>2345</v>
      </c>
      <c r="H542">
        <v>0.79166999999999998</v>
      </c>
      <c r="I542">
        <v>1.8117099999999999</v>
      </c>
      <c r="J542" s="6">
        <f t="shared" si="24"/>
        <v>0.26074488789678346</v>
      </c>
      <c r="K542" s="6">
        <f t="shared" si="25"/>
        <v>0.61093541610892554</v>
      </c>
      <c r="L542">
        <f t="shared" si="26"/>
        <v>1.2113227080544626</v>
      </c>
      <c r="M542" t="s">
        <v>1305</v>
      </c>
    </row>
    <row r="543" spans="1:13" x14ac:dyDescent="0.25">
      <c r="A543">
        <v>654</v>
      </c>
      <c r="B543" t="s">
        <v>1307</v>
      </c>
      <c r="C543">
        <v>46.75</v>
      </c>
      <c r="D543">
        <v>-112.3</v>
      </c>
      <c r="E543">
        <v>1641</v>
      </c>
      <c r="F543" t="s">
        <v>1308</v>
      </c>
      <c r="G543" t="s">
        <v>2345</v>
      </c>
      <c r="H543">
        <v>0.79166999999999998</v>
      </c>
      <c r="I543">
        <v>1.8117099999999999</v>
      </c>
      <c r="J543" s="6">
        <f t="shared" si="24"/>
        <v>0.26074488789678346</v>
      </c>
      <c r="K543" s="6">
        <f t="shared" si="25"/>
        <v>0.61093541610892554</v>
      </c>
      <c r="L543">
        <f t="shared" si="26"/>
        <v>1.2113227080544626</v>
      </c>
      <c r="M543" t="s">
        <v>1307</v>
      </c>
    </row>
    <row r="544" spans="1:13" x14ac:dyDescent="0.25">
      <c r="A544">
        <v>655</v>
      </c>
      <c r="B544" t="s">
        <v>1309</v>
      </c>
      <c r="C544">
        <v>45.616700000000002</v>
      </c>
      <c r="D544">
        <v>-104.13330000000001</v>
      </c>
      <c r="E544">
        <v>975.39999999999895</v>
      </c>
      <c r="F544" t="s">
        <v>1310</v>
      </c>
      <c r="G544" t="s">
        <v>2345</v>
      </c>
      <c r="H544">
        <v>1.2181299999999999</v>
      </c>
      <c r="I544">
        <v>2.96258</v>
      </c>
      <c r="J544" s="6">
        <f t="shared" si="24"/>
        <v>0.44592017929840388</v>
      </c>
      <c r="K544" s="6">
        <f t="shared" si="25"/>
        <v>0.90904168496452575</v>
      </c>
      <c r="L544">
        <f t="shared" si="26"/>
        <v>1.9358108424822627</v>
      </c>
      <c r="M544" t="s">
        <v>1309</v>
      </c>
    </row>
    <row r="545" spans="1:13" x14ac:dyDescent="0.25">
      <c r="A545">
        <v>656</v>
      </c>
      <c r="B545" t="s">
        <v>1311</v>
      </c>
      <c r="C545">
        <v>45.662799999999898</v>
      </c>
      <c r="D545">
        <v>-110.1147</v>
      </c>
      <c r="E545">
        <v>1465.8</v>
      </c>
      <c r="F545" t="s">
        <v>1312</v>
      </c>
      <c r="G545" t="s">
        <v>2345</v>
      </c>
      <c r="H545">
        <v>0.95337000000000005</v>
      </c>
      <c r="I545">
        <v>2.1208300000000002</v>
      </c>
      <c r="J545" s="6">
        <f t="shared" si="24"/>
        <v>0.29842871536800414</v>
      </c>
      <c r="K545" s="6">
        <f t="shared" si="25"/>
        <v>0.74651497734454142</v>
      </c>
      <c r="L545">
        <f t="shared" si="26"/>
        <v>1.4336724886722709</v>
      </c>
      <c r="M545" t="s">
        <v>1311</v>
      </c>
    </row>
    <row r="546" spans="1:13" x14ac:dyDescent="0.25">
      <c r="A546">
        <v>657</v>
      </c>
      <c r="B546" t="s">
        <v>1313</v>
      </c>
      <c r="C546">
        <v>45.519199999999898</v>
      </c>
      <c r="D546">
        <v>-110.2261</v>
      </c>
      <c r="E546">
        <v>1591.0999999999899</v>
      </c>
      <c r="F546" t="s">
        <v>1314</v>
      </c>
      <c r="G546" t="s">
        <v>2345</v>
      </c>
      <c r="H546">
        <v>1.4</v>
      </c>
      <c r="I546">
        <v>2.8356499999999998</v>
      </c>
      <c r="J546" s="6">
        <f t="shared" si="24"/>
        <v>0.36698403818381348</v>
      </c>
      <c r="K546" s="6">
        <f t="shared" si="25"/>
        <v>1.1456260486223864</v>
      </c>
      <c r="L546">
        <f t="shared" si="26"/>
        <v>1.990638024311193</v>
      </c>
      <c r="M546" t="s">
        <v>1313</v>
      </c>
    </row>
    <row r="547" spans="1:13" x14ac:dyDescent="0.25">
      <c r="A547">
        <v>658</v>
      </c>
      <c r="B547" t="s">
        <v>1315</v>
      </c>
      <c r="C547">
        <v>45.783299999999898</v>
      </c>
      <c r="D547">
        <v>-107.116699999999</v>
      </c>
      <c r="E547">
        <v>914.39999999999895</v>
      </c>
      <c r="F547" t="s">
        <v>1316</v>
      </c>
      <c r="G547" t="s">
        <v>2345</v>
      </c>
      <c r="H547">
        <v>1.0027699999999999</v>
      </c>
      <c r="I547">
        <v>2.4212899999999999</v>
      </c>
      <c r="J547" s="6">
        <f t="shared" si="24"/>
        <v>0.36260522957859032</v>
      </c>
      <c r="K547" s="6">
        <f t="shared" si="25"/>
        <v>0.75143120746130843</v>
      </c>
      <c r="L547">
        <f t="shared" si="26"/>
        <v>1.5863606037306541</v>
      </c>
      <c r="M547" t="s">
        <v>1315</v>
      </c>
    </row>
    <row r="548" spans="1:13" x14ac:dyDescent="0.25">
      <c r="A548">
        <v>659</v>
      </c>
      <c r="B548" t="s">
        <v>1317</v>
      </c>
      <c r="C548">
        <v>45.5</v>
      </c>
      <c r="D548">
        <v>-111.866699999999</v>
      </c>
      <c r="E548">
        <v>2133.5999999999899</v>
      </c>
      <c r="F548" t="s">
        <v>1318</v>
      </c>
      <c r="G548" t="s">
        <v>2345</v>
      </c>
      <c r="H548">
        <v>0.91357999999999995</v>
      </c>
      <c r="I548">
        <v>1.92</v>
      </c>
      <c r="J548" s="6">
        <f t="shared" si="24"/>
        <v>0.25726331327897034</v>
      </c>
      <c r="K548" s="6">
        <f t="shared" si="25"/>
        <v>0.73525865973917159</v>
      </c>
      <c r="L548">
        <f t="shared" si="26"/>
        <v>1.3276293298695858</v>
      </c>
      <c r="M548" t="s">
        <v>1317</v>
      </c>
    </row>
    <row r="549" spans="1:13" x14ac:dyDescent="0.25">
      <c r="A549">
        <v>660</v>
      </c>
      <c r="B549" t="s">
        <v>1319</v>
      </c>
      <c r="C549">
        <v>48.482799999999898</v>
      </c>
      <c r="D549">
        <v>-104.45140000000001</v>
      </c>
      <c r="E549">
        <v>591.89999999999895</v>
      </c>
      <c r="F549" t="s">
        <v>1320</v>
      </c>
      <c r="G549" t="s">
        <v>2345</v>
      </c>
      <c r="H549">
        <v>1.1892400000000001</v>
      </c>
      <c r="I549">
        <v>2.9849800000000002</v>
      </c>
      <c r="J549" s="6">
        <f t="shared" si="24"/>
        <v>0.45903104289221008</v>
      </c>
      <c r="K549" s="6">
        <f t="shared" si="25"/>
        <v>0.87106392682977329</v>
      </c>
      <c r="L549">
        <f t="shared" si="26"/>
        <v>1.9280219634148867</v>
      </c>
      <c r="M549" t="s">
        <v>1319</v>
      </c>
    </row>
    <row r="550" spans="1:13" x14ac:dyDescent="0.25">
      <c r="A550">
        <v>661</v>
      </c>
      <c r="B550" t="s">
        <v>1321</v>
      </c>
      <c r="C550">
        <v>45.633299999999899</v>
      </c>
      <c r="D550">
        <v>-112.6833</v>
      </c>
      <c r="E550">
        <v>1580.0999999999899</v>
      </c>
      <c r="F550" t="s">
        <v>1322</v>
      </c>
      <c r="G550" t="s">
        <v>2345</v>
      </c>
      <c r="H550">
        <v>0.65</v>
      </c>
      <c r="I550">
        <v>1.5640000000000001</v>
      </c>
      <c r="J550" s="6">
        <f t="shared" si="24"/>
        <v>0.233638707832693</v>
      </c>
      <c r="K550" s="6">
        <f t="shared" si="25"/>
        <v>0.48805398839609981</v>
      </c>
      <c r="L550">
        <f t="shared" si="26"/>
        <v>1.02602699419805</v>
      </c>
      <c r="M550" t="s">
        <v>1321</v>
      </c>
    </row>
    <row r="551" spans="1:13" x14ac:dyDescent="0.25">
      <c r="A551">
        <v>662</v>
      </c>
      <c r="B551" t="s">
        <v>1323</v>
      </c>
      <c r="C551">
        <v>46.601100000000002</v>
      </c>
      <c r="D551">
        <v>-107.87220000000001</v>
      </c>
      <c r="E551">
        <v>893.7</v>
      </c>
      <c r="F551" t="s">
        <v>1324</v>
      </c>
      <c r="G551" t="s">
        <v>2345</v>
      </c>
      <c r="H551">
        <v>0.91937999999999998</v>
      </c>
      <c r="I551">
        <v>2.2250000000000001</v>
      </c>
      <c r="J551" s="6">
        <f t="shared" si="24"/>
        <v>0.33374548109466146</v>
      </c>
      <c r="K551" s="6">
        <f t="shared" si="25"/>
        <v>0.68804526075461281</v>
      </c>
      <c r="L551">
        <f t="shared" si="26"/>
        <v>1.4565226303773064</v>
      </c>
      <c r="M551" t="s">
        <v>1323</v>
      </c>
    </row>
    <row r="552" spans="1:13" x14ac:dyDescent="0.25">
      <c r="A552">
        <v>663</v>
      </c>
      <c r="B552" t="s">
        <v>1325</v>
      </c>
      <c r="C552">
        <v>46.1</v>
      </c>
      <c r="D552">
        <v>-109.95</v>
      </c>
      <c r="E552">
        <v>1531</v>
      </c>
      <c r="F552" t="s">
        <v>1326</v>
      </c>
      <c r="G552" t="s">
        <v>2345</v>
      </c>
      <c r="H552">
        <v>1.0540700000000001</v>
      </c>
      <c r="I552">
        <v>2.4734600000000002</v>
      </c>
      <c r="J552" s="6">
        <f t="shared" si="24"/>
        <v>0.36282762090880305</v>
      </c>
      <c r="K552" s="6">
        <f t="shared" si="25"/>
        <v>0.80257705753779074</v>
      </c>
      <c r="L552">
        <f t="shared" si="26"/>
        <v>1.6380185287688955</v>
      </c>
      <c r="M552" t="s">
        <v>1325</v>
      </c>
    </row>
    <row r="553" spans="1:13" x14ac:dyDescent="0.25">
      <c r="A553">
        <v>664</v>
      </c>
      <c r="B553" t="s">
        <v>1327</v>
      </c>
      <c r="C553">
        <v>46.104700000000001</v>
      </c>
      <c r="D553">
        <v>-110.05</v>
      </c>
      <c r="E553">
        <v>1635.3</v>
      </c>
      <c r="F553" t="s">
        <v>1328</v>
      </c>
      <c r="G553" t="s">
        <v>2345</v>
      </c>
      <c r="H553">
        <v>1.08633</v>
      </c>
      <c r="I553">
        <v>2.5541700000000001</v>
      </c>
      <c r="J553" s="6">
        <f t="shared" si="24"/>
        <v>0.37521251740168504</v>
      </c>
      <c r="K553" s="6">
        <f t="shared" si="25"/>
        <v>0.8262525014522224</v>
      </c>
      <c r="L553">
        <f t="shared" si="26"/>
        <v>1.6902112507261116</v>
      </c>
      <c r="M553" t="s">
        <v>1327</v>
      </c>
    </row>
    <row r="554" spans="1:13" x14ac:dyDescent="0.25">
      <c r="A554">
        <v>665</v>
      </c>
      <c r="B554" t="s">
        <v>1329</v>
      </c>
      <c r="C554">
        <v>45.999400000000001</v>
      </c>
      <c r="D554">
        <v>-111.1328</v>
      </c>
      <c r="E554">
        <v>1540.2</v>
      </c>
      <c r="F554" t="s">
        <v>1330</v>
      </c>
      <c r="G554" t="s">
        <v>2345</v>
      </c>
      <c r="H554">
        <v>0.81667000000000001</v>
      </c>
      <c r="I554">
        <v>1.84</v>
      </c>
      <c r="J554" s="6">
        <f t="shared" si="24"/>
        <v>0.2615858849960937</v>
      </c>
      <c r="K554" s="6">
        <f t="shared" si="25"/>
        <v>0.63535248134067956</v>
      </c>
      <c r="L554">
        <f t="shared" si="26"/>
        <v>1.2376762406703397</v>
      </c>
      <c r="M554" t="s">
        <v>1329</v>
      </c>
    </row>
    <row r="555" spans="1:13" x14ac:dyDescent="0.25">
      <c r="A555">
        <v>667</v>
      </c>
      <c r="B555" t="s">
        <v>1333</v>
      </c>
      <c r="C555">
        <v>46.683300000000003</v>
      </c>
      <c r="D555">
        <v>-104.95</v>
      </c>
      <c r="E555">
        <v>734.89999999999895</v>
      </c>
      <c r="F555" t="s">
        <v>1334</v>
      </c>
      <c r="G555" t="s">
        <v>2345</v>
      </c>
      <c r="H555">
        <v>1.25417</v>
      </c>
      <c r="I555">
        <v>3.2065199999999998</v>
      </c>
      <c r="J555" s="6">
        <f t="shared" si="24"/>
        <v>0.49906403855268933</v>
      </c>
      <c r="K555" s="6">
        <f t="shared" si="25"/>
        <v>0.90824516875834327</v>
      </c>
      <c r="L555">
        <f t="shared" si="26"/>
        <v>2.0573825843791713</v>
      </c>
      <c r="M555" t="s">
        <v>1333</v>
      </c>
    </row>
    <row r="556" spans="1:13" x14ac:dyDescent="0.25">
      <c r="A556">
        <v>668</v>
      </c>
      <c r="B556" t="s">
        <v>1335</v>
      </c>
      <c r="C556">
        <v>46.761400000000002</v>
      </c>
      <c r="D556">
        <v>-104.9619</v>
      </c>
      <c r="E556">
        <v>757.1</v>
      </c>
      <c r="F556" t="s">
        <v>1336</v>
      </c>
      <c r="G556" t="s">
        <v>2345</v>
      </c>
      <c r="H556">
        <v>1.2520800000000001</v>
      </c>
      <c r="I556">
        <v>3.21136</v>
      </c>
      <c r="J556" s="6">
        <f t="shared" si="24"/>
        <v>0.5008355005278321</v>
      </c>
      <c r="K556" s="6">
        <f t="shared" si="25"/>
        <v>0.90492728488480445</v>
      </c>
      <c r="L556">
        <f t="shared" si="26"/>
        <v>2.0581436424424022</v>
      </c>
      <c r="M556" t="s">
        <v>1335</v>
      </c>
    </row>
    <row r="557" spans="1:13" x14ac:dyDescent="0.25">
      <c r="A557">
        <v>669</v>
      </c>
      <c r="B557" t="s">
        <v>1337</v>
      </c>
      <c r="C557">
        <v>46.399999999999899</v>
      </c>
      <c r="D557">
        <v>-105.8167</v>
      </c>
      <c r="E557">
        <v>719.89999999999895</v>
      </c>
      <c r="F557" t="s">
        <v>1338</v>
      </c>
      <c r="G557" t="s">
        <v>2345</v>
      </c>
      <c r="H557">
        <v>1.04932</v>
      </c>
      <c r="I557">
        <v>2.4673099999999999</v>
      </c>
      <c r="J557" s="6">
        <f t="shared" si="24"/>
        <v>0.36246974980271357</v>
      </c>
      <c r="K557" s="6">
        <f t="shared" si="25"/>
        <v>0.79807511488598037</v>
      </c>
      <c r="L557">
        <f t="shared" si="26"/>
        <v>1.63269255744299</v>
      </c>
      <c r="M557" t="s">
        <v>1337</v>
      </c>
    </row>
    <row r="558" spans="1:13" x14ac:dyDescent="0.25">
      <c r="A558">
        <v>670</v>
      </c>
      <c r="B558" t="s">
        <v>1339</v>
      </c>
      <c r="C558">
        <v>45.333300000000001</v>
      </c>
      <c r="D558">
        <v>-110.66670000000001</v>
      </c>
      <c r="E558">
        <v>1676.4</v>
      </c>
      <c r="F558" t="s">
        <v>1340</v>
      </c>
      <c r="G558" t="s">
        <v>2345</v>
      </c>
      <c r="H558">
        <v>1.1000000000000001</v>
      </c>
      <c r="I558">
        <v>2.3199999999999998</v>
      </c>
      <c r="J558" s="6">
        <f t="shared" si="24"/>
        <v>0.31185910673510436</v>
      </c>
      <c r="K558" s="6">
        <f t="shared" si="25"/>
        <v>0.88383573943461924</v>
      </c>
      <c r="L558">
        <f t="shared" si="26"/>
        <v>1.6019178697173095</v>
      </c>
      <c r="M558" t="s">
        <v>1339</v>
      </c>
    </row>
    <row r="559" spans="1:13" x14ac:dyDescent="0.25">
      <c r="A559">
        <v>671</v>
      </c>
      <c r="B559" t="s">
        <v>1341</v>
      </c>
      <c r="C559">
        <v>47.021099999999898</v>
      </c>
      <c r="D559">
        <v>-111.3689</v>
      </c>
      <c r="E559">
        <v>1371.5999999999899</v>
      </c>
      <c r="F559" t="s">
        <v>1342</v>
      </c>
      <c r="G559" t="s">
        <v>2345</v>
      </c>
      <c r="H559">
        <v>0.95147999999999999</v>
      </c>
      <c r="I559">
        <v>2.2000000000000002</v>
      </c>
      <c r="J559" s="6">
        <f t="shared" si="24"/>
        <v>0.31914945241058401</v>
      </c>
      <c r="K559" s="6">
        <f t="shared" si="25"/>
        <v>0.73026245688435332</v>
      </c>
      <c r="L559">
        <f t="shared" si="26"/>
        <v>1.4651312284421767</v>
      </c>
      <c r="M559" t="s">
        <v>1341</v>
      </c>
    </row>
    <row r="560" spans="1:13" x14ac:dyDescent="0.25">
      <c r="A560">
        <v>672</v>
      </c>
      <c r="B560" t="s">
        <v>1343</v>
      </c>
      <c r="C560">
        <v>46.875</v>
      </c>
      <c r="D560">
        <v>-111.16330000000001</v>
      </c>
      <c r="E560">
        <v>1514.9</v>
      </c>
      <c r="F560" t="s">
        <v>1344</v>
      </c>
      <c r="G560" t="s">
        <v>2345</v>
      </c>
      <c r="H560">
        <v>0.79525000000000001</v>
      </c>
      <c r="I560">
        <v>1.77071</v>
      </c>
      <c r="J560" s="6">
        <f t="shared" si="24"/>
        <v>0.2493492493900204</v>
      </c>
      <c r="K560" s="6">
        <f t="shared" si="25"/>
        <v>0.62241427081056866</v>
      </c>
      <c r="L560">
        <f t="shared" si="26"/>
        <v>1.1965621354052844</v>
      </c>
      <c r="M560" t="s">
        <v>1343</v>
      </c>
    </row>
    <row r="561" spans="1:13" x14ac:dyDescent="0.25">
      <c r="A561">
        <v>673</v>
      </c>
      <c r="B561" t="s">
        <v>1345</v>
      </c>
      <c r="C561">
        <v>48.866700000000002</v>
      </c>
      <c r="D561">
        <v>-110.616699999999</v>
      </c>
      <c r="E561">
        <v>1005.8</v>
      </c>
      <c r="F561" t="s">
        <v>1346</v>
      </c>
      <c r="G561" t="s">
        <v>2345</v>
      </c>
      <c r="H561">
        <v>0.99316000000000004</v>
      </c>
      <c r="I561">
        <v>2.39697</v>
      </c>
      <c r="J561" s="6">
        <f t="shared" si="24"/>
        <v>0.35884502674246466</v>
      </c>
      <c r="K561" s="6">
        <f t="shared" si="25"/>
        <v>0.74442758145550236</v>
      </c>
      <c r="L561">
        <f t="shared" si="26"/>
        <v>1.5706987907277512</v>
      </c>
      <c r="M561" t="s">
        <v>1345</v>
      </c>
    </row>
    <row r="562" spans="1:13" x14ac:dyDescent="0.25">
      <c r="A562">
        <v>676</v>
      </c>
      <c r="B562" t="s">
        <v>1351</v>
      </c>
      <c r="C562">
        <v>46.285800000000002</v>
      </c>
      <c r="D562">
        <v>-105.2919</v>
      </c>
      <c r="E562">
        <v>755.89999999999895</v>
      </c>
      <c r="F562" t="s">
        <v>1352</v>
      </c>
      <c r="G562" t="s">
        <v>2345</v>
      </c>
      <c r="H562">
        <v>1.2142900000000001</v>
      </c>
      <c r="I562">
        <v>3.0259999999999998</v>
      </c>
      <c r="J562" s="6">
        <f t="shared" si="24"/>
        <v>0.46311332972381614</v>
      </c>
      <c r="K562" s="6">
        <f t="shared" si="25"/>
        <v>0.8932843012222087</v>
      </c>
      <c r="L562">
        <f t="shared" si="26"/>
        <v>1.9596421506111041</v>
      </c>
      <c r="M562" t="s">
        <v>1351</v>
      </c>
    </row>
    <row r="563" spans="1:13" x14ac:dyDescent="0.25">
      <c r="A563">
        <v>677</v>
      </c>
      <c r="B563" t="s">
        <v>1353</v>
      </c>
      <c r="C563">
        <v>47.057499999999898</v>
      </c>
      <c r="D563">
        <v>-109.95140000000001</v>
      </c>
      <c r="E563">
        <v>1310.5999999999899</v>
      </c>
      <c r="F563" t="s">
        <v>1354</v>
      </c>
      <c r="G563" t="s">
        <v>2345</v>
      </c>
      <c r="H563">
        <v>0.86311000000000004</v>
      </c>
      <c r="I563">
        <v>2.19286</v>
      </c>
      <c r="J563" s="6">
        <f t="shared" si="24"/>
        <v>0.33991364523033196</v>
      </c>
      <c r="K563" s="6">
        <f t="shared" si="25"/>
        <v>0.62749981517474207</v>
      </c>
      <c r="L563">
        <f t="shared" si="26"/>
        <v>1.4101799075873711</v>
      </c>
      <c r="M563" t="s">
        <v>1353</v>
      </c>
    </row>
    <row r="564" spans="1:13" x14ac:dyDescent="0.25">
      <c r="A564">
        <v>678</v>
      </c>
      <c r="B564" t="s">
        <v>1355</v>
      </c>
      <c r="C564">
        <v>45.784399999999899</v>
      </c>
      <c r="D564">
        <v>-108.970299999999</v>
      </c>
      <c r="E564">
        <v>1219.2</v>
      </c>
      <c r="F564" t="s">
        <v>1356</v>
      </c>
      <c r="G564" t="s">
        <v>2345</v>
      </c>
      <c r="H564">
        <v>0.84894000000000003</v>
      </c>
      <c r="I564">
        <v>2.13578</v>
      </c>
      <c r="J564" s="6">
        <f t="shared" si="24"/>
        <v>0.3289448958286898</v>
      </c>
      <c r="K564" s="6">
        <f t="shared" si="25"/>
        <v>0.62093277289675908</v>
      </c>
      <c r="L564">
        <f t="shared" si="26"/>
        <v>1.3783563864483797</v>
      </c>
      <c r="M564" t="s">
        <v>1355</v>
      </c>
    </row>
    <row r="565" spans="1:13" x14ac:dyDescent="0.25">
      <c r="A565">
        <v>679</v>
      </c>
      <c r="B565" t="s">
        <v>1357</v>
      </c>
      <c r="C565">
        <v>47.083300000000001</v>
      </c>
      <c r="D565">
        <v>-110.833299999999</v>
      </c>
      <c r="E565">
        <v>-999.89999999999895</v>
      </c>
      <c r="F565" t="s">
        <v>1358</v>
      </c>
      <c r="G565" t="s">
        <v>2345</v>
      </c>
      <c r="H565">
        <v>1.1848000000000001</v>
      </c>
      <c r="I565">
        <v>2.65</v>
      </c>
      <c r="J565" s="6">
        <f t="shared" si="24"/>
        <v>0.37453767474448751</v>
      </c>
      <c r="K565" s="6">
        <f t="shared" si="25"/>
        <v>0.92519026673738081</v>
      </c>
      <c r="L565">
        <f t="shared" si="26"/>
        <v>1.7875951333686904</v>
      </c>
      <c r="M565" t="s">
        <v>1357</v>
      </c>
    </row>
    <row r="566" spans="1:13" x14ac:dyDescent="0.25">
      <c r="A566">
        <v>680</v>
      </c>
      <c r="B566" t="s">
        <v>1359</v>
      </c>
      <c r="C566">
        <v>44.566699999999898</v>
      </c>
      <c r="D566">
        <v>-112.3167</v>
      </c>
      <c r="E566">
        <v>2068.0999999999899</v>
      </c>
      <c r="F566" t="s">
        <v>1360</v>
      </c>
      <c r="G566" t="s">
        <v>2345</v>
      </c>
      <c r="H566">
        <v>0.65</v>
      </c>
      <c r="I566">
        <v>1.57399</v>
      </c>
      <c r="J566" s="6">
        <f t="shared" si="24"/>
        <v>0.23619237379685995</v>
      </c>
      <c r="K566" s="6">
        <f t="shared" si="25"/>
        <v>0.48628392203294579</v>
      </c>
      <c r="L566">
        <f t="shared" si="26"/>
        <v>1.030136961016473</v>
      </c>
      <c r="M566" t="s">
        <v>1359</v>
      </c>
    </row>
    <row r="567" spans="1:13" x14ac:dyDescent="0.25">
      <c r="A567">
        <v>681</v>
      </c>
      <c r="B567" t="s">
        <v>1361</v>
      </c>
      <c r="C567">
        <v>44.6</v>
      </c>
      <c r="D567">
        <v>-112.2167</v>
      </c>
      <c r="E567">
        <v>2033.9</v>
      </c>
      <c r="F567" t="s">
        <v>1362</v>
      </c>
      <c r="G567" t="s">
        <v>2345</v>
      </c>
      <c r="H567">
        <v>0.66601999999999995</v>
      </c>
      <c r="I567">
        <v>1.58066</v>
      </c>
      <c r="J567" s="6">
        <f t="shared" si="24"/>
        <v>0.23380230605261959</v>
      </c>
      <c r="K567" s="6">
        <f t="shared" si="25"/>
        <v>0.50396059075121313</v>
      </c>
      <c r="L567">
        <f t="shared" si="26"/>
        <v>1.0423102953756067</v>
      </c>
      <c r="M567" t="s">
        <v>1361</v>
      </c>
    </row>
    <row r="568" spans="1:13" x14ac:dyDescent="0.25">
      <c r="A568">
        <v>682</v>
      </c>
      <c r="B568" t="s">
        <v>1363</v>
      </c>
      <c r="C568">
        <v>45.85</v>
      </c>
      <c r="D568">
        <v>-110.7667</v>
      </c>
      <c r="E568">
        <v>1828.8</v>
      </c>
      <c r="F568" t="s">
        <v>1364</v>
      </c>
      <c r="G568" t="s">
        <v>2345</v>
      </c>
      <c r="H568">
        <v>1.0923099999999999</v>
      </c>
      <c r="I568">
        <v>2.36</v>
      </c>
      <c r="J568" s="6">
        <f t="shared" si="24"/>
        <v>0.32404973034182327</v>
      </c>
      <c r="K568" s="6">
        <f t="shared" si="25"/>
        <v>0.86769584305235459</v>
      </c>
      <c r="L568">
        <f t="shared" si="26"/>
        <v>1.6138479215261772</v>
      </c>
      <c r="M568" t="s">
        <v>1363</v>
      </c>
    </row>
    <row r="569" spans="1:13" x14ac:dyDescent="0.25">
      <c r="A569">
        <v>683</v>
      </c>
      <c r="B569" t="s">
        <v>1365</v>
      </c>
      <c r="C569">
        <v>46.899999999999899</v>
      </c>
      <c r="D569">
        <v>-109.7167</v>
      </c>
      <c r="E569">
        <v>-999.89999999999895</v>
      </c>
      <c r="F569" t="s">
        <v>1366</v>
      </c>
      <c r="G569" t="s">
        <v>2345</v>
      </c>
      <c r="H569">
        <v>0.88088</v>
      </c>
      <c r="I569">
        <v>2.1869499999999999</v>
      </c>
      <c r="J569" s="6">
        <f t="shared" si="24"/>
        <v>0.33386051109304743</v>
      </c>
      <c r="K569" s="6">
        <f t="shared" si="25"/>
        <v>0.64946552803555146</v>
      </c>
      <c r="L569">
        <f t="shared" si="26"/>
        <v>1.4182077640177759</v>
      </c>
      <c r="M569" t="s">
        <v>1365</v>
      </c>
    </row>
    <row r="570" spans="1:13" x14ac:dyDescent="0.25">
      <c r="A570">
        <v>684</v>
      </c>
      <c r="B570" t="s">
        <v>1367</v>
      </c>
      <c r="C570">
        <v>45.066699999999898</v>
      </c>
      <c r="D570">
        <v>-105.866699999999</v>
      </c>
      <c r="E570">
        <v>1022</v>
      </c>
      <c r="F570" t="s">
        <v>1368</v>
      </c>
      <c r="G570" t="s">
        <v>2345</v>
      </c>
      <c r="H570">
        <v>1.07986</v>
      </c>
      <c r="I570">
        <v>2.6676799999999998</v>
      </c>
      <c r="J570" s="6">
        <f t="shared" si="24"/>
        <v>0.40588207119355202</v>
      </c>
      <c r="K570" s="6">
        <f t="shared" si="25"/>
        <v>0.79852398671235814</v>
      </c>
      <c r="L570">
        <f t="shared" si="26"/>
        <v>1.7331019933561791</v>
      </c>
      <c r="M570" t="s">
        <v>1367</v>
      </c>
    </row>
    <row r="571" spans="1:13" x14ac:dyDescent="0.25">
      <c r="A571">
        <v>685</v>
      </c>
      <c r="B571" t="s">
        <v>1369</v>
      </c>
      <c r="C571">
        <v>45.175800000000002</v>
      </c>
      <c r="D571">
        <v>-105.7517</v>
      </c>
      <c r="E571">
        <v>981.5</v>
      </c>
      <c r="F571" t="s">
        <v>1370</v>
      </c>
      <c r="G571" t="s">
        <v>2345</v>
      </c>
      <c r="H571">
        <v>1.08873</v>
      </c>
      <c r="I571">
        <v>2.6589299999999998</v>
      </c>
      <c r="J571" s="6">
        <f t="shared" si="24"/>
        <v>0.40137800770119741</v>
      </c>
      <c r="K571" s="6">
        <f t="shared" si="25"/>
        <v>0.81051596562314687</v>
      </c>
      <c r="L571">
        <f t="shared" si="26"/>
        <v>1.7347229828115736</v>
      </c>
      <c r="M571" t="s">
        <v>1369</v>
      </c>
    </row>
    <row r="572" spans="1:13" x14ac:dyDescent="0.25">
      <c r="A572">
        <v>686</v>
      </c>
      <c r="B572" t="s">
        <v>1371</v>
      </c>
      <c r="C572">
        <v>47.021900000000002</v>
      </c>
      <c r="D572">
        <v>-107.82250000000001</v>
      </c>
      <c r="E572">
        <v>887</v>
      </c>
      <c r="F572" t="s">
        <v>1372</v>
      </c>
      <c r="G572" t="s">
        <v>2345</v>
      </c>
      <c r="H572">
        <v>0.92718</v>
      </c>
      <c r="I572">
        <v>2.2062499999999998</v>
      </c>
      <c r="J572" s="6">
        <f t="shared" si="24"/>
        <v>0.32695871118989328</v>
      </c>
      <c r="K572" s="6">
        <f t="shared" si="25"/>
        <v>0.70054949117921206</v>
      </c>
      <c r="L572">
        <f t="shared" si="26"/>
        <v>1.4533997455896057</v>
      </c>
      <c r="M572" t="s">
        <v>1371</v>
      </c>
    </row>
    <row r="573" spans="1:13" x14ac:dyDescent="0.25">
      <c r="A573">
        <v>687</v>
      </c>
      <c r="B573" t="s">
        <v>1373</v>
      </c>
      <c r="C573">
        <v>47.25</v>
      </c>
      <c r="D573">
        <v>-107.95</v>
      </c>
      <c r="E573">
        <v>708.1</v>
      </c>
      <c r="F573" t="s">
        <v>1374</v>
      </c>
      <c r="G573" t="s">
        <v>2345</v>
      </c>
      <c r="H573">
        <v>0.84736</v>
      </c>
      <c r="I573">
        <v>2.1577899999999999</v>
      </c>
      <c r="J573" s="6">
        <f t="shared" si="24"/>
        <v>0.33497502396629741</v>
      </c>
      <c r="K573" s="6">
        <f t="shared" si="25"/>
        <v>0.61517300657976071</v>
      </c>
      <c r="L573">
        <f t="shared" si="26"/>
        <v>1.3864815032898803</v>
      </c>
      <c r="M573" t="s">
        <v>1373</v>
      </c>
    </row>
    <row r="574" spans="1:13" x14ac:dyDescent="0.25">
      <c r="A574">
        <v>688</v>
      </c>
      <c r="B574" t="s">
        <v>1375</v>
      </c>
      <c r="C574">
        <v>47.333300000000001</v>
      </c>
      <c r="D574">
        <v>-107.9333</v>
      </c>
      <c r="E574">
        <v>688.79999999999905</v>
      </c>
      <c r="F574" t="s">
        <v>1376</v>
      </c>
      <c r="G574" t="s">
        <v>2345</v>
      </c>
      <c r="H574">
        <v>0.84286000000000005</v>
      </c>
      <c r="I574">
        <v>2.1488299999999998</v>
      </c>
      <c r="J574" s="6">
        <f t="shared" si="24"/>
        <v>0.33383494887118381</v>
      </c>
      <c r="K574" s="6">
        <f t="shared" si="25"/>
        <v>0.61146324641756522</v>
      </c>
      <c r="L574">
        <f t="shared" si="26"/>
        <v>1.3801466232087827</v>
      </c>
      <c r="M574" t="s">
        <v>1375</v>
      </c>
    </row>
    <row r="575" spans="1:13" x14ac:dyDescent="0.25">
      <c r="A575">
        <v>691</v>
      </c>
      <c r="B575" t="s">
        <v>1381</v>
      </c>
      <c r="C575">
        <v>47.833300000000001</v>
      </c>
      <c r="D575">
        <v>-104.66670000000001</v>
      </c>
      <c r="E575">
        <v>762</v>
      </c>
      <c r="F575" t="s">
        <v>1382</v>
      </c>
      <c r="G575" t="s">
        <v>2345</v>
      </c>
      <c r="H575">
        <v>1.0506500000000001</v>
      </c>
      <c r="I575">
        <v>2.7122199999999999</v>
      </c>
      <c r="J575" s="6">
        <f t="shared" si="24"/>
        <v>0.42473420981790755</v>
      </c>
      <c r="K575" s="6">
        <f t="shared" si="25"/>
        <v>0.75624667997736128</v>
      </c>
      <c r="L575">
        <f t="shared" si="26"/>
        <v>1.7342333399886805</v>
      </c>
      <c r="M575" t="s">
        <v>1381</v>
      </c>
    </row>
    <row r="576" spans="1:13" x14ac:dyDescent="0.25">
      <c r="A576">
        <v>692</v>
      </c>
      <c r="B576" t="s">
        <v>1383</v>
      </c>
      <c r="C576">
        <v>46.5167</v>
      </c>
      <c r="D576">
        <v>-108.083299999999</v>
      </c>
      <c r="E576">
        <v>913.5</v>
      </c>
      <c r="F576" t="s">
        <v>1384</v>
      </c>
      <c r="G576" t="s">
        <v>2345</v>
      </c>
      <c r="H576">
        <v>0.91057999999999995</v>
      </c>
      <c r="I576">
        <v>2.2027100000000002</v>
      </c>
      <c r="J576" s="6">
        <f t="shared" si="24"/>
        <v>0.33029713736527094</v>
      </c>
      <c r="K576" s="6">
        <f t="shared" si="25"/>
        <v>0.68163547048824125</v>
      </c>
      <c r="L576">
        <f t="shared" si="26"/>
        <v>1.4421727352441209</v>
      </c>
      <c r="M576" t="s">
        <v>1383</v>
      </c>
    </row>
    <row r="577" spans="1:13" x14ac:dyDescent="0.25">
      <c r="A577">
        <v>693</v>
      </c>
      <c r="B577" t="s">
        <v>1385</v>
      </c>
      <c r="C577">
        <v>45.243600000000001</v>
      </c>
      <c r="D577">
        <v>-109.7311</v>
      </c>
      <c r="E577">
        <v>1994.5999999999899</v>
      </c>
      <c r="F577" t="s">
        <v>1386</v>
      </c>
      <c r="G577" t="s">
        <v>2345</v>
      </c>
      <c r="H577">
        <v>1.4207099999999999</v>
      </c>
      <c r="I577">
        <v>2.7857099999999999</v>
      </c>
      <c r="J577" s="6">
        <f t="shared" si="24"/>
        <v>0.34892432843722743</v>
      </c>
      <c r="K577" s="6">
        <f t="shared" si="25"/>
        <v>1.1788540855149632</v>
      </c>
      <c r="L577">
        <f t="shared" si="26"/>
        <v>1.9822820427574817</v>
      </c>
      <c r="M577" t="s">
        <v>1385</v>
      </c>
    </row>
    <row r="578" spans="1:13" x14ac:dyDescent="0.25">
      <c r="A578">
        <v>694</v>
      </c>
      <c r="B578" t="s">
        <v>1387</v>
      </c>
      <c r="C578">
        <v>48.132199999999898</v>
      </c>
      <c r="D578">
        <v>-106.3536</v>
      </c>
      <c r="E578">
        <v>630</v>
      </c>
      <c r="F578" t="s">
        <v>1388</v>
      </c>
      <c r="G578" t="s">
        <v>2345</v>
      </c>
      <c r="H578">
        <v>1.2053499999999999</v>
      </c>
      <c r="I578">
        <v>3.00339</v>
      </c>
      <c r="J578" s="6">
        <f t="shared" si="24"/>
        <v>0.45961897399507129</v>
      </c>
      <c r="K578" s="6">
        <f t="shared" si="25"/>
        <v>0.8867664040434613</v>
      </c>
      <c r="L578">
        <f t="shared" si="26"/>
        <v>1.9450782020217305</v>
      </c>
      <c r="M578" t="s">
        <v>1387</v>
      </c>
    </row>
    <row r="579" spans="1:13" x14ac:dyDescent="0.25">
      <c r="A579">
        <v>695</v>
      </c>
      <c r="B579" t="s">
        <v>1389</v>
      </c>
      <c r="C579">
        <v>46.933300000000003</v>
      </c>
      <c r="D579">
        <v>-110.7333</v>
      </c>
      <c r="E579">
        <v>1723</v>
      </c>
      <c r="F579" t="s">
        <v>1390</v>
      </c>
      <c r="G579" t="s">
        <v>2345</v>
      </c>
      <c r="H579">
        <v>1.27664</v>
      </c>
      <c r="I579">
        <v>2.73333</v>
      </c>
      <c r="J579" s="6">
        <f t="shared" ref="J579:J642" si="27">INDEX(LINEST($H579:$I579,LN($H$1:$I$1)),1)</f>
        <v>0.37236232966390093</v>
      </c>
      <c r="K579" s="6">
        <f t="shared" ref="K579:K642" si="28">INDEX(LINEST($H579:$I579,LN($H$1:$I$1)),1,2)</f>
        <v>1.0185381010467343</v>
      </c>
      <c r="L579">
        <f t="shared" ref="L579:L642" si="29">J579*LN(10)+K579</f>
        <v>1.8759340505233673</v>
      </c>
      <c r="M579" t="s">
        <v>1389</v>
      </c>
    </row>
    <row r="580" spans="1:13" x14ac:dyDescent="0.25">
      <c r="A580">
        <v>696</v>
      </c>
      <c r="B580" t="s">
        <v>1391</v>
      </c>
      <c r="C580">
        <v>47.0381</v>
      </c>
      <c r="D580">
        <v>-110.7861</v>
      </c>
      <c r="E580">
        <v>1507.2</v>
      </c>
      <c r="F580" t="s">
        <v>1392</v>
      </c>
      <c r="G580" t="s">
        <v>2345</v>
      </c>
      <c r="H580">
        <v>1.2136400000000001</v>
      </c>
      <c r="I580">
        <v>2.68153</v>
      </c>
      <c r="J580" s="6">
        <f t="shared" si="27"/>
        <v>0.37522529851261666</v>
      </c>
      <c r="K580" s="6">
        <f t="shared" si="28"/>
        <v>0.95355364226121597</v>
      </c>
      <c r="L580">
        <f t="shared" si="29"/>
        <v>1.817541821130608</v>
      </c>
      <c r="M580" t="s">
        <v>1391</v>
      </c>
    </row>
    <row r="581" spans="1:13" x14ac:dyDescent="0.25">
      <c r="A581">
        <v>697</v>
      </c>
      <c r="B581" t="s">
        <v>1393</v>
      </c>
      <c r="C581">
        <v>47.041400000000003</v>
      </c>
      <c r="D581">
        <v>-110.7761</v>
      </c>
      <c r="E581">
        <v>1594.0999999999899</v>
      </c>
      <c r="F581" t="s">
        <v>1394</v>
      </c>
      <c r="G581" t="s">
        <v>2345</v>
      </c>
      <c r="H581">
        <v>1.2178599999999999</v>
      </c>
      <c r="I581">
        <v>2.68011</v>
      </c>
      <c r="J581" s="6">
        <f t="shared" si="27"/>
        <v>0.37378358919951343</v>
      </c>
      <c r="K581" s="6">
        <f t="shared" si="28"/>
        <v>0.95877295900678028</v>
      </c>
      <c r="L581">
        <f t="shared" si="29"/>
        <v>1.8194414795033902</v>
      </c>
      <c r="M581" t="s">
        <v>1393</v>
      </c>
    </row>
    <row r="582" spans="1:13" x14ac:dyDescent="0.25">
      <c r="A582">
        <v>698</v>
      </c>
      <c r="B582" t="s">
        <v>1395</v>
      </c>
      <c r="C582">
        <v>48.033299999999898</v>
      </c>
      <c r="D582">
        <v>-104.13330000000001</v>
      </c>
      <c r="E582">
        <v>580</v>
      </c>
      <c r="F582" t="s">
        <v>1396</v>
      </c>
      <c r="G582" t="s">
        <v>2345</v>
      </c>
      <c r="H582">
        <v>1.2073199999999999</v>
      </c>
      <c r="I582">
        <v>3.0190700000000001</v>
      </c>
      <c r="J582" s="6">
        <f t="shared" si="27"/>
        <v>0.46312355461256177</v>
      </c>
      <c r="K582" s="6">
        <f t="shared" si="28"/>
        <v>0.88630721386940303</v>
      </c>
      <c r="L582">
        <f t="shared" si="29"/>
        <v>1.9526886069347016</v>
      </c>
      <c r="M582" t="s">
        <v>1395</v>
      </c>
    </row>
    <row r="583" spans="1:13" x14ac:dyDescent="0.25">
      <c r="A583">
        <v>699</v>
      </c>
      <c r="B583" t="s">
        <v>1397</v>
      </c>
      <c r="C583">
        <v>45.583300000000001</v>
      </c>
      <c r="D583">
        <v>-111.65</v>
      </c>
      <c r="E583">
        <v>1464</v>
      </c>
      <c r="F583" t="s">
        <v>1398</v>
      </c>
      <c r="G583" t="s">
        <v>2345</v>
      </c>
      <c r="H583">
        <v>0.72787000000000002</v>
      </c>
      <c r="I583">
        <v>1.69119</v>
      </c>
      <c r="J583" s="6">
        <f t="shared" si="27"/>
        <v>0.24624599565578745</v>
      </c>
      <c r="K583" s="6">
        <f t="shared" si="28"/>
        <v>0.55718528238701437</v>
      </c>
      <c r="L583">
        <f t="shared" si="29"/>
        <v>1.1241876411935072</v>
      </c>
      <c r="M583" t="s">
        <v>1397</v>
      </c>
    </row>
    <row r="584" spans="1:13" x14ac:dyDescent="0.25">
      <c r="A584">
        <v>700</v>
      </c>
      <c r="B584" t="s">
        <v>1399</v>
      </c>
      <c r="C584">
        <v>45.485599999999899</v>
      </c>
      <c r="D584">
        <v>-111.632499999999</v>
      </c>
      <c r="E584">
        <v>1446.3</v>
      </c>
      <c r="F584" t="s">
        <v>1400</v>
      </c>
      <c r="G584" t="s">
        <v>2345</v>
      </c>
      <c r="H584">
        <v>0.76609000000000005</v>
      </c>
      <c r="I584">
        <v>1.7285699999999999</v>
      </c>
      <c r="J584" s="6">
        <f t="shared" si="27"/>
        <v>0.24603127299213384</v>
      </c>
      <c r="K584" s="6">
        <f t="shared" si="28"/>
        <v>0.59555411679592818</v>
      </c>
      <c r="L584">
        <f t="shared" si="29"/>
        <v>1.1620620583979642</v>
      </c>
      <c r="M584" t="s">
        <v>1399</v>
      </c>
    </row>
    <row r="585" spans="1:13" x14ac:dyDescent="0.25">
      <c r="A585">
        <v>701</v>
      </c>
      <c r="B585" t="s">
        <v>1401</v>
      </c>
      <c r="C585">
        <v>45.383299999999899</v>
      </c>
      <c r="D585">
        <v>-109.88330000000001</v>
      </c>
      <c r="E585">
        <v>1534.0999999999899</v>
      </c>
      <c r="F585" t="s">
        <v>1402</v>
      </c>
      <c r="G585" t="s">
        <v>2345</v>
      </c>
      <c r="H585">
        <v>1.2514799999999999</v>
      </c>
      <c r="I585">
        <v>2.5936300000000001</v>
      </c>
      <c r="J585" s="6">
        <f t="shared" si="27"/>
        <v>0.3430833607414101</v>
      </c>
      <c r="K585" s="6">
        <f t="shared" si="28"/>
        <v>1.013672735805061</v>
      </c>
      <c r="L585">
        <f t="shared" si="29"/>
        <v>1.8036513679025306</v>
      </c>
      <c r="M585" t="s">
        <v>1401</v>
      </c>
    </row>
    <row r="586" spans="1:13" x14ac:dyDescent="0.25">
      <c r="A586">
        <v>702</v>
      </c>
      <c r="B586" t="s">
        <v>1403</v>
      </c>
      <c r="C586">
        <v>45.435000000000002</v>
      </c>
      <c r="D586">
        <v>-109.8081</v>
      </c>
      <c r="E586">
        <v>1475.2</v>
      </c>
      <c r="F586" t="s">
        <v>1404</v>
      </c>
      <c r="G586" t="s">
        <v>2345</v>
      </c>
      <c r="H586">
        <v>1.19512</v>
      </c>
      <c r="I586">
        <v>2.54</v>
      </c>
      <c r="J586" s="6">
        <f t="shared" si="27"/>
        <v>0.34378120939828466</v>
      </c>
      <c r="K586" s="6">
        <f t="shared" si="28"/>
        <v>0.9568290239760906</v>
      </c>
      <c r="L586">
        <f t="shared" si="29"/>
        <v>1.7484145119880454</v>
      </c>
      <c r="M586" t="s">
        <v>1403</v>
      </c>
    </row>
    <row r="587" spans="1:13" x14ac:dyDescent="0.25">
      <c r="A587">
        <v>703</v>
      </c>
      <c r="B587" t="s">
        <v>1405</v>
      </c>
      <c r="C587">
        <v>45.383299999999899</v>
      </c>
      <c r="D587">
        <v>-109.9</v>
      </c>
      <c r="E587">
        <v>2114.0999999999899</v>
      </c>
      <c r="F587" t="s">
        <v>1406</v>
      </c>
      <c r="G587" t="s">
        <v>2345</v>
      </c>
      <c r="H587">
        <v>1.3</v>
      </c>
      <c r="I587">
        <v>2.67388</v>
      </c>
      <c r="J587" s="6">
        <f t="shared" si="27"/>
        <v>0.35119425373870922</v>
      </c>
      <c r="K587" s="6">
        <f t="shared" si="28"/>
        <v>1.0565706931921597</v>
      </c>
      <c r="L587">
        <f t="shared" si="29"/>
        <v>1.86522534659608</v>
      </c>
      <c r="M587" t="s">
        <v>1405</v>
      </c>
    </row>
    <row r="588" spans="1:13" x14ac:dyDescent="0.25">
      <c r="A588">
        <v>705</v>
      </c>
      <c r="B588" t="s">
        <v>1409</v>
      </c>
      <c r="C588">
        <v>46.149999999999899</v>
      </c>
      <c r="D588">
        <v>-112.4833</v>
      </c>
      <c r="E588">
        <v>1934</v>
      </c>
      <c r="F588" t="s">
        <v>1410</v>
      </c>
      <c r="G588" t="s">
        <v>2345</v>
      </c>
      <c r="H588">
        <v>0.85</v>
      </c>
      <c r="I588">
        <v>1.8272999999999999</v>
      </c>
      <c r="J588" s="6">
        <f t="shared" si="27"/>
        <v>0.24981959427230946</v>
      </c>
      <c r="K588" s="6">
        <f t="shared" si="28"/>
        <v>0.67683825258151897</v>
      </c>
      <c r="L588">
        <f t="shared" si="29"/>
        <v>1.2520691262907595</v>
      </c>
      <c r="M588" t="s">
        <v>1409</v>
      </c>
    </row>
    <row r="589" spans="1:13" x14ac:dyDescent="0.25">
      <c r="A589">
        <v>706</v>
      </c>
      <c r="B589" t="s">
        <v>1411</v>
      </c>
      <c r="C589">
        <v>48.85</v>
      </c>
      <c r="D589">
        <v>-106.41670000000001</v>
      </c>
      <c r="E589">
        <v>997</v>
      </c>
      <c r="F589" t="s">
        <v>1412</v>
      </c>
      <c r="G589" t="s">
        <v>2345</v>
      </c>
      <c r="H589">
        <v>1.11111</v>
      </c>
      <c r="I589">
        <v>2.7888899999999999</v>
      </c>
      <c r="J589" s="6">
        <f t="shared" si="27"/>
        <v>0.42887784598198631</v>
      </c>
      <c r="K589" s="6">
        <f t="shared" si="28"/>
        <v>0.81383453025296371</v>
      </c>
      <c r="L589">
        <f t="shared" si="29"/>
        <v>1.8013622651264818</v>
      </c>
      <c r="M589" t="s">
        <v>1411</v>
      </c>
    </row>
    <row r="590" spans="1:13" x14ac:dyDescent="0.25">
      <c r="A590">
        <v>707</v>
      </c>
      <c r="B590" t="s">
        <v>1413</v>
      </c>
      <c r="C590">
        <v>48.9988999999999</v>
      </c>
      <c r="D590">
        <v>-106.38</v>
      </c>
      <c r="E590">
        <v>877.2</v>
      </c>
      <c r="F590" t="s">
        <v>1414</v>
      </c>
      <c r="G590" t="s">
        <v>2345</v>
      </c>
      <c r="H590">
        <v>-9.9989999999999996E-2</v>
      </c>
      <c r="I590">
        <v>-9.9989999999999996E-2</v>
      </c>
      <c r="J590" s="6">
        <f t="shared" si="27"/>
        <v>0</v>
      </c>
      <c r="K590" s="6">
        <f t="shared" si="28"/>
        <v>-9.9989999999999996E-2</v>
      </c>
      <c r="L590">
        <f t="shared" si="29"/>
        <v>-9.9989999999999996E-2</v>
      </c>
      <c r="M590" t="s">
        <v>1413</v>
      </c>
    </row>
    <row r="591" spans="1:13" x14ac:dyDescent="0.25">
      <c r="A591">
        <v>708</v>
      </c>
      <c r="B591" t="s">
        <v>1415</v>
      </c>
      <c r="C591">
        <v>48.695599999999899</v>
      </c>
      <c r="D591">
        <v>-106.315299999999</v>
      </c>
      <c r="E591">
        <v>894.89999999999895</v>
      </c>
      <c r="F591" t="s">
        <v>1416</v>
      </c>
      <c r="G591" t="s">
        <v>2345</v>
      </c>
      <c r="H591">
        <v>1.08483</v>
      </c>
      <c r="I591">
        <v>2.7330399999999999</v>
      </c>
      <c r="J591" s="6">
        <f t="shared" si="27"/>
        <v>0.42131909697693964</v>
      </c>
      <c r="K591" s="6">
        <f t="shared" si="28"/>
        <v>0.79279385581437212</v>
      </c>
      <c r="L591">
        <f t="shared" si="29"/>
        <v>1.7629169279071861</v>
      </c>
      <c r="M591" t="s">
        <v>1415</v>
      </c>
    </row>
    <row r="592" spans="1:13" x14ac:dyDescent="0.25">
      <c r="A592">
        <v>710</v>
      </c>
      <c r="B592" t="s">
        <v>1419</v>
      </c>
      <c r="C592">
        <v>45.1</v>
      </c>
      <c r="D592">
        <v>-106.25</v>
      </c>
      <c r="E592">
        <v>1237.5</v>
      </c>
      <c r="F592" t="s">
        <v>1420</v>
      </c>
      <c r="G592" t="s">
        <v>2345</v>
      </c>
      <c r="H592">
        <v>0.97892000000000001</v>
      </c>
      <c r="I592">
        <v>2.36388</v>
      </c>
      <c r="J592" s="6">
        <f t="shared" si="27"/>
        <v>0.35402654792118871</v>
      </c>
      <c r="K592" s="6">
        <f t="shared" si="28"/>
        <v>0.73352749646505744</v>
      </c>
      <c r="L592">
        <f t="shared" si="29"/>
        <v>1.5487037482325288</v>
      </c>
      <c r="M592" t="s">
        <v>1419</v>
      </c>
    </row>
    <row r="593" spans="1:13" x14ac:dyDescent="0.25">
      <c r="A593">
        <v>711</v>
      </c>
      <c r="B593" t="s">
        <v>1421</v>
      </c>
      <c r="C593">
        <v>48.899999999999899</v>
      </c>
      <c r="D593">
        <v>-104.833299999999</v>
      </c>
      <c r="E593">
        <v>668.1</v>
      </c>
      <c r="F593" t="s">
        <v>1422</v>
      </c>
      <c r="G593" t="s">
        <v>2345</v>
      </c>
      <c r="H593">
        <v>1.3051900000000001</v>
      </c>
      <c r="I593">
        <v>3.2271999999999998</v>
      </c>
      <c r="J593" s="6">
        <f t="shared" si="27"/>
        <v>0.49130846043929333</v>
      </c>
      <c r="K593" s="6">
        <f t="shared" si="28"/>
        <v>0.96464092586125627</v>
      </c>
      <c r="L593">
        <f t="shared" si="29"/>
        <v>2.0959204629306281</v>
      </c>
      <c r="M593" t="s">
        <v>1421</v>
      </c>
    </row>
    <row r="594" spans="1:13" x14ac:dyDescent="0.25">
      <c r="A594">
        <v>716</v>
      </c>
      <c r="B594" t="s">
        <v>1431</v>
      </c>
      <c r="C594">
        <v>45.651699999999899</v>
      </c>
      <c r="D594">
        <v>-108.9019</v>
      </c>
      <c r="E594">
        <v>1078.4000000000001</v>
      </c>
      <c r="F594" t="s">
        <v>1432</v>
      </c>
      <c r="G594" t="s">
        <v>2345</v>
      </c>
      <c r="H594">
        <v>0.83667000000000002</v>
      </c>
      <c r="I594">
        <v>2.1452</v>
      </c>
      <c r="J594" s="6">
        <f t="shared" si="27"/>
        <v>0.33448934175089018</v>
      </c>
      <c r="K594" s="6">
        <f t="shared" si="28"/>
        <v>0.60481965583801844</v>
      </c>
      <c r="L594">
        <f t="shared" si="29"/>
        <v>1.3750098279190091</v>
      </c>
      <c r="M594" t="s">
        <v>1431</v>
      </c>
    </row>
    <row r="595" spans="1:13" x14ac:dyDescent="0.25">
      <c r="A595">
        <v>717</v>
      </c>
      <c r="B595" t="s">
        <v>1433</v>
      </c>
      <c r="C595">
        <v>47.566699999999898</v>
      </c>
      <c r="D595">
        <v>-105.3</v>
      </c>
      <c r="E595">
        <v>732.1</v>
      </c>
      <c r="F595" t="s">
        <v>1434</v>
      </c>
      <c r="G595" t="s">
        <v>2345</v>
      </c>
      <c r="H595">
        <v>1.0809800000000001</v>
      </c>
      <c r="I595">
        <v>2.74336</v>
      </c>
      <c r="J595" s="6">
        <f t="shared" si="27"/>
        <v>0.42494126381500225</v>
      </c>
      <c r="K595" s="6">
        <f t="shared" si="28"/>
        <v>0.7864331610830515</v>
      </c>
      <c r="L595">
        <f t="shared" si="29"/>
        <v>1.7648965805415258</v>
      </c>
      <c r="M595" t="s">
        <v>1433</v>
      </c>
    </row>
    <row r="596" spans="1:13" x14ac:dyDescent="0.25">
      <c r="A596">
        <v>718</v>
      </c>
      <c r="B596" t="s">
        <v>1435</v>
      </c>
      <c r="C596">
        <v>48.116700000000002</v>
      </c>
      <c r="D596">
        <v>-112.333299999999</v>
      </c>
      <c r="E596">
        <v>1330.5</v>
      </c>
      <c r="F596" t="s">
        <v>1436</v>
      </c>
      <c r="G596" t="s">
        <v>2345</v>
      </c>
      <c r="H596">
        <v>0.94818000000000002</v>
      </c>
      <c r="I596">
        <v>2.2155499999999999</v>
      </c>
      <c r="J596" s="6">
        <f t="shared" si="27"/>
        <v>0.32396793123185996</v>
      </c>
      <c r="K596" s="6">
        <f t="shared" si="28"/>
        <v>0.72362254187479813</v>
      </c>
      <c r="L596">
        <f t="shared" si="29"/>
        <v>1.469586270937399</v>
      </c>
      <c r="M596" t="s">
        <v>1435</v>
      </c>
    </row>
    <row r="597" spans="1:13" x14ac:dyDescent="0.25">
      <c r="A597">
        <v>719</v>
      </c>
      <c r="B597" t="s">
        <v>1437</v>
      </c>
      <c r="C597">
        <v>46.1</v>
      </c>
      <c r="D597">
        <v>-106.4333</v>
      </c>
      <c r="E597">
        <v>-999.89999999999895</v>
      </c>
      <c r="F597" t="s">
        <v>1438</v>
      </c>
      <c r="G597" t="s">
        <v>2345</v>
      </c>
      <c r="H597">
        <v>1.0375000000000001</v>
      </c>
      <c r="I597">
        <v>2.4603999999999999</v>
      </c>
      <c r="J597" s="6">
        <f t="shared" si="27"/>
        <v>0.36372485489621303</v>
      </c>
      <c r="K597" s="6">
        <f t="shared" si="28"/>
        <v>0.78538514232911483</v>
      </c>
      <c r="L597">
        <f t="shared" si="29"/>
        <v>1.6228925711645572</v>
      </c>
      <c r="M597" t="s">
        <v>1437</v>
      </c>
    </row>
    <row r="598" spans="1:13" x14ac:dyDescent="0.25">
      <c r="A598">
        <v>723</v>
      </c>
      <c r="B598" t="s">
        <v>1445</v>
      </c>
      <c r="C598">
        <v>48.066699999999898</v>
      </c>
      <c r="D598">
        <v>-108.16670000000001</v>
      </c>
      <c r="E598">
        <v>808</v>
      </c>
      <c r="F598" t="s">
        <v>1446</v>
      </c>
      <c r="G598" t="s">
        <v>2345</v>
      </c>
      <c r="H598">
        <v>0.95267000000000002</v>
      </c>
      <c r="I598">
        <v>2.3703599999999998</v>
      </c>
      <c r="J598" s="6">
        <f t="shared" si="27"/>
        <v>0.36239306313712288</v>
      </c>
      <c r="K598" s="6">
        <f t="shared" si="28"/>
        <v>0.70147827003202112</v>
      </c>
      <c r="L598">
        <f t="shared" si="29"/>
        <v>1.5359191350160104</v>
      </c>
      <c r="M598" t="s">
        <v>1445</v>
      </c>
    </row>
    <row r="599" spans="1:13" x14ac:dyDescent="0.25">
      <c r="A599">
        <v>724</v>
      </c>
      <c r="B599" t="s">
        <v>1447</v>
      </c>
      <c r="C599">
        <v>46.799999999999898</v>
      </c>
      <c r="D599">
        <v>-109.116699999999</v>
      </c>
      <c r="E599">
        <v>-999.89999999999895</v>
      </c>
      <c r="F599" t="s">
        <v>1448</v>
      </c>
      <c r="G599" t="s">
        <v>2345</v>
      </c>
      <c r="H599">
        <v>1.3286899999999999</v>
      </c>
      <c r="I599">
        <v>2.7602899999999999</v>
      </c>
      <c r="J599" s="6">
        <f t="shared" si="27"/>
        <v>0.36594876819834049</v>
      </c>
      <c r="K599" s="6">
        <f t="shared" si="28"/>
        <v>1.0750336430939349</v>
      </c>
      <c r="L599">
        <f t="shared" si="29"/>
        <v>1.9176618215469672</v>
      </c>
      <c r="M599" t="s">
        <v>1447</v>
      </c>
    </row>
    <row r="600" spans="1:13" x14ac:dyDescent="0.25">
      <c r="A600">
        <v>725</v>
      </c>
      <c r="B600" t="s">
        <v>1449</v>
      </c>
      <c r="C600">
        <v>45.9833</v>
      </c>
      <c r="D600">
        <v>-112.333299999999</v>
      </c>
      <c r="E600">
        <v>1767.8</v>
      </c>
      <c r="F600" t="s">
        <v>1450</v>
      </c>
      <c r="G600" t="s">
        <v>2345</v>
      </c>
      <c r="H600">
        <v>0.80840000000000001</v>
      </c>
      <c r="I600">
        <v>1.8319399999999999</v>
      </c>
      <c r="J600" s="6">
        <f t="shared" si="27"/>
        <v>0.26163956566200713</v>
      </c>
      <c r="K600" s="6">
        <f t="shared" si="28"/>
        <v>0.62704527273845112</v>
      </c>
      <c r="L600">
        <f t="shared" si="29"/>
        <v>1.2294926363692256</v>
      </c>
      <c r="M600" t="s">
        <v>1449</v>
      </c>
    </row>
    <row r="601" spans="1:13" x14ac:dyDescent="0.25">
      <c r="A601">
        <v>726</v>
      </c>
      <c r="B601" t="s">
        <v>1451</v>
      </c>
      <c r="C601">
        <v>45.866700000000002</v>
      </c>
      <c r="D601">
        <v>-112.366699999999</v>
      </c>
      <c r="E601">
        <v>2133.5999999999899</v>
      </c>
      <c r="F601" t="s">
        <v>1452</v>
      </c>
      <c r="G601" t="s">
        <v>2345</v>
      </c>
      <c r="H601">
        <v>0.81040999999999996</v>
      </c>
      <c r="I601">
        <v>1.8062499999999999</v>
      </c>
      <c r="J601" s="6">
        <f t="shared" si="27"/>
        <v>0.25455883020580844</v>
      </c>
      <c r="K601" s="6">
        <f t="shared" si="28"/>
        <v>0.633963264556206</v>
      </c>
      <c r="L601">
        <f t="shared" si="29"/>
        <v>1.2201066322781031</v>
      </c>
      <c r="M601" t="s">
        <v>1451</v>
      </c>
    </row>
    <row r="602" spans="1:13" x14ac:dyDescent="0.25">
      <c r="A602">
        <v>730</v>
      </c>
      <c r="B602" t="s">
        <v>1459</v>
      </c>
      <c r="C602">
        <v>48.78</v>
      </c>
      <c r="D602">
        <v>-104.56780000000001</v>
      </c>
      <c r="E602">
        <v>624.20000000000005</v>
      </c>
      <c r="F602" t="s">
        <v>1460</v>
      </c>
      <c r="G602" t="s">
        <v>2345</v>
      </c>
      <c r="H602">
        <v>1.30426</v>
      </c>
      <c r="I602">
        <v>3.2276799999999999</v>
      </c>
      <c r="J602" s="6">
        <f t="shared" si="27"/>
        <v>0.49166888776756912</v>
      </c>
      <c r="K602" s="6">
        <f t="shared" si="28"/>
        <v>0.96346109667486513</v>
      </c>
      <c r="L602">
        <f t="shared" si="29"/>
        <v>2.0955705483374323</v>
      </c>
      <c r="M602" t="s">
        <v>1459</v>
      </c>
    </row>
    <row r="603" spans="1:13" x14ac:dyDescent="0.25">
      <c r="A603">
        <v>731</v>
      </c>
      <c r="B603" t="s">
        <v>1461</v>
      </c>
      <c r="C603">
        <v>46.4178</v>
      </c>
      <c r="D603">
        <v>-104.5164</v>
      </c>
      <c r="E603">
        <v>847.29999999999905</v>
      </c>
      <c r="F603" t="s">
        <v>1462</v>
      </c>
      <c r="G603" t="s">
        <v>2345</v>
      </c>
      <c r="H603">
        <v>1.35093</v>
      </c>
      <c r="I603">
        <v>3.4087700000000001</v>
      </c>
      <c r="J603" s="6">
        <f t="shared" si="27"/>
        <v>0.52602962639653061</v>
      </c>
      <c r="K603" s="6">
        <f t="shared" si="28"/>
        <v>0.98631404757224317</v>
      </c>
      <c r="L603">
        <f t="shared" si="29"/>
        <v>2.1975420237861218</v>
      </c>
      <c r="M603" t="s">
        <v>1461</v>
      </c>
    </row>
    <row r="604" spans="1:13" x14ac:dyDescent="0.25">
      <c r="A604">
        <v>732</v>
      </c>
      <c r="B604" t="s">
        <v>1463</v>
      </c>
      <c r="C604">
        <v>45.366700000000002</v>
      </c>
      <c r="D604">
        <v>-113.116699999999</v>
      </c>
      <c r="E604">
        <v>2044</v>
      </c>
      <c r="F604" t="s">
        <v>1464</v>
      </c>
      <c r="G604" t="s">
        <v>2345</v>
      </c>
      <c r="H604">
        <v>0.67696999999999996</v>
      </c>
      <c r="I604">
        <v>1.6466700000000001</v>
      </c>
      <c r="J604" s="6">
        <f t="shared" si="27"/>
        <v>0.24787686541068091</v>
      </c>
      <c r="K604" s="6">
        <f t="shared" si="28"/>
        <v>0.50515484961454948</v>
      </c>
      <c r="L604">
        <f t="shared" si="29"/>
        <v>1.0759124248072749</v>
      </c>
      <c r="M604" t="s">
        <v>1463</v>
      </c>
    </row>
    <row r="605" spans="1:13" x14ac:dyDescent="0.25">
      <c r="A605">
        <v>737</v>
      </c>
      <c r="B605" t="s">
        <v>1473</v>
      </c>
      <c r="C605">
        <v>46.197200000000002</v>
      </c>
      <c r="D605">
        <v>-108.0039</v>
      </c>
      <c r="E605">
        <v>1033.3</v>
      </c>
      <c r="F605" t="s">
        <v>1474</v>
      </c>
      <c r="G605" t="s">
        <v>2345</v>
      </c>
      <c r="H605">
        <v>0.92857000000000001</v>
      </c>
      <c r="I605">
        <v>2.23007</v>
      </c>
      <c r="J605" s="6">
        <f t="shared" si="27"/>
        <v>0.33269231755388384</v>
      </c>
      <c r="K605" s="6">
        <f t="shared" si="28"/>
        <v>0.69796525809357146</v>
      </c>
      <c r="L605">
        <f t="shared" si="29"/>
        <v>1.4640176290467859</v>
      </c>
      <c r="M605" t="s">
        <v>1473</v>
      </c>
    </row>
    <row r="606" spans="1:13" x14ac:dyDescent="0.25">
      <c r="A606">
        <v>738</v>
      </c>
      <c r="B606" t="s">
        <v>1475</v>
      </c>
      <c r="C606">
        <v>45.657200000000003</v>
      </c>
      <c r="D606">
        <v>-111.8986</v>
      </c>
      <c r="E606">
        <v>1703.8</v>
      </c>
      <c r="F606" t="s">
        <v>1476</v>
      </c>
      <c r="G606" t="s">
        <v>2345</v>
      </c>
      <c r="H606">
        <v>0.88283999999999996</v>
      </c>
      <c r="I606">
        <v>1.78905</v>
      </c>
      <c r="J606" s="6">
        <f t="shared" si="27"/>
        <v>0.23164741074952366</v>
      </c>
      <c r="K606" s="6">
        <f t="shared" si="28"/>
        <v>0.72227425035495607</v>
      </c>
      <c r="L606">
        <f t="shared" si="29"/>
        <v>1.255662125177478</v>
      </c>
      <c r="M606" t="s">
        <v>1475</v>
      </c>
    </row>
    <row r="607" spans="1:13" x14ac:dyDescent="0.25">
      <c r="A607">
        <v>739</v>
      </c>
      <c r="B607" t="s">
        <v>1477</v>
      </c>
      <c r="C607">
        <v>48.133299999999899</v>
      </c>
      <c r="D607">
        <v>-105.15</v>
      </c>
      <c r="E607">
        <v>609.6</v>
      </c>
      <c r="F607" t="s">
        <v>1478</v>
      </c>
      <c r="G607" t="s">
        <v>2345</v>
      </c>
      <c r="H607">
        <v>1.1065499999999999</v>
      </c>
      <c r="I607">
        <v>2.8064900000000002</v>
      </c>
      <c r="J607" s="6">
        <f t="shared" si="27"/>
        <v>0.43454243434694539</v>
      </c>
      <c r="K607" s="6">
        <f t="shared" si="28"/>
        <v>0.80534813679875961</v>
      </c>
      <c r="L607">
        <f t="shared" si="29"/>
        <v>1.80591906839938</v>
      </c>
      <c r="M607" t="s">
        <v>1477</v>
      </c>
    </row>
    <row r="608" spans="1:13" x14ac:dyDescent="0.25">
      <c r="A608">
        <v>740</v>
      </c>
      <c r="B608" t="s">
        <v>1479</v>
      </c>
      <c r="C608">
        <v>48.997799999999899</v>
      </c>
      <c r="D608">
        <v>-107.8331</v>
      </c>
      <c r="E608">
        <v>862.6</v>
      </c>
      <c r="F608" t="s">
        <v>1480</v>
      </c>
      <c r="G608" t="s">
        <v>2345</v>
      </c>
      <c r="H608">
        <v>1.1166100000000001</v>
      </c>
      <c r="I608">
        <v>2.7464300000000001</v>
      </c>
      <c r="J608" s="6">
        <f t="shared" si="27"/>
        <v>0.41661820437623592</v>
      </c>
      <c r="K608" s="6">
        <f t="shared" si="28"/>
        <v>0.82783226626666506</v>
      </c>
      <c r="L608">
        <f t="shared" si="29"/>
        <v>1.7871311331333328</v>
      </c>
      <c r="M608" t="s">
        <v>1479</v>
      </c>
    </row>
    <row r="609" spans="1:13" x14ac:dyDescent="0.25">
      <c r="A609">
        <v>742</v>
      </c>
      <c r="B609" t="s">
        <v>1483</v>
      </c>
      <c r="C609">
        <v>45.716700000000003</v>
      </c>
      <c r="D609">
        <v>-105.083299999999</v>
      </c>
      <c r="E609">
        <v>899.2</v>
      </c>
      <c r="F609" t="s">
        <v>1484</v>
      </c>
      <c r="G609" t="s">
        <v>2345</v>
      </c>
      <c r="H609">
        <v>1.1919900000000001</v>
      </c>
      <c r="I609">
        <v>2.9474200000000002</v>
      </c>
      <c r="J609" s="6">
        <f t="shared" si="27"/>
        <v>0.44872691125901998</v>
      </c>
      <c r="K609" s="6">
        <f t="shared" si="28"/>
        <v>0.88095620661943719</v>
      </c>
      <c r="L609">
        <f t="shared" si="29"/>
        <v>1.9141881033097188</v>
      </c>
      <c r="M609" t="s">
        <v>1483</v>
      </c>
    </row>
    <row r="610" spans="1:13" x14ac:dyDescent="0.25">
      <c r="A610">
        <v>743</v>
      </c>
      <c r="B610" t="s">
        <v>1485</v>
      </c>
      <c r="C610">
        <v>45.8524999999999</v>
      </c>
      <c r="D610">
        <v>-105.035</v>
      </c>
      <c r="E610">
        <v>853.39999999999895</v>
      </c>
      <c r="F610" t="s">
        <v>1486</v>
      </c>
      <c r="G610" t="s">
        <v>2345</v>
      </c>
      <c r="H610">
        <v>1.2278500000000001</v>
      </c>
      <c r="I610">
        <v>3.0398299999999998</v>
      </c>
      <c r="J610" s="6">
        <f t="shared" si="27"/>
        <v>0.46318234772284778</v>
      </c>
      <c r="K610" s="6">
        <f t="shared" si="28"/>
        <v>0.90679646159077221</v>
      </c>
      <c r="L610">
        <f t="shared" si="29"/>
        <v>1.9733132307953862</v>
      </c>
      <c r="M610" t="s">
        <v>1485</v>
      </c>
    </row>
    <row r="611" spans="1:13" x14ac:dyDescent="0.25">
      <c r="A611">
        <v>744</v>
      </c>
      <c r="B611" t="s">
        <v>1487</v>
      </c>
      <c r="C611">
        <v>45.7667</v>
      </c>
      <c r="D611">
        <v>-105.099999999999</v>
      </c>
      <c r="E611">
        <v>854</v>
      </c>
      <c r="F611" t="s">
        <v>1488</v>
      </c>
      <c r="G611" t="s">
        <v>2345</v>
      </c>
      <c r="H611">
        <v>1.19509</v>
      </c>
      <c r="I611">
        <v>2.95</v>
      </c>
      <c r="J611" s="6">
        <f t="shared" si="27"/>
        <v>0.44859398770532949</v>
      </c>
      <c r="K611" s="6">
        <f t="shared" si="28"/>
        <v>0.88414834220590799</v>
      </c>
      <c r="L611">
        <f t="shared" si="29"/>
        <v>1.917074171102954</v>
      </c>
      <c r="M611" t="s">
        <v>1487</v>
      </c>
    </row>
    <row r="612" spans="1:13" x14ac:dyDescent="0.25">
      <c r="A612">
        <v>745</v>
      </c>
      <c r="B612" t="s">
        <v>1489</v>
      </c>
      <c r="C612">
        <v>47.654400000000003</v>
      </c>
      <c r="D612">
        <v>-111.5981</v>
      </c>
      <c r="E612">
        <v>1143</v>
      </c>
      <c r="F612" t="s">
        <v>1490</v>
      </c>
      <c r="G612" t="s">
        <v>2345</v>
      </c>
      <c r="H612">
        <v>0.99029999999999996</v>
      </c>
      <c r="I612">
        <v>2.35345</v>
      </c>
      <c r="J612" s="6">
        <f t="shared" si="27"/>
        <v>0.34845142733275214</v>
      </c>
      <c r="K612" s="6">
        <f t="shared" si="28"/>
        <v>0.74877187558221392</v>
      </c>
      <c r="L612">
        <f t="shared" si="29"/>
        <v>1.551110937791107</v>
      </c>
      <c r="M612" t="s">
        <v>1489</v>
      </c>
    </row>
    <row r="613" spans="1:13" x14ac:dyDescent="0.25">
      <c r="A613">
        <v>746</v>
      </c>
      <c r="B613" t="s">
        <v>1491</v>
      </c>
      <c r="C613">
        <v>45.433900000000001</v>
      </c>
      <c r="D613">
        <v>-108.5361</v>
      </c>
      <c r="E613">
        <v>1236.5999999999899</v>
      </c>
      <c r="F613" t="s">
        <v>1492</v>
      </c>
      <c r="G613" t="s">
        <v>2345</v>
      </c>
      <c r="H613">
        <v>1.1666700000000001</v>
      </c>
      <c r="I613">
        <v>2.5950299999999999</v>
      </c>
      <c r="J613" s="6">
        <f t="shared" si="27"/>
        <v>0.36512055220996215</v>
      </c>
      <c r="K613" s="6">
        <f t="shared" si="28"/>
        <v>0.91358771867117428</v>
      </c>
      <c r="L613">
        <f t="shared" si="29"/>
        <v>1.7543088593355873</v>
      </c>
      <c r="M613" t="s">
        <v>1491</v>
      </c>
    </row>
    <row r="614" spans="1:13" x14ac:dyDescent="0.25">
      <c r="A614">
        <v>747</v>
      </c>
      <c r="B614" t="s">
        <v>1493</v>
      </c>
      <c r="C614">
        <v>45.1</v>
      </c>
      <c r="D614">
        <v>-108.2333</v>
      </c>
      <c r="E614">
        <v>1220.0999999999899</v>
      </c>
      <c r="F614" t="s">
        <v>1494</v>
      </c>
      <c r="G614" t="s">
        <v>2345</v>
      </c>
      <c r="H614">
        <v>0.79352</v>
      </c>
      <c r="I614">
        <v>1.99682</v>
      </c>
      <c r="J614" s="6">
        <f t="shared" si="27"/>
        <v>0.30759021568389439</v>
      </c>
      <c r="K614" s="6">
        <f t="shared" si="28"/>
        <v>0.58031470923088302</v>
      </c>
      <c r="L614">
        <f t="shared" si="29"/>
        <v>1.2885673546154415</v>
      </c>
      <c r="M614" t="s">
        <v>1493</v>
      </c>
    </row>
    <row r="615" spans="1:13" x14ac:dyDescent="0.25">
      <c r="A615">
        <v>748</v>
      </c>
      <c r="B615" t="s">
        <v>1495</v>
      </c>
      <c r="C615">
        <v>46.166699999999899</v>
      </c>
      <c r="D615">
        <v>-111.5667</v>
      </c>
      <c r="E615">
        <v>1234.4000000000001</v>
      </c>
      <c r="F615" t="s">
        <v>1496</v>
      </c>
      <c r="G615" t="s">
        <v>2345</v>
      </c>
      <c r="H615">
        <v>0.63522000000000001</v>
      </c>
      <c r="I615">
        <v>1.5484</v>
      </c>
      <c r="J615" s="6">
        <f t="shared" si="27"/>
        <v>0.23342909761341196</v>
      </c>
      <c r="K615" s="6">
        <f t="shared" si="28"/>
        <v>0.47341927912861115</v>
      </c>
      <c r="L615">
        <f t="shared" si="29"/>
        <v>1.0109096395643056</v>
      </c>
      <c r="M615" t="s">
        <v>1495</v>
      </c>
    </row>
    <row r="616" spans="1:13" x14ac:dyDescent="0.25">
      <c r="A616">
        <v>749</v>
      </c>
      <c r="B616" t="s">
        <v>1497</v>
      </c>
      <c r="C616">
        <v>45.971699999999899</v>
      </c>
      <c r="D616">
        <v>-109.2569</v>
      </c>
      <c r="E616">
        <v>1232.5999999999899</v>
      </c>
      <c r="F616" t="s">
        <v>1498</v>
      </c>
      <c r="G616" t="s">
        <v>2345</v>
      </c>
      <c r="H616">
        <v>0.90808999999999995</v>
      </c>
      <c r="I616">
        <v>2.2419899999999999</v>
      </c>
      <c r="J616" s="6">
        <f t="shared" si="27"/>
        <v>0.34097447743766868</v>
      </c>
      <c r="K616" s="6">
        <f t="shared" si="28"/>
        <v>0.6717445023211791</v>
      </c>
      <c r="L616">
        <f t="shared" si="29"/>
        <v>1.4568672511605896</v>
      </c>
      <c r="M616" t="s">
        <v>1497</v>
      </c>
    </row>
    <row r="617" spans="1:13" x14ac:dyDescent="0.25">
      <c r="A617">
        <v>750</v>
      </c>
      <c r="B617" t="s">
        <v>1499</v>
      </c>
      <c r="C617">
        <v>48.997500000000002</v>
      </c>
      <c r="D617">
        <v>-104.575</v>
      </c>
      <c r="E617">
        <v>714.79999999999905</v>
      </c>
      <c r="F617" t="s">
        <v>1500</v>
      </c>
      <c r="G617" t="s">
        <v>2345</v>
      </c>
      <c r="H617">
        <v>1.3192200000000001</v>
      </c>
      <c r="I617">
        <v>3.2568800000000002</v>
      </c>
      <c r="J617" s="6">
        <f t="shared" si="27"/>
        <v>0.49530894816093629</v>
      </c>
      <c r="K617" s="6">
        <f t="shared" si="28"/>
        <v>0.97589799907613495</v>
      </c>
      <c r="L617">
        <f t="shared" si="29"/>
        <v>2.1163889995380676</v>
      </c>
      <c r="M617" t="s">
        <v>1499</v>
      </c>
    </row>
    <row r="618" spans="1:13" x14ac:dyDescent="0.25">
      <c r="A618">
        <v>751</v>
      </c>
      <c r="B618" t="s">
        <v>1501</v>
      </c>
      <c r="C618">
        <v>47.283299999999898</v>
      </c>
      <c r="D618">
        <v>-110.7333</v>
      </c>
      <c r="E618">
        <v>1286.9000000000001</v>
      </c>
      <c r="F618" t="s">
        <v>1502</v>
      </c>
      <c r="G618" t="s">
        <v>2345</v>
      </c>
      <c r="H618">
        <v>1.1342399999999999</v>
      </c>
      <c r="I618">
        <v>2.5912199999999999</v>
      </c>
      <c r="J618" s="6">
        <f t="shared" si="27"/>
        <v>0.37243646010730519</v>
      </c>
      <c r="K618" s="6">
        <f t="shared" si="28"/>
        <v>0.87608671773889479</v>
      </c>
      <c r="L618">
        <f t="shared" si="29"/>
        <v>1.7336533588694474</v>
      </c>
      <c r="M618" t="s">
        <v>1501</v>
      </c>
    </row>
    <row r="619" spans="1:13" x14ac:dyDescent="0.25">
      <c r="A619">
        <v>752</v>
      </c>
      <c r="B619" t="s">
        <v>1503</v>
      </c>
      <c r="C619">
        <v>47.297199999999897</v>
      </c>
      <c r="D619">
        <v>-110.7456</v>
      </c>
      <c r="E619">
        <v>1284.7</v>
      </c>
      <c r="F619" t="s">
        <v>1504</v>
      </c>
      <c r="G619" t="s">
        <v>2345</v>
      </c>
      <c r="H619">
        <v>1.1221099999999999</v>
      </c>
      <c r="I619">
        <v>2.5907399999999998</v>
      </c>
      <c r="J619" s="6">
        <f t="shared" si="27"/>
        <v>0.37541445895440673</v>
      </c>
      <c r="K619" s="6">
        <f t="shared" si="28"/>
        <v>0.86189252623431556</v>
      </c>
      <c r="L619">
        <f t="shared" si="29"/>
        <v>1.7263162631171576</v>
      </c>
      <c r="M619" t="s">
        <v>1503</v>
      </c>
    </row>
    <row r="620" spans="1:13" x14ac:dyDescent="0.25">
      <c r="A620">
        <v>753</v>
      </c>
      <c r="B620" t="s">
        <v>1505</v>
      </c>
      <c r="C620">
        <v>45.176900000000003</v>
      </c>
      <c r="D620">
        <v>-109.2572</v>
      </c>
      <c r="E620">
        <v>1720.9</v>
      </c>
      <c r="F620" t="s">
        <v>1506</v>
      </c>
      <c r="G620" t="s">
        <v>2345</v>
      </c>
      <c r="H620">
        <v>1.26797</v>
      </c>
      <c r="I620">
        <v>2.6285699999999999</v>
      </c>
      <c r="J620" s="6">
        <f t="shared" si="27"/>
        <v>0.34779959067523197</v>
      </c>
      <c r="K620" s="6">
        <f t="shared" si="28"/>
        <v>1.0268936943235598</v>
      </c>
      <c r="L620">
        <f t="shared" si="29"/>
        <v>1.8277318471617798</v>
      </c>
      <c r="M620" t="s">
        <v>1505</v>
      </c>
    </row>
    <row r="621" spans="1:13" x14ac:dyDescent="0.25">
      <c r="A621">
        <v>754</v>
      </c>
      <c r="B621" t="s">
        <v>1507</v>
      </c>
      <c r="C621">
        <v>48.819699999999898</v>
      </c>
      <c r="D621">
        <v>-104.94280000000001</v>
      </c>
      <c r="E621">
        <v>641.89999999999895</v>
      </c>
      <c r="F621" t="s">
        <v>1508</v>
      </c>
      <c r="G621" t="s">
        <v>2345</v>
      </c>
      <c r="H621">
        <v>1.2416700000000001</v>
      </c>
      <c r="I621">
        <v>3.1130599999999999</v>
      </c>
      <c r="J621" s="6">
        <f t="shared" si="27"/>
        <v>0.47836886373197279</v>
      </c>
      <c r="K621" s="6">
        <f t="shared" si="28"/>
        <v>0.91008997083651844</v>
      </c>
      <c r="L621">
        <f t="shared" si="29"/>
        <v>2.0115749854182594</v>
      </c>
      <c r="M621" t="s">
        <v>1507</v>
      </c>
    </row>
    <row r="622" spans="1:13" x14ac:dyDescent="0.25">
      <c r="A622">
        <v>755</v>
      </c>
      <c r="B622" t="s">
        <v>1509</v>
      </c>
      <c r="C622">
        <v>45.705800000000004</v>
      </c>
      <c r="D622">
        <v>-109.5389</v>
      </c>
      <c r="E622">
        <v>1141.2</v>
      </c>
      <c r="F622" t="s">
        <v>1510</v>
      </c>
      <c r="G622" t="s">
        <v>2345</v>
      </c>
      <c r="H622">
        <v>0.88610999999999995</v>
      </c>
      <c r="I622">
        <v>2.1783199999999998</v>
      </c>
      <c r="J622" s="6">
        <f t="shared" si="27"/>
        <v>0.33031758714276177</v>
      </c>
      <c r="K622" s="6">
        <f t="shared" si="28"/>
        <v>0.65715129578263021</v>
      </c>
      <c r="L622">
        <f t="shared" si="29"/>
        <v>1.4177356478913152</v>
      </c>
      <c r="M622" t="s">
        <v>1509</v>
      </c>
    </row>
    <row r="623" spans="1:13" x14ac:dyDescent="0.25">
      <c r="A623">
        <v>756</v>
      </c>
      <c r="B623" t="s">
        <v>1511</v>
      </c>
      <c r="C623">
        <v>45.866700000000002</v>
      </c>
      <c r="D623">
        <v>-111.05</v>
      </c>
      <c r="E623">
        <v>1447.8</v>
      </c>
      <c r="F623" t="s">
        <v>1512</v>
      </c>
      <c r="G623" t="s">
        <v>2345</v>
      </c>
      <c r="H623">
        <v>1.0125</v>
      </c>
      <c r="I623">
        <v>2.17143</v>
      </c>
      <c r="J623" s="6">
        <f t="shared" si="27"/>
        <v>0.29624825784304476</v>
      </c>
      <c r="K623" s="6">
        <f t="shared" si="28"/>
        <v>0.80715635533029761</v>
      </c>
      <c r="L623">
        <f t="shared" si="29"/>
        <v>1.4892931776651488</v>
      </c>
      <c r="M623" t="s">
        <v>1511</v>
      </c>
    </row>
    <row r="624" spans="1:13" x14ac:dyDescent="0.25">
      <c r="A624">
        <v>757</v>
      </c>
      <c r="B624" t="s">
        <v>1513</v>
      </c>
      <c r="C624">
        <v>45.816699999999898</v>
      </c>
      <c r="D624">
        <v>-112.15</v>
      </c>
      <c r="E624">
        <v>1335.9</v>
      </c>
      <c r="F624" t="s">
        <v>1514</v>
      </c>
      <c r="G624" t="s">
        <v>2345</v>
      </c>
      <c r="H624">
        <v>0.63965000000000005</v>
      </c>
      <c r="I624">
        <v>1.52071</v>
      </c>
      <c r="J624" s="6">
        <f t="shared" si="27"/>
        <v>0.22521851195084513</v>
      </c>
      <c r="K624" s="6">
        <f t="shared" si="28"/>
        <v>0.48354042343136516</v>
      </c>
      <c r="L624">
        <f t="shared" si="29"/>
        <v>1.0021252117156827</v>
      </c>
      <c r="M624" t="s">
        <v>1513</v>
      </c>
    </row>
    <row r="625" spans="1:13" x14ac:dyDescent="0.25">
      <c r="A625">
        <v>758</v>
      </c>
      <c r="B625" t="s">
        <v>1515</v>
      </c>
      <c r="C625">
        <v>48.616700000000002</v>
      </c>
      <c r="D625">
        <v>-104.7833</v>
      </c>
      <c r="E625">
        <v>688.79999999999905</v>
      </c>
      <c r="F625" t="s">
        <v>1516</v>
      </c>
      <c r="G625" t="s">
        <v>2345</v>
      </c>
      <c r="H625">
        <v>1.1184700000000001</v>
      </c>
      <c r="I625">
        <v>2.89167</v>
      </c>
      <c r="J625" s="6">
        <f t="shared" si="27"/>
        <v>0.4532693180841697</v>
      </c>
      <c r="K625" s="6">
        <f t="shared" si="28"/>
        <v>0.80428765013562864</v>
      </c>
      <c r="L625">
        <f t="shared" si="29"/>
        <v>1.8479788250678144</v>
      </c>
      <c r="M625" t="s">
        <v>1515</v>
      </c>
    </row>
    <row r="626" spans="1:13" x14ac:dyDescent="0.25">
      <c r="A626">
        <v>761</v>
      </c>
      <c r="B626" t="s">
        <v>1521</v>
      </c>
      <c r="C626">
        <v>47.633299999999899</v>
      </c>
      <c r="D626">
        <v>-105.0667</v>
      </c>
      <c r="E626">
        <v>762.89999999999895</v>
      </c>
      <c r="F626" t="s">
        <v>1522</v>
      </c>
      <c r="G626" t="s">
        <v>2345</v>
      </c>
      <c r="H626">
        <v>1.06623</v>
      </c>
      <c r="I626">
        <v>2.7357100000000001</v>
      </c>
      <c r="J626" s="6">
        <f t="shared" si="27"/>
        <v>0.42675618156731315</v>
      </c>
      <c r="K626" s="6">
        <f t="shared" si="28"/>
        <v>0.77042515596008876</v>
      </c>
      <c r="L626">
        <f t="shared" si="29"/>
        <v>1.7530675779800444</v>
      </c>
      <c r="M626" t="s">
        <v>1521</v>
      </c>
    </row>
    <row r="627" spans="1:13" x14ac:dyDescent="0.25">
      <c r="A627">
        <v>762</v>
      </c>
      <c r="B627" t="s">
        <v>1523</v>
      </c>
      <c r="C627">
        <v>47.568600000000004</v>
      </c>
      <c r="D627">
        <v>-105.23390000000001</v>
      </c>
      <c r="E627">
        <v>731.5</v>
      </c>
      <c r="F627" t="s">
        <v>1524</v>
      </c>
      <c r="G627" t="s">
        <v>2345</v>
      </c>
      <c r="H627">
        <v>1.07291</v>
      </c>
      <c r="I627">
        <v>2.7374999999999998</v>
      </c>
      <c r="J627" s="6">
        <f t="shared" si="27"/>
        <v>0.42550618891818626</v>
      </c>
      <c r="K627" s="6">
        <f t="shared" si="28"/>
        <v>0.77797158484055196</v>
      </c>
      <c r="L627">
        <f t="shared" si="29"/>
        <v>1.7577357924202759</v>
      </c>
      <c r="M627" t="s">
        <v>1523</v>
      </c>
    </row>
    <row r="628" spans="1:13" x14ac:dyDescent="0.25">
      <c r="A628">
        <v>763</v>
      </c>
      <c r="B628" t="s">
        <v>1525</v>
      </c>
      <c r="C628">
        <v>45.033299999999898</v>
      </c>
      <c r="D628">
        <v>-105.0333</v>
      </c>
      <c r="E628">
        <v>1257</v>
      </c>
      <c r="F628" t="s">
        <v>1526</v>
      </c>
      <c r="G628" t="s">
        <v>2345</v>
      </c>
      <c r="H628">
        <v>1.36886</v>
      </c>
      <c r="I628">
        <v>3.4</v>
      </c>
      <c r="J628" s="6">
        <f t="shared" si="27"/>
        <v>0.5192045131589671</v>
      </c>
      <c r="K628" s="6">
        <f t="shared" si="28"/>
        <v>1.008974855569863</v>
      </c>
      <c r="L628">
        <f t="shared" si="29"/>
        <v>2.2044874277849313</v>
      </c>
      <c r="M628" t="s">
        <v>1525</v>
      </c>
    </row>
    <row r="629" spans="1:13" x14ac:dyDescent="0.25">
      <c r="A629">
        <v>764</v>
      </c>
      <c r="B629" t="s">
        <v>1527</v>
      </c>
      <c r="C629">
        <v>47.783299999999898</v>
      </c>
      <c r="D629">
        <v>-104.13330000000001</v>
      </c>
      <c r="E629">
        <v>583.70000000000005</v>
      </c>
      <c r="F629" t="s">
        <v>1528</v>
      </c>
      <c r="G629" t="s">
        <v>2345</v>
      </c>
      <c r="H629">
        <v>1.1303000000000001</v>
      </c>
      <c r="I629">
        <v>2.8616100000000002</v>
      </c>
      <c r="J629" s="6">
        <f t="shared" si="27"/>
        <v>0.44256130334553584</v>
      </c>
      <c r="K629" s="6">
        <f t="shared" si="28"/>
        <v>0.82353988036110692</v>
      </c>
      <c r="L629">
        <f t="shared" si="29"/>
        <v>1.8425749401805538</v>
      </c>
      <c r="M629" t="s">
        <v>1527</v>
      </c>
    </row>
    <row r="630" spans="1:13" x14ac:dyDescent="0.25">
      <c r="A630">
        <v>765</v>
      </c>
      <c r="B630" t="s">
        <v>1529</v>
      </c>
      <c r="C630">
        <v>45.502200000000002</v>
      </c>
      <c r="D630">
        <v>-104.4478</v>
      </c>
      <c r="E630">
        <v>1010.7</v>
      </c>
      <c r="F630" t="s">
        <v>1530</v>
      </c>
      <c r="G630" t="s">
        <v>2345</v>
      </c>
      <c r="H630">
        <v>1.1939599999999999</v>
      </c>
      <c r="I630">
        <v>2.9312499999999999</v>
      </c>
      <c r="J630" s="6">
        <f t="shared" si="27"/>
        <v>0.44408992421297488</v>
      </c>
      <c r="K630" s="6">
        <f t="shared" si="28"/>
        <v>0.88614032111669672</v>
      </c>
      <c r="L630">
        <f t="shared" si="29"/>
        <v>1.9086951605583482</v>
      </c>
      <c r="M630" t="s">
        <v>1529</v>
      </c>
    </row>
    <row r="631" spans="1:13" x14ac:dyDescent="0.25">
      <c r="A631">
        <v>766</v>
      </c>
      <c r="B631" t="s">
        <v>1531</v>
      </c>
      <c r="C631">
        <v>45.466700000000003</v>
      </c>
      <c r="D631">
        <v>-104.5</v>
      </c>
      <c r="E631">
        <v>1007.1</v>
      </c>
      <c r="F631" t="s">
        <v>1532</v>
      </c>
      <c r="G631" t="s">
        <v>2345</v>
      </c>
      <c r="H631">
        <v>1.1984600000000001</v>
      </c>
      <c r="I631">
        <v>2.9473500000000001</v>
      </c>
      <c r="J631" s="6">
        <f t="shared" si="27"/>
        <v>0.44705514194914486</v>
      </c>
      <c r="K631" s="6">
        <f t="shared" si="28"/>
        <v>0.88858498880312387</v>
      </c>
      <c r="L631">
        <f t="shared" si="29"/>
        <v>1.9179674944015619</v>
      </c>
      <c r="M631" t="s">
        <v>1531</v>
      </c>
    </row>
    <row r="632" spans="1:13" x14ac:dyDescent="0.25">
      <c r="A632">
        <v>767</v>
      </c>
      <c r="B632" t="s">
        <v>1533</v>
      </c>
      <c r="C632">
        <v>46.5</v>
      </c>
      <c r="D632">
        <v>-112.25</v>
      </c>
      <c r="E632">
        <v>1585.3</v>
      </c>
      <c r="F632" t="s">
        <v>1534</v>
      </c>
      <c r="G632" t="s">
        <v>2345</v>
      </c>
      <c r="H632">
        <v>0.78181999999999996</v>
      </c>
      <c r="I632">
        <v>1.7538499999999999</v>
      </c>
      <c r="J632" s="6">
        <f t="shared" si="27"/>
        <v>0.24847246518010119</v>
      </c>
      <c r="K632" s="6">
        <f t="shared" si="28"/>
        <v>0.6095920113136335</v>
      </c>
      <c r="L632">
        <f t="shared" si="29"/>
        <v>1.1817210056568166</v>
      </c>
      <c r="M632" t="s">
        <v>1533</v>
      </c>
    </row>
    <row r="633" spans="1:13" x14ac:dyDescent="0.25">
      <c r="A633">
        <v>768</v>
      </c>
      <c r="B633" t="s">
        <v>1535</v>
      </c>
      <c r="C633">
        <v>46.5</v>
      </c>
      <c r="D633">
        <v>-112.25</v>
      </c>
      <c r="E633">
        <v>1585</v>
      </c>
      <c r="F633" t="s">
        <v>1536</v>
      </c>
      <c r="G633" t="s">
        <v>2345</v>
      </c>
      <c r="H633">
        <v>0.78181999999999996</v>
      </c>
      <c r="I633">
        <v>1.7538499999999999</v>
      </c>
      <c r="J633" s="6">
        <f t="shared" si="27"/>
        <v>0.24847246518010119</v>
      </c>
      <c r="K633" s="6">
        <f t="shared" si="28"/>
        <v>0.6095920113136335</v>
      </c>
      <c r="L633">
        <f t="shared" si="29"/>
        <v>1.1817210056568166</v>
      </c>
      <c r="M633" t="s">
        <v>1535</v>
      </c>
    </row>
    <row r="634" spans="1:13" x14ac:dyDescent="0.25">
      <c r="A634">
        <v>769</v>
      </c>
      <c r="B634" t="s">
        <v>1537</v>
      </c>
      <c r="C634">
        <v>46.549999999999898</v>
      </c>
      <c r="D634">
        <v>-112.16670000000001</v>
      </c>
      <c r="E634">
        <v>1432.3</v>
      </c>
      <c r="F634" t="s">
        <v>1538</v>
      </c>
      <c r="G634" t="s">
        <v>2345</v>
      </c>
      <c r="H634">
        <v>0.77022999999999997</v>
      </c>
      <c r="I634">
        <v>1.75</v>
      </c>
      <c r="J634" s="6">
        <f t="shared" si="27"/>
        <v>0.25045098115233866</v>
      </c>
      <c r="K634" s="6">
        <f t="shared" si="28"/>
        <v>0.59663060854578431</v>
      </c>
      <c r="L634">
        <f t="shared" si="29"/>
        <v>1.1733153042728921</v>
      </c>
      <c r="M634" t="s">
        <v>1537</v>
      </c>
    </row>
    <row r="635" spans="1:13" x14ac:dyDescent="0.25">
      <c r="A635">
        <v>770</v>
      </c>
      <c r="B635" t="s">
        <v>1539</v>
      </c>
      <c r="C635">
        <v>46.2667</v>
      </c>
      <c r="D635">
        <v>-110.7667</v>
      </c>
      <c r="E635">
        <v>1623.0999999999899</v>
      </c>
      <c r="F635" t="s">
        <v>1540</v>
      </c>
      <c r="G635" t="s">
        <v>2345</v>
      </c>
      <c r="H635">
        <v>0.76237999999999995</v>
      </c>
      <c r="I635">
        <v>1.7597400000000001</v>
      </c>
      <c r="J635" s="6">
        <f t="shared" si="27"/>
        <v>0.25494737597813416</v>
      </c>
      <c r="K635" s="6">
        <f t="shared" si="28"/>
        <v>0.58566394514959996</v>
      </c>
      <c r="L635">
        <f t="shared" si="29"/>
        <v>1.1727019725748</v>
      </c>
      <c r="M635" t="s">
        <v>1539</v>
      </c>
    </row>
    <row r="636" spans="1:13" x14ac:dyDescent="0.25">
      <c r="A636">
        <v>771</v>
      </c>
      <c r="B636" t="s">
        <v>1541</v>
      </c>
      <c r="C636">
        <v>45.375300000000003</v>
      </c>
      <c r="D636">
        <v>-109.16970000000001</v>
      </c>
      <c r="E636">
        <v>1423.4</v>
      </c>
      <c r="F636" t="s">
        <v>1542</v>
      </c>
      <c r="G636" t="s">
        <v>2345</v>
      </c>
      <c r="H636">
        <v>1.1125</v>
      </c>
      <c r="I636">
        <v>2.4161600000000001</v>
      </c>
      <c r="J636" s="6">
        <f t="shared" si="27"/>
        <v>0.33324446154613635</v>
      </c>
      <c r="K636" s="6">
        <f t="shared" si="28"/>
        <v>0.88151254104207832</v>
      </c>
      <c r="L636">
        <f t="shared" si="29"/>
        <v>1.6488362705210395</v>
      </c>
      <c r="M636" t="s">
        <v>1541</v>
      </c>
    </row>
    <row r="637" spans="1:13" x14ac:dyDescent="0.25">
      <c r="A637">
        <v>772</v>
      </c>
      <c r="B637" t="s">
        <v>1543</v>
      </c>
      <c r="C637">
        <v>46.820300000000003</v>
      </c>
      <c r="D637">
        <v>-106.2453</v>
      </c>
      <c r="E637">
        <v>921.7</v>
      </c>
      <c r="F637" t="s">
        <v>1544</v>
      </c>
      <c r="G637" t="s">
        <v>2345</v>
      </c>
      <c r="H637">
        <v>0.85079000000000005</v>
      </c>
      <c r="I637">
        <v>2.1592600000000002</v>
      </c>
      <c r="J637" s="6">
        <f t="shared" si="27"/>
        <v>0.33447400441777214</v>
      </c>
      <c r="K637" s="6">
        <f t="shared" si="28"/>
        <v>0.61895028686722653</v>
      </c>
      <c r="L637">
        <f t="shared" si="29"/>
        <v>1.3891051434336132</v>
      </c>
      <c r="M637" t="s">
        <v>1543</v>
      </c>
    </row>
    <row r="638" spans="1:13" x14ac:dyDescent="0.25">
      <c r="A638">
        <v>773</v>
      </c>
      <c r="B638" t="s">
        <v>1545</v>
      </c>
      <c r="C638">
        <v>46.783299999999898</v>
      </c>
      <c r="D638">
        <v>-106.13330000000001</v>
      </c>
      <c r="E638">
        <v>976</v>
      </c>
      <c r="F638" t="s">
        <v>1546</v>
      </c>
      <c r="G638" t="s">
        <v>2345</v>
      </c>
      <c r="H638">
        <v>0.86156999999999995</v>
      </c>
      <c r="I638">
        <v>2.1690299999999998</v>
      </c>
      <c r="J638" s="6">
        <f t="shared" si="27"/>
        <v>0.33421582597695038</v>
      </c>
      <c r="K638" s="6">
        <f t="shared" si="28"/>
        <v>0.62990924252556346</v>
      </c>
      <c r="L638">
        <f t="shared" si="29"/>
        <v>1.3994696212627815</v>
      </c>
      <c r="M638" t="s">
        <v>1545</v>
      </c>
    </row>
    <row r="639" spans="1:13" x14ac:dyDescent="0.25">
      <c r="A639">
        <v>774</v>
      </c>
      <c r="B639" t="s">
        <v>1547</v>
      </c>
      <c r="C639">
        <v>48.25</v>
      </c>
      <c r="D639">
        <v>-109.7833</v>
      </c>
      <c r="E639">
        <v>1125</v>
      </c>
      <c r="F639" t="s">
        <v>1548</v>
      </c>
      <c r="G639" t="s">
        <v>2345</v>
      </c>
      <c r="H639">
        <v>1.25</v>
      </c>
      <c r="I639">
        <v>2.73536</v>
      </c>
      <c r="J639" s="6">
        <f t="shared" si="27"/>
        <v>0.37969101867217581</v>
      </c>
      <c r="K639" s="6">
        <f t="shared" si="28"/>
        <v>0.98681824092344783</v>
      </c>
      <c r="L639">
        <f t="shared" si="29"/>
        <v>1.8610891204617239</v>
      </c>
      <c r="M639" t="s">
        <v>1547</v>
      </c>
    </row>
    <row r="640" spans="1:13" x14ac:dyDescent="0.25">
      <c r="A640">
        <v>775</v>
      </c>
      <c r="B640" t="s">
        <v>1549</v>
      </c>
      <c r="C640">
        <v>47.083300000000001</v>
      </c>
      <c r="D640">
        <v>-112.366699999999</v>
      </c>
      <c r="E640">
        <v>1690.0999999999899</v>
      </c>
      <c r="F640" t="s">
        <v>1550</v>
      </c>
      <c r="G640" t="s">
        <v>2345</v>
      </c>
      <c r="H640">
        <v>0.97777999999999998</v>
      </c>
      <c r="I640">
        <v>2.1666699999999999</v>
      </c>
      <c r="J640" s="6">
        <f t="shared" si="27"/>
        <v>0.30390669951335914</v>
      </c>
      <c r="K640" s="6">
        <f t="shared" si="28"/>
        <v>0.76712792807903663</v>
      </c>
      <c r="L640">
        <f t="shared" si="29"/>
        <v>1.4668989640395182</v>
      </c>
      <c r="M640" t="s">
        <v>1549</v>
      </c>
    </row>
    <row r="641" spans="1:13" x14ac:dyDescent="0.25">
      <c r="A641">
        <v>776</v>
      </c>
      <c r="B641" t="s">
        <v>1551</v>
      </c>
      <c r="C641">
        <v>47.189999999999898</v>
      </c>
      <c r="D641">
        <v>-112.2906</v>
      </c>
      <c r="E641">
        <v>1280.2</v>
      </c>
      <c r="F641" t="s">
        <v>1552</v>
      </c>
      <c r="G641" t="s">
        <v>2345</v>
      </c>
      <c r="H641">
        <v>1.105</v>
      </c>
      <c r="I641">
        <v>2.46672</v>
      </c>
      <c r="J641" s="6">
        <f t="shared" si="27"/>
        <v>0.34808588756010361</v>
      </c>
      <c r="K641" s="6">
        <f t="shared" si="28"/>
        <v>0.86372524844500786</v>
      </c>
      <c r="L641">
        <f t="shared" si="29"/>
        <v>1.6652226242225039</v>
      </c>
      <c r="M641" t="s">
        <v>1551</v>
      </c>
    </row>
    <row r="642" spans="1:13" x14ac:dyDescent="0.25">
      <c r="A642">
        <v>777</v>
      </c>
      <c r="B642" t="s">
        <v>1553</v>
      </c>
      <c r="C642">
        <v>45.35</v>
      </c>
      <c r="D642">
        <v>-109.5</v>
      </c>
      <c r="E642">
        <v>1524.9</v>
      </c>
      <c r="F642" t="s">
        <v>1554</v>
      </c>
      <c r="G642" t="s">
        <v>2345</v>
      </c>
      <c r="H642">
        <v>1.1896500000000001</v>
      </c>
      <c r="I642">
        <v>2.5232600000000001</v>
      </c>
      <c r="J642" s="6">
        <f t="shared" si="27"/>
        <v>0.34090034699426436</v>
      </c>
      <c r="K642" s="6">
        <f t="shared" si="28"/>
        <v>0.95335588562901852</v>
      </c>
      <c r="L642">
        <f t="shared" si="29"/>
        <v>1.7383079428145092</v>
      </c>
      <c r="M642" t="s">
        <v>1553</v>
      </c>
    </row>
    <row r="643" spans="1:13" x14ac:dyDescent="0.25">
      <c r="A643">
        <v>778</v>
      </c>
      <c r="B643" t="s">
        <v>1555</v>
      </c>
      <c r="C643">
        <v>45.316699999999898</v>
      </c>
      <c r="D643">
        <v>-109.55</v>
      </c>
      <c r="E643">
        <v>1695.9</v>
      </c>
      <c r="F643" t="s">
        <v>1556</v>
      </c>
      <c r="G643" t="s">
        <v>2345</v>
      </c>
      <c r="H643">
        <v>1.19835</v>
      </c>
      <c r="I643">
        <v>2.56331</v>
      </c>
      <c r="J643" s="6">
        <f t="shared" ref="J643:J706" si="30">INDEX(LINEST($H643:$I643,LN($H$1:$I$1)),1)</f>
        <v>0.34891410354848196</v>
      </c>
      <c r="K643" s="6">
        <f t="shared" ref="K643:K706" si="31">INDEX(LINEST($H643:$I643,LN($H$1:$I$1)),1,2)</f>
        <v>0.95650117286776892</v>
      </c>
      <c r="L643">
        <f t="shared" ref="L643:L706" si="32">J643*LN(10)+K643</f>
        <v>1.7599055864338844</v>
      </c>
      <c r="M643" t="s">
        <v>1555</v>
      </c>
    </row>
    <row r="644" spans="1:13" x14ac:dyDescent="0.25">
      <c r="A644">
        <v>779</v>
      </c>
      <c r="B644" t="s">
        <v>1557</v>
      </c>
      <c r="C644">
        <v>46.533299999999898</v>
      </c>
      <c r="D644">
        <v>-109.2667</v>
      </c>
      <c r="E644">
        <v>1424.9</v>
      </c>
      <c r="F644" t="s">
        <v>1558</v>
      </c>
      <c r="G644" t="s">
        <v>2345</v>
      </c>
      <c r="H644">
        <v>1.02213</v>
      </c>
      <c r="I644">
        <v>2.38</v>
      </c>
      <c r="J644" s="6">
        <f t="shared" si="30"/>
        <v>0.34710174201835753</v>
      </c>
      <c r="K644" s="6">
        <f t="shared" si="31"/>
        <v>0.78153740615252976</v>
      </c>
      <c r="L644">
        <f t="shared" si="32"/>
        <v>1.5807687030762647</v>
      </c>
      <c r="M644" t="s">
        <v>1557</v>
      </c>
    </row>
    <row r="645" spans="1:13" x14ac:dyDescent="0.25">
      <c r="A645">
        <v>781</v>
      </c>
      <c r="B645" t="s">
        <v>1561</v>
      </c>
      <c r="C645">
        <v>46.441400000000002</v>
      </c>
      <c r="D645">
        <v>-108.5397</v>
      </c>
      <c r="E645">
        <v>973.2</v>
      </c>
      <c r="F645" t="s">
        <v>1562</v>
      </c>
      <c r="G645" t="s">
        <v>2345</v>
      </c>
      <c r="H645">
        <v>0.76293999999999995</v>
      </c>
      <c r="I645">
        <v>1.9417199999999999</v>
      </c>
      <c r="J645" s="6">
        <f t="shared" si="30"/>
        <v>0.30132235888295605</v>
      </c>
      <c r="K645" s="6">
        <f t="shared" si="31"/>
        <v>0.55407925650060663</v>
      </c>
      <c r="L645">
        <f t="shared" si="32"/>
        <v>1.2478996282503032</v>
      </c>
      <c r="M645" t="s">
        <v>1561</v>
      </c>
    </row>
    <row r="646" spans="1:13" x14ac:dyDescent="0.25">
      <c r="A646">
        <v>782</v>
      </c>
      <c r="B646" t="s">
        <v>1563</v>
      </c>
      <c r="C646">
        <v>46.325600000000001</v>
      </c>
      <c r="D646">
        <v>-108.7403</v>
      </c>
      <c r="E646">
        <v>1032.0999999999899</v>
      </c>
      <c r="F646" t="s">
        <v>1564</v>
      </c>
      <c r="G646" t="s">
        <v>2345</v>
      </c>
      <c r="H646">
        <v>0.8</v>
      </c>
      <c r="I646">
        <v>1.98929</v>
      </c>
      <c r="J646" s="6">
        <f t="shared" si="30"/>
        <v>0.30400894840081338</v>
      </c>
      <c r="K646" s="6">
        <f t="shared" si="31"/>
        <v>0.58927705455098234</v>
      </c>
      <c r="L646">
        <f t="shared" si="32"/>
        <v>1.2892835272754914</v>
      </c>
      <c r="M646" t="s">
        <v>1563</v>
      </c>
    </row>
    <row r="647" spans="1:13" x14ac:dyDescent="0.25">
      <c r="A647">
        <v>783</v>
      </c>
      <c r="B647" t="s">
        <v>1565</v>
      </c>
      <c r="C647">
        <v>47.333300000000001</v>
      </c>
      <c r="D647">
        <v>-108.95</v>
      </c>
      <c r="E647">
        <v>1187.2</v>
      </c>
      <c r="F647" t="s">
        <v>1566</v>
      </c>
      <c r="G647" t="s">
        <v>2345</v>
      </c>
      <c r="H647">
        <v>1.06511</v>
      </c>
      <c r="I647">
        <v>2.3241999999999998</v>
      </c>
      <c r="J647" s="6">
        <f t="shared" si="30"/>
        <v>0.32185137926155932</v>
      </c>
      <c r="K647" s="6">
        <f t="shared" si="31"/>
        <v>0.84201962390552076</v>
      </c>
      <c r="L647">
        <f t="shared" si="32"/>
        <v>1.5831098119527602</v>
      </c>
      <c r="M647" t="s">
        <v>1565</v>
      </c>
    </row>
    <row r="648" spans="1:13" x14ac:dyDescent="0.25">
      <c r="A648">
        <v>784</v>
      </c>
      <c r="B648" t="s">
        <v>1567</v>
      </c>
      <c r="C648">
        <v>47.486899999999899</v>
      </c>
      <c r="D648">
        <v>-108.8372</v>
      </c>
      <c r="E648">
        <v>940.29999999999905</v>
      </c>
      <c r="F648" t="s">
        <v>1568</v>
      </c>
      <c r="G648" t="s">
        <v>2345</v>
      </c>
      <c r="H648">
        <v>0.95357000000000003</v>
      </c>
      <c r="I648">
        <v>2.2432599999999998</v>
      </c>
      <c r="J648" s="6">
        <f t="shared" si="30"/>
        <v>0.32967341915180054</v>
      </c>
      <c r="K648" s="6">
        <f t="shared" si="31"/>
        <v>0.72505779900937239</v>
      </c>
      <c r="L648">
        <f t="shared" si="32"/>
        <v>1.4841588995046862</v>
      </c>
      <c r="M648" t="s">
        <v>1567</v>
      </c>
    </row>
    <row r="649" spans="1:13" x14ac:dyDescent="0.25">
      <c r="A649">
        <v>785</v>
      </c>
      <c r="B649" t="s">
        <v>1569</v>
      </c>
      <c r="C649">
        <v>47.616700000000002</v>
      </c>
      <c r="D649">
        <v>-108.7</v>
      </c>
      <c r="E649">
        <v>705</v>
      </c>
      <c r="F649" t="s">
        <v>1570</v>
      </c>
      <c r="G649" t="s">
        <v>2345</v>
      </c>
      <c r="H649">
        <v>0.84624999999999995</v>
      </c>
      <c r="I649">
        <v>2.1800000000000002</v>
      </c>
      <c r="J649" s="6">
        <f t="shared" si="30"/>
        <v>0.34093613410487333</v>
      </c>
      <c r="K649" s="6">
        <f t="shared" si="31"/>
        <v>0.60993107989419959</v>
      </c>
      <c r="L649">
        <f t="shared" si="32"/>
        <v>1.3949655399470999</v>
      </c>
      <c r="M649" t="s">
        <v>1569</v>
      </c>
    </row>
    <row r="650" spans="1:13" x14ac:dyDescent="0.25">
      <c r="A650">
        <v>786</v>
      </c>
      <c r="B650" t="s">
        <v>1571</v>
      </c>
      <c r="C650">
        <v>48.278300000000002</v>
      </c>
      <c r="D650">
        <v>-110.6019</v>
      </c>
      <c r="E650">
        <v>877.2</v>
      </c>
      <c r="F650" t="s">
        <v>1572</v>
      </c>
      <c r="G650" t="s">
        <v>2345</v>
      </c>
      <c r="H650">
        <v>0.93396000000000001</v>
      </c>
      <c r="I650">
        <v>2.2673700000000001</v>
      </c>
      <c r="J650" s="6">
        <f t="shared" si="30"/>
        <v>0.34084922255053735</v>
      </c>
      <c r="K650" s="6">
        <f t="shared" si="31"/>
        <v>0.69770132239304561</v>
      </c>
      <c r="L650">
        <f t="shared" si="32"/>
        <v>1.4825356611965228</v>
      </c>
      <c r="M650" t="s">
        <v>1571</v>
      </c>
    </row>
    <row r="651" spans="1:13" x14ac:dyDescent="0.25">
      <c r="A651">
        <v>787</v>
      </c>
      <c r="B651" t="s">
        <v>1573</v>
      </c>
      <c r="C651">
        <v>48.854199999999899</v>
      </c>
      <c r="D651">
        <v>-110.59610000000001</v>
      </c>
      <c r="E651">
        <v>914.39999999999895</v>
      </c>
      <c r="F651" t="s">
        <v>1574</v>
      </c>
      <c r="G651" t="s">
        <v>2345</v>
      </c>
      <c r="H651">
        <v>0.99444999999999995</v>
      </c>
      <c r="I651">
        <v>2.3976199999999999</v>
      </c>
      <c r="J651" s="6">
        <f t="shared" si="30"/>
        <v>0.35868142852253798</v>
      </c>
      <c r="K651" s="6">
        <f t="shared" si="31"/>
        <v>0.7458309791003892</v>
      </c>
      <c r="L651">
        <f t="shared" si="32"/>
        <v>1.5717254895501944</v>
      </c>
      <c r="M651" t="s">
        <v>1573</v>
      </c>
    </row>
    <row r="652" spans="1:13" x14ac:dyDescent="0.25">
      <c r="A652">
        <v>788</v>
      </c>
      <c r="B652" t="s">
        <v>1575</v>
      </c>
      <c r="C652">
        <v>48.9375</v>
      </c>
      <c r="D652">
        <v>-110.56610000000001</v>
      </c>
      <c r="E652">
        <v>917.39999999999895</v>
      </c>
      <c r="F652" t="s">
        <v>1576</v>
      </c>
      <c r="G652" t="s">
        <v>2345</v>
      </c>
      <c r="H652">
        <v>0.96496000000000004</v>
      </c>
      <c r="I652">
        <v>2.3847499999999999</v>
      </c>
      <c r="J652" s="6">
        <f t="shared" si="30"/>
        <v>0.36292986979625719</v>
      </c>
      <c r="K652" s="6">
        <f t="shared" si="31"/>
        <v>0.71339618400973626</v>
      </c>
      <c r="L652">
        <f t="shared" si="32"/>
        <v>1.5490730920048681</v>
      </c>
      <c r="M652" t="s">
        <v>1575</v>
      </c>
    </row>
    <row r="653" spans="1:13" x14ac:dyDescent="0.25">
      <c r="A653">
        <v>789</v>
      </c>
      <c r="B653" t="s">
        <v>1577</v>
      </c>
      <c r="C653">
        <v>48.316699999999898</v>
      </c>
      <c r="D653">
        <v>-110.5333</v>
      </c>
      <c r="E653">
        <v>-999.89999999999895</v>
      </c>
      <c r="F653" t="s">
        <v>1578</v>
      </c>
      <c r="G653" t="s">
        <v>2345</v>
      </c>
      <c r="H653">
        <v>0.94423000000000001</v>
      </c>
      <c r="I653">
        <v>2.2871199999999998</v>
      </c>
      <c r="J653" s="6">
        <f t="shared" si="30"/>
        <v>0.34327252118320006</v>
      </c>
      <c r="K653" s="6">
        <f t="shared" si="31"/>
        <v>0.70629161977816102</v>
      </c>
      <c r="L653">
        <f t="shared" si="32"/>
        <v>1.4967058098890802</v>
      </c>
      <c r="M653" t="s">
        <v>1577</v>
      </c>
    </row>
    <row r="654" spans="1:13" x14ac:dyDescent="0.25">
      <c r="A654">
        <v>790</v>
      </c>
      <c r="B654" t="s">
        <v>1579</v>
      </c>
      <c r="C654">
        <v>48.0643999999999</v>
      </c>
      <c r="D654">
        <v>-111.0633</v>
      </c>
      <c r="E654">
        <v>975.39999999999895</v>
      </c>
      <c r="F654" t="s">
        <v>1580</v>
      </c>
      <c r="G654" t="s">
        <v>2345</v>
      </c>
      <c r="H654">
        <v>0.88702999999999999</v>
      </c>
      <c r="I654">
        <v>2.1922799999999998</v>
      </c>
      <c r="J654" s="6">
        <f t="shared" si="30"/>
        <v>0.33365090087376642</v>
      </c>
      <c r="K654" s="6">
        <f t="shared" si="31"/>
        <v>0.65576081876806258</v>
      </c>
      <c r="L654">
        <f t="shared" si="32"/>
        <v>1.4240204093840312</v>
      </c>
      <c r="M654" t="s">
        <v>1579</v>
      </c>
    </row>
    <row r="655" spans="1:13" x14ac:dyDescent="0.25">
      <c r="A655">
        <v>791</v>
      </c>
      <c r="B655" t="s">
        <v>1581</v>
      </c>
      <c r="C655">
        <v>46.2986</v>
      </c>
      <c r="D655">
        <v>-109.2561</v>
      </c>
      <c r="E655">
        <v>1112.5</v>
      </c>
      <c r="F655" t="s">
        <v>1582</v>
      </c>
      <c r="G655" t="s">
        <v>2345</v>
      </c>
      <c r="H655">
        <v>0.76937999999999995</v>
      </c>
      <c r="I655">
        <v>1.9666699999999999</v>
      </c>
      <c r="J655" s="6">
        <f t="shared" si="30"/>
        <v>0.30605392614989596</v>
      </c>
      <c r="K655" s="6">
        <f t="shared" si="31"/>
        <v>0.5572395839898977</v>
      </c>
      <c r="L655">
        <f t="shared" si="32"/>
        <v>1.2619547919949488</v>
      </c>
      <c r="M655" t="s">
        <v>1581</v>
      </c>
    </row>
    <row r="656" spans="1:13" x14ac:dyDescent="0.25">
      <c r="A656">
        <v>792</v>
      </c>
      <c r="B656" t="s">
        <v>1583</v>
      </c>
      <c r="C656">
        <v>46.533299999999898</v>
      </c>
      <c r="D656">
        <v>-109.3442</v>
      </c>
      <c r="E656">
        <v>1353.3</v>
      </c>
      <c r="F656" t="s">
        <v>1584</v>
      </c>
      <c r="G656" t="s">
        <v>2345</v>
      </c>
      <c r="H656">
        <v>1.01908</v>
      </c>
      <c r="I656">
        <v>2.3744499999999999</v>
      </c>
      <c r="J656" s="6">
        <f t="shared" si="30"/>
        <v>0.34646268647176931</v>
      </c>
      <c r="K656" s="6">
        <f t="shared" si="31"/>
        <v>0.77893036570286855</v>
      </c>
      <c r="L656">
        <f t="shared" si="32"/>
        <v>1.5766901828514346</v>
      </c>
      <c r="M656" t="s">
        <v>1583</v>
      </c>
    </row>
    <row r="657" spans="1:13" x14ac:dyDescent="0.25">
      <c r="A657">
        <v>793</v>
      </c>
      <c r="B657" t="s">
        <v>1585</v>
      </c>
      <c r="C657">
        <v>48.95</v>
      </c>
      <c r="D657">
        <v>-107.333299999999</v>
      </c>
      <c r="E657">
        <v>664.79999999999905</v>
      </c>
      <c r="F657" t="s">
        <v>1586</v>
      </c>
      <c r="G657" t="s">
        <v>2345</v>
      </c>
      <c r="H657">
        <v>1.0862000000000001</v>
      </c>
      <c r="I657">
        <v>2.6625000000000001</v>
      </c>
      <c r="J657" s="6">
        <f t="shared" si="30"/>
        <v>0.40293730323487298</v>
      </c>
      <c r="K657" s="6">
        <f t="shared" si="31"/>
        <v>0.80690514432032012</v>
      </c>
      <c r="L657">
        <f t="shared" si="32"/>
        <v>1.7347025721601601</v>
      </c>
      <c r="M657" t="s">
        <v>1585</v>
      </c>
    </row>
    <row r="658" spans="1:13" x14ac:dyDescent="0.25">
      <c r="A658">
        <v>794</v>
      </c>
      <c r="B658" t="s">
        <v>1587</v>
      </c>
      <c r="C658">
        <v>48.466099999999898</v>
      </c>
      <c r="D658">
        <v>-107.3528</v>
      </c>
      <c r="E658">
        <v>666</v>
      </c>
      <c r="F658" t="s">
        <v>1588</v>
      </c>
      <c r="G658" t="s">
        <v>2345</v>
      </c>
      <c r="H658">
        <v>1.1263700000000001</v>
      </c>
      <c r="I658">
        <v>2.8</v>
      </c>
      <c r="J658" s="6">
        <f t="shared" si="30"/>
        <v>0.42781701377464987</v>
      </c>
      <c r="K658" s="6">
        <f t="shared" si="31"/>
        <v>0.82982984310652586</v>
      </c>
      <c r="L658">
        <f t="shared" si="32"/>
        <v>1.8149149215532629</v>
      </c>
      <c r="M658" t="s">
        <v>1587</v>
      </c>
    </row>
    <row r="659" spans="1:13" x14ac:dyDescent="0.25">
      <c r="A659">
        <v>795</v>
      </c>
      <c r="B659" t="s">
        <v>1589</v>
      </c>
      <c r="C659">
        <v>48.5</v>
      </c>
      <c r="D659">
        <v>-107.5167</v>
      </c>
      <c r="E659">
        <v>680</v>
      </c>
      <c r="F659" t="s">
        <v>1590</v>
      </c>
      <c r="G659" t="s">
        <v>2345</v>
      </c>
      <c r="H659">
        <v>1.0969199999999999</v>
      </c>
      <c r="I659">
        <v>2.6883300000000001</v>
      </c>
      <c r="J659" s="6">
        <f t="shared" si="30"/>
        <v>0.40679975495845277</v>
      </c>
      <c r="K659" s="6">
        <f t="shared" si="31"/>
        <v>0.81494789679807189</v>
      </c>
      <c r="L659">
        <f t="shared" si="32"/>
        <v>1.751638948399036</v>
      </c>
      <c r="M659" t="s">
        <v>1589</v>
      </c>
    </row>
    <row r="660" spans="1:13" x14ac:dyDescent="0.25">
      <c r="A660">
        <v>796</v>
      </c>
      <c r="B660" t="s">
        <v>1591</v>
      </c>
      <c r="C660">
        <v>46.633299999999899</v>
      </c>
      <c r="D660">
        <v>-109.16670000000001</v>
      </c>
      <c r="E660">
        <v>1476.0999999999899</v>
      </c>
      <c r="F660" t="s">
        <v>1592</v>
      </c>
      <c r="G660" t="s">
        <v>2345</v>
      </c>
      <c r="H660">
        <v>1.0865100000000001</v>
      </c>
      <c r="I660">
        <v>2.4876100000000001</v>
      </c>
      <c r="J660" s="6">
        <f t="shared" si="30"/>
        <v>0.35815229052996295</v>
      </c>
      <c r="K660" s="6">
        <f t="shared" si="31"/>
        <v>0.83825774960806965</v>
      </c>
      <c r="L660">
        <f t="shared" si="32"/>
        <v>1.6629338748040348</v>
      </c>
      <c r="M660" t="s">
        <v>1591</v>
      </c>
    </row>
    <row r="661" spans="1:13" x14ac:dyDescent="0.25">
      <c r="A661">
        <v>798</v>
      </c>
      <c r="B661" t="s">
        <v>1595</v>
      </c>
      <c r="C661">
        <v>48.738300000000002</v>
      </c>
      <c r="D661">
        <v>-113.4294</v>
      </c>
      <c r="E661">
        <v>1389.9</v>
      </c>
      <c r="F661" t="s">
        <v>1596</v>
      </c>
      <c r="G661" t="s">
        <v>2345</v>
      </c>
      <c r="H661">
        <v>1.0480700000000001</v>
      </c>
      <c r="I661">
        <v>2.3690799999999999</v>
      </c>
      <c r="J661" s="6">
        <f t="shared" si="30"/>
        <v>0.33767950703945909</v>
      </c>
      <c r="K661" s="6">
        <f t="shared" si="31"/>
        <v>0.81400840176272682</v>
      </c>
      <c r="L661">
        <f t="shared" si="32"/>
        <v>1.5915442008813634</v>
      </c>
      <c r="M661" t="s">
        <v>1595</v>
      </c>
    </row>
    <row r="662" spans="1:13" x14ac:dyDescent="0.25">
      <c r="A662">
        <v>799</v>
      </c>
      <c r="B662" t="s">
        <v>1597</v>
      </c>
      <c r="C662">
        <v>48.75</v>
      </c>
      <c r="D662">
        <v>-113.4333</v>
      </c>
      <c r="E662">
        <v>1371.5999999999899</v>
      </c>
      <c r="F662" t="s">
        <v>1598</v>
      </c>
      <c r="G662" t="s">
        <v>2345</v>
      </c>
      <c r="H662">
        <v>1.04626</v>
      </c>
      <c r="I662">
        <v>2.3715899999999999</v>
      </c>
      <c r="J662" s="6">
        <f t="shared" si="30"/>
        <v>0.33878379502396377</v>
      </c>
      <c r="K662" s="6">
        <f t="shared" si="31"/>
        <v>0.81143296765974093</v>
      </c>
      <c r="L662">
        <f t="shared" si="32"/>
        <v>1.5915114838298705</v>
      </c>
      <c r="M662" t="s">
        <v>1597</v>
      </c>
    </row>
    <row r="663" spans="1:13" x14ac:dyDescent="0.25">
      <c r="A663">
        <v>800</v>
      </c>
      <c r="B663" t="s">
        <v>1599</v>
      </c>
      <c r="C663">
        <v>47.2667</v>
      </c>
      <c r="D663">
        <v>-111.866699999999</v>
      </c>
      <c r="E663">
        <v>1371.5999999999899</v>
      </c>
      <c r="F663" t="s">
        <v>1600</v>
      </c>
      <c r="G663" t="s">
        <v>2345</v>
      </c>
      <c r="H663">
        <v>0.88983999999999996</v>
      </c>
      <c r="I663">
        <v>1.98125</v>
      </c>
      <c r="J663" s="6">
        <f t="shared" si="30"/>
        <v>0.27898864564078718</v>
      </c>
      <c r="K663" s="6">
        <f t="shared" si="31"/>
        <v>0.69645980686585029</v>
      </c>
      <c r="L663">
        <f t="shared" si="32"/>
        <v>1.3388549034329251</v>
      </c>
      <c r="M663" t="s">
        <v>1599</v>
      </c>
    </row>
    <row r="664" spans="1:13" x14ac:dyDescent="0.25">
      <c r="A664">
        <v>804</v>
      </c>
      <c r="B664" t="s">
        <v>1607</v>
      </c>
      <c r="C664">
        <v>47.577500000000001</v>
      </c>
      <c r="D664">
        <v>-108.7272</v>
      </c>
      <c r="E664">
        <v>887</v>
      </c>
      <c r="F664" t="s">
        <v>1608</v>
      </c>
      <c r="G664" t="s">
        <v>2345</v>
      </c>
      <c r="H664">
        <v>0.87727999999999995</v>
      </c>
      <c r="I664">
        <v>2.19</v>
      </c>
      <c r="J664" s="6">
        <f t="shared" si="30"/>
        <v>0.33556039884697236</v>
      </c>
      <c r="K664" s="6">
        <f t="shared" si="31"/>
        <v>0.64468725563165008</v>
      </c>
      <c r="L664">
        <f t="shared" si="32"/>
        <v>1.4173436278158251</v>
      </c>
      <c r="M664" t="s">
        <v>1607</v>
      </c>
    </row>
    <row r="665" spans="1:13" x14ac:dyDescent="0.25">
      <c r="A665">
        <v>805</v>
      </c>
      <c r="B665" t="s">
        <v>1609</v>
      </c>
      <c r="C665">
        <v>48.899999999999899</v>
      </c>
      <c r="D665">
        <v>-112.333299999999</v>
      </c>
      <c r="E665">
        <v>1246.9000000000001</v>
      </c>
      <c r="F665" t="s">
        <v>1610</v>
      </c>
      <c r="G665" t="s">
        <v>2345</v>
      </c>
      <c r="H665">
        <v>0.98833000000000004</v>
      </c>
      <c r="I665">
        <v>2.3649200000000001</v>
      </c>
      <c r="J665" s="6">
        <f t="shared" si="30"/>
        <v>0.35188698995121093</v>
      </c>
      <c r="K665" s="6">
        <f t="shared" si="31"/>
        <v>0.74442052503959233</v>
      </c>
      <c r="L665">
        <f t="shared" si="32"/>
        <v>1.5546702625197963</v>
      </c>
      <c r="M665" t="s">
        <v>1609</v>
      </c>
    </row>
    <row r="666" spans="1:13" x14ac:dyDescent="0.25">
      <c r="A666">
        <v>806</v>
      </c>
      <c r="B666" t="s">
        <v>1611</v>
      </c>
      <c r="C666">
        <v>48.9833</v>
      </c>
      <c r="D666">
        <v>-112.3167</v>
      </c>
      <c r="E666">
        <v>1246.5999999999899</v>
      </c>
      <c r="F666" t="s">
        <v>1612</v>
      </c>
      <c r="G666" t="s">
        <v>2345</v>
      </c>
      <c r="H666">
        <v>1.0153700000000001</v>
      </c>
      <c r="I666">
        <v>2.4102299999999999</v>
      </c>
      <c r="J666" s="6">
        <f t="shared" si="30"/>
        <v>0.35655720788567852</v>
      </c>
      <c r="K666" s="6">
        <f t="shared" si="31"/>
        <v>0.76822337664571549</v>
      </c>
      <c r="L666">
        <f t="shared" si="32"/>
        <v>1.5892266883228579</v>
      </c>
      <c r="M666" t="s">
        <v>1611</v>
      </c>
    </row>
    <row r="667" spans="1:13" x14ac:dyDescent="0.25">
      <c r="A667">
        <v>807</v>
      </c>
      <c r="B667" t="s">
        <v>1613</v>
      </c>
      <c r="C667">
        <v>45.799999999999898</v>
      </c>
      <c r="D667">
        <v>-111.7667</v>
      </c>
      <c r="E667">
        <v>1281.0999999999899</v>
      </c>
      <c r="F667" t="s">
        <v>1614</v>
      </c>
      <c r="G667" t="s">
        <v>2345</v>
      </c>
      <c r="H667">
        <v>0.68191999999999997</v>
      </c>
      <c r="I667">
        <v>1.5884499999999999</v>
      </c>
      <c r="J667" s="6">
        <f t="shared" si="30"/>
        <v>0.23172920985948697</v>
      </c>
      <c r="K667" s="6">
        <f t="shared" si="31"/>
        <v>0.52129755153251267</v>
      </c>
      <c r="L667">
        <f t="shared" si="32"/>
        <v>1.0548737757662563</v>
      </c>
      <c r="M667" t="s">
        <v>1613</v>
      </c>
    </row>
    <row r="668" spans="1:13" x14ac:dyDescent="0.25">
      <c r="A668">
        <v>808</v>
      </c>
      <c r="B668" t="s">
        <v>1615</v>
      </c>
      <c r="C668">
        <v>46.119399999999899</v>
      </c>
      <c r="D668">
        <v>-107.099999999999</v>
      </c>
      <c r="E668">
        <v>823</v>
      </c>
      <c r="F668" t="s">
        <v>1616</v>
      </c>
      <c r="G668" t="s">
        <v>2345</v>
      </c>
      <c r="H668">
        <v>0.94682999999999995</v>
      </c>
      <c r="I668">
        <v>2.3510900000000001</v>
      </c>
      <c r="J668" s="6">
        <f t="shared" si="30"/>
        <v>0.35896005674085063</v>
      </c>
      <c r="K668" s="6">
        <f t="shared" si="31"/>
        <v>0.69801784873644113</v>
      </c>
      <c r="L668">
        <f t="shared" si="32"/>
        <v>1.5245539243682207</v>
      </c>
      <c r="M668" t="s">
        <v>1615</v>
      </c>
    </row>
    <row r="669" spans="1:13" x14ac:dyDescent="0.25">
      <c r="A669">
        <v>809</v>
      </c>
      <c r="B669" t="s">
        <v>1617</v>
      </c>
      <c r="C669">
        <v>47.453600000000002</v>
      </c>
      <c r="D669">
        <v>-104.3378</v>
      </c>
      <c r="E669">
        <v>602</v>
      </c>
      <c r="F669" t="s">
        <v>1618</v>
      </c>
      <c r="G669" t="s">
        <v>2345</v>
      </c>
      <c r="H669">
        <v>1.0743100000000001</v>
      </c>
      <c r="I669">
        <v>2.7470300000000001</v>
      </c>
      <c r="J669" s="6">
        <f t="shared" si="30"/>
        <v>0.42758439755569155</v>
      </c>
      <c r="K669" s="6">
        <f t="shared" si="31"/>
        <v>0.77793108038284986</v>
      </c>
      <c r="L669">
        <f t="shared" si="32"/>
        <v>1.762480540191425</v>
      </c>
      <c r="M669" t="s">
        <v>1617</v>
      </c>
    </row>
    <row r="670" spans="1:13" x14ac:dyDescent="0.25">
      <c r="A670">
        <v>810</v>
      </c>
      <c r="B670" t="s">
        <v>1619</v>
      </c>
      <c r="C670">
        <v>48.783299999999898</v>
      </c>
      <c r="D670">
        <v>-105.41670000000001</v>
      </c>
      <c r="E670">
        <v>749.2</v>
      </c>
      <c r="F670" t="s">
        <v>1620</v>
      </c>
      <c r="G670" t="s">
        <v>2345</v>
      </c>
      <c r="H670">
        <v>1.0979099999999999</v>
      </c>
      <c r="I670">
        <v>2.8142900000000002</v>
      </c>
      <c r="J670" s="6">
        <f t="shared" si="30"/>
        <v>0.43874486362131032</v>
      </c>
      <c r="K670" s="6">
        <f t="shared" si="31"/>
        <v>0.79379523479573089</v>
      </c>
      <c r="L670">
        <f t="shared" si="32"/>
        <v>1.8040426173978656</v>
      </c>
      <c r="M670" t="s">
        <v>1619</v>
      </c>
    </row>
    <row r="671" spans="1:13" x14ac:dyDescent="0.25">
      <c r="A671">
        <v>811</v>
      </c>
      <c r="B671" t="s">
        <v>1621</v>
      </c>
      <c r="C671">
        <v>48.830599999999897</v>
      </c>
      <c r="D671">
        <v>-105.47580000000001</v>
      </c>
      <c r="E671">
        <v>723.6</v>
      </c>
      <c r="F671" t="s">
        <v>1622</v>
      </c>
      <c r="G671" t="s">
        <v>2345</v>
      </c>
      <c r="H671">
        <v>1.1200000000000001</v>
      </c>
      <c r="I671">
        <v>2.86429</v>
      </c>
      <c r="J671" s="6">
        <f t="shared" si="30"/>
        <v>0.44587927974342223</v>
      </c>
      <c r="K671" s="6">
        <f t="shared" si="31"/>
        <v>0.8109400343757478</v>
      </c>
      <c r="L671">
        <f t="shared" si="32"/>
        <v>1.8376150171878738</v>
      </c>
      <c r="M671" t="s">
        <v>1621</v>
      </c>
    </row>
    <row r="672" spans="1:13" x14ac:dyDescent="0.25">
      <c r="A672">
        <v>813</v>
      </c>
      <c r="B672" t="s">
        <v>1625</v>
      </c>
      <c r="C672">
        <v>48.633299999999899</v>
      </c>
      <c r="D672">
        <v>-112.5333</v>
      </c>
      <c r="E672">
        <v>1204</v>
      </c>
      <c r="F672" t="s">
        <v>1626</v>
      </c>
      <c r="G672" t="s">
        <v>2345</v>
      </c>
      <c r="H672">
        <v>0.91471000000000002</v>
      </c>
      <c r="I672">
        <v>2.1636199999999999</v>
      </c>
      <c r="J672" s="6">
        <f t="shared" si="30"/>
        <v>0.31924914507585184</v>
      </c>
      <c r="K672" s="6">
        <f t="shared" si="31"/>
        <v>0.69342335519450016</v>
      </c>
      <c r="L672">
        <f t="shared" si="32"/>
        <v>1.4285216775972502</v>
      </c>
      <c r="M672" t="s">
        <v>1625</v>
      </c>
    </row>
    <row r="673" spans="1:13" x14ac:dyDescent="0.25">
      <c r="A673">
        <v>814</v>
      </c>
      <c r="B673" t="s">
        <v>1627</v>
      </c>
      <c r="C673">
        <v>48.504199999999898</v>
      </c>
      <c r="D673">
        <v>-111.8553</v>
      </c>
      <c r="E673">
        <v>1013.5</v>
      </c>
      <c r="F673" t="s">
        <v>1628</v>
      </c>
      <c r="G673" t="s">
        <v>2345</v>
      </c>
      <c r="H673">
        <v>0.84</v>
      </c>
      <c r="I673">
        <v>2.1659299999999999</v>
      </c>
      <c r="J673" s="6">
        <f t="shared" si="30"/>
        <v>0.33893716835514498</v>
      </c>
      <c r="K673" s="6">
        <f t="shared" si="31"/>
        <v>0.60506665736765963</v>
      </c>
      <c r="L673">
        <f t="shared" si="32"/>
        <v>1.3854983286838296</v>
      </c>
      <c r="M673" t="s">
        <v>1627</v>
      </c>
    </row>
    <row r="674" spans="1:13" x14ac:dyDescent="0.25">
      <c r="A674">
        <v>815</v>
      </c>
      <c r="B674" t="s">
        <v>1629</v>
      </c>
      <c r="C674">
        <v>48.549999999999898</v>
      </c>
      <c r="D674">
        <v>-111.866699999999</v>
      </c>
      <c r="E674">
        <v>1044.2</v>
      </c>
      <c r="F674" t="s">
        <v>1630</v>
      </c>
      <c r="G674" t="s">
        <v>2345</v>
      </c>
      <c r="H674">
        <v>0.85</v>
      </c>
      <c r="I674">
        <v>2.1730499999999999</v>
      </c>
      <c r="J674" s="6">
        <f t="shared" si="30"/>
        <v>0.3382009763654753</v>
      </c>
      <c r="K674" s="6">
        <f t="shared" si="31"/>
        <v>0.61557694676965002</v>
      </c>
      <c r="L674">
        <f t="shared" si="32"/>
        <v>1.394313473384825</v>
      </c>
      <c r="M674" t="s">
        <v>1629</v>
      </c>
    </row>
    <row r="675" spans="1:13" x14ac:dyDescent="0.25">
      <c r="A675">
        <v>816</v>
      </c>
      <c r="B675" t="s">
        <v>1631</v>
      </c>
      <c r="C675">
        <v>48.416699999999899</v>
      </c>
      <c r="D675">
        <v>-111.88330000000001</v>
      </c>
      <c r="E675">
        <v>987.6</v>
      </c>
      <c r="F675" t="s">
        <v>1632</v>
      </c>
      <c r="G675" t="s">
        <v>2345</v>
      </c>
      <c r="H675">
        <v>0.84186000000000005</v>
      </c>
      <c r="I675">
        <v>2.1493199999999999</v>
      </c>
      <c r="J675" s="6">
        <f t="shared" si="30"/>
        <v>0.33421582597695038</v>
      </c>
      <c r="K675" s="6">
        <f t="shared" si="31"/>
        <v>0.61019924252556357</v>
      </c>
      <c r="L675">
        <f t="shared" si="32"/>
        <v>1.3797596212627816</v>
      </c>
      <c r="M675" t="s">
        <v>1631</v>
      </c>
    </row>
    <row r="676" spans="1:13" x14ac:dyDescent="0.25">
      <c r="A676">
        <v>817</v>
      </c>
      <c r="B676" t="s">
        <v>1633</v>
      </c>
      <c r="C676">
        <v>48.616700000000002</v>
      </c>
      <c r="D676">
        <v>-111.91670000000001</v>
      </c>
      <c r="E676">
        <v>1051.5999999999899</v>
      </c>
      <c r="F676" t="s">
        <v>1634</v>
      </c>
      <c r="G676" t="s">
        <v>2345</v>
      </c>
      <c r="H676">
        <v>0.86931999999999998</v>
      </c>
      <c r="I676">
        <v>2.1818599999999999</v>
      </c>
      <c r="J676" s="6">
        <f t="shared" si="30"/>
        <v>0.33551438684761781</v>
      </c>
      <c r="K676" s="6">
        <f t="shared" si="31"/>
        <v>0.63675914871927508</v>
      </c>
      <c r="L676">
        <f t="shared" si="32"/>
        <v>1.4093095743596376</v>
      </c>
      <c r="M676" t="s">
        <v>1633</v>
      </c>
    </row>
    <row r="677" spans="1:13" x14ac:dyDescent="0.25">
      <c r="A677">
        <v>818</v>
      </c>
      <c r="B677" t="s">
        <v>1635</v>
      </c>
      <c r="C677">
        <v>48.833300000000001</v>
      </c>
      <c r="D677">
        <v>-113.5167</v>
      </c>
      <c r="E677">
        <v>1495</v>
      </c>
      <c r="F677" t="s">
        <v>1636</v>
      </c>
      <c r="G677" t="s">
        <v>2345</v>
      </c>
      <c r="H677">
        <v>1.11429</v>
      </c>
      <c r="I677">
        <v>2.4249999999999998</v>
      </c>
      <c r="J677" s="6">
        <f t="shared" si="30"/>
        <v>0.33504659818751525</v>
      </c>
      <c r="K677" s="6">
        <f t="shared" si="31"/>
        <v>0.88205339511012282</v>
      </c>
      <c r="L677">
        <f t="shared" si="32"/>
        <v>1.6535266975550613</v>
      </c>
      <c r="M677" t="s">
        <v>1635</v>
      </c>
    </row>
    <row r="678" spans="1:13" x14ac:dyDescent="0.25">
      <c r="A678">
        <v>819</v>
      </c>
      <c r="B678" t="s">
        <v>1637</v>
      </c>
      <c r="C678">
        <v>47.5319</v>
      </c>
      <c r="D678">
        <v>-110.576899999999</v>
      </c>
      <c r="E678">
        <v>1310.5999999999899</v>
      </c>
      <c r="F678" t="s">
        <v>1638</v>
      </c>
      <c r="G678" t="s">
        <v>2345</v>
      </c>
      <c r="H678">
        <v>1.5</v>
      </c>
      <c r="I678">
        <v>3.0874199999999998</v>
      </c>
      <c r="J678" s="6">
        <f t="shared" si="30"/>
        <v>0.40577982230609771</v>
      </c>
      <c r="K678" s="6">
        <f t="shared" si="31"/>
        <v>1.2187348602404129</v>
      </c>
      <c r="L678">
        <f t="shared" si="32"/>
        <v>2.1530774301202062</v>
      </c>
      <c r="M678" t="s">
        <v>1637</v>
      </c>
    </row>
    <row r="679" spans="1:13" x14ac:dyDescent="0.25">
      <c r="A679">
        <v>820</v>
      </c>
      <c r="B679" t="s">
        <v>1639</v>
      </c>
      <c r="C679">
        <v>47.728299999999898</v>
      </c>
      <c r="D679">
        <v>-104.1467</v>
      </c>
      <c r="E679">
        <v>588.6</v>
      </c>
      <c r="F679" t="s">
        <v>1640</v>
      </c>
      <c r="G679" t="s">
        <v>2345</v>
      </c>
      <c r="H679">
        <v>1.1032200000000001</v>
      </c>
      <c r="I679">
        <v>2.8</v>
      </c>
      <c r="J679" s="6">
        <f t="shared" si="30"/>
        <v>0.43373466813605771</v>
      </c>
      <c r="K679" s="6">
        <f t="shared" si="31"/>
        <v>0.80257803767038793</v>
      </c>
      <c r="L679">
        <f t="shared" si="32"/>
        <v>1.801289018835194</v>
      </c>
      <c r="M679" t="s">
        <v>1639</v>
      </c>
    </row>
    <row r="680" spans="1:13" x14ac:dyDescent="0.25">
      <c r="A680">
        <v>821</v>
      </c>
      <c r="B680" t="s">
        <v>1641</v>
      </c>
      <c r="C680">
        <v>47.678100000000001</v>
      </c>
      <c r="D680">
        <v>-104.1564</v>
      </c>
      <c r="E680">
        <v>573.29999999999905</v>
      </c>
      <c r="F680" t="s">
        <v>1642</v>
      </c>
      <c r="G680" t="s">
        <v>2345</v>
      </c>
      <c r="H680">
        <v>1.09232</v>
      </c>
      <c r="I680">
        <v>2.79108</v>
      </c>
      <c r="J680" s="6">
        <f t="shared" si="30"/>
        <v>0.43424080012895566</v>
      </c>
      <c r="K680" s="6">
        <f t="shared" si="31"/>
        <v>0.79132721370651948</v>
      </c>
      <c r="L680">
        <f t="shared" si="32"/>
        <v>1.7912036068532597</v>
      </c>
      <c r="M680" t="s">
        <v>1641</v>
      </c>
    </row>
    <row r="681" spans="1:13" x14ac:dyDescent="0.25">
      <c r="A681">
        <v>822</v>
      </c>
      <c r="B681" t="s">
        <v>1643</v>
      </c>
      <c r="C681">
        <v>45.0155999999999</v>
      </c>
      <c r="D681">
        <v>-109.9683</v>
      </c>
      <c r="E681">
        <v>2284.5</v>
      </c>
      <c r="F681" t="s">
        <v>1644</v>
      </c>
      <c r="G681" t="s">
        <v>2345</v>
      </c>
      <c r="H681">
        <v>0.82857000000000003</v>
      </c>
      <c r="I681">
        <v>2.0212400000000001</v>
      </c>
      <c r="J681" s="6">
        <f t="shared" si="30"/>
        <v>0.30487295149980076</v>
      </c>
      <c r="K681" s="6">
        <f t="shared" si="31"/>
        <v>0.61724817323892422</v>
      </c>
      <c r="L681">
        <f t="shared" si="32"/>
        <v>1.3192440866194621</v>
      </c>
      <c r="M681" t="s">
        <v>1643</v>
      </c>
    </row>
    <row r="682" spans="1:13" x14ac:dyDescent="0.25">
      <c r="A682">
        <v>824</v>
      </c>
      <c r="B682" t="s">
        <v>1647</v>
      </c>
      <c r="C682">
        <v>45.695</v>
      </c>
      <c r="D682">
        <v>-112.28440000000001</v>
      </c>
      <c r="E682">
        <v>1396</v>
      </c>
      <c r="F682" t="s">
        <v>1648</v>
      </c>
      <c r="G682" t="s">
        <v>2345</v>
      </c>
      <c r="H682">
        <v>0.66305999999999998</v>
      </c>
      <c r="I682">
        <v>1.4779</v>
      </c>
      <c r="J682" s="6">
        <f t="shared" si="30"/>
        <v>0.20829120863281345</v>
      </c>
      <c r="K682" s="6">
        <f t="shared" si="31"/>
        <v>0.51868353600074191</v>
      </c>
      <c r="L682">
        <f t="shared" si="32"/>
        <v>0.99829176800037089</v>
      </c>
      <c r="M682" t="s">
        <v>1647</v>
      </c>
    </row>
    <row r="683" spans="1:13" x14ac:dyDescent="0.25">
      <c r="A683">
        <v>825</v>
      </c>
      <c r="B683" t="s">
        <v>1649</v>
      </c>
      <c r="C683">
        <v>47.496099999999899</v>
      </c>
      <c r="D683">
        <v>-111.9161</v>
      </c>
      <c r="E683">
        <v>1084.5</v>
      </c>
      <c r="F683" t="s">
        <v>1650</v>
      </c>
      <c r="G683" t="s">
        <v>2345</v>
      </c>
      <c r="H683">
        <v>0.93362000000000001</v>
      </c>
      <c r="I683">
        <v>2.2275999999999998</v>
      </c>
      <c r="J683" s="6">
        <f t="shared" si="30"/>
        <v>0.33077003846974612</v>
      </c>
      <c r="K683" s="6">
        <f t="shared" si="31"/>
        <v>0.70434768042099072</v>
      </c>
      <c r="L683">
        <f t="shared" si="32"/>
        <v>1.4659738402104954</v>
      </c>
      <c r="M683" t="s">
        <v>1649</v>
      </c>
    </row>
    <row r="684" spans="1:13" x14ac:dyDescent="0.25">
      <c r="A684">
        <v>826</v>
      </c>
      <c r="B684" t="s">
        <v>1651</v>
      </c>
      <c r="C684">
        <v>48.998100000000001</v>
      </c>
      <c r="D684">
        <v>-110.2158</v>
      </c>
      <c r="E684">
        <v>858</v>
      </c>
      <c r="F684" t="s">
        <v>1652</v>
      </c>
      <c r="G684" t="s">
        <v>2345</v>
      </c>
      <c r="H684">
        <v>-9.9989999999999996E-2</v>
      </c>
      <c r="I684">
        <v>-9.9989999999999996E-2</v>
      </c>
      <c r="J684" s="6">
        <f t="shared" si="30"/>
        <v>0</v>
      </c>
      <c r="K684" s="6">
        <f t="shared" si="31"/>
        <v>-9.9989999999999996E-2</v>
      </c>
      <c r="L684">
        <f t="shared" si="32"/>
        <v>-9.9989999999999996E-2</v>
      </c>
      <c r="M684" t="s">
        <v>1651</v>
      </c>
    </row>
    <row r="685" spans="1:13" x14ac:dyDescent="0.25">
      <c r="A685">
        <v>827</v>
      </c>
      <c r="B685" t="s">
        <v>1653</v>
      </c>
      <c r="C685">
        <v>47.933300000000003</v>
      </c>
      <c r="D685">
        <v>-104.2833</v>
      </c>
      <c r="E685">
        <v>609.6</v>
      </c>
      <c r="F685" t="s">
        <v>1654</v>
      </c>
      <c r="G685" t="s">
        <v>2345</v>
      </c>
      <c r="H685">
        <v>1.09005</v>
      </c>
      <c r="I685">
        <v>2.7837800000000001</v>
      </c>
      <c r="J685" s="6">
        <f t="shared" si="30"/>
        <v>0.43295502036921996</v>
      </c>
      <c r="K685" s="6">
        <f t="shared" si="31"/>
        <v>0.78994844832180133</v>
      </c>
      <c r="L685">
        <f t="shared" si="32"/>
        <v>1.7868642241609007</v>
      </c>
      <c r="M685" t="s">
        <v>1653</v>
      </c>
    </row>
    <row r="686" spans="1:13" x14ac:dyDescent="0.25">
      <c r="A686">
        <v>828</v>
      </c>
      <c r="B686" t="s">
        <v>1655</v>
      </c>
      <c r="C686">
        <v>47.033299999999898</v>
      </c>
      <c r="D686">
        <v>-107.38330000000001</v>
      </c>
      <c r="E686">
        <v>1005.8</v>
      </c>
      <c r="F686" t="s">
        <v>1656</v>
      </c>
      <c r="G686" t="s">
        <v>2345</v>
      </c>
      <c r="H686">
        <v>0.86780999999999997</v>
      </c>
      <c r="I686">
        <v>2.1855600000000002</v>
      </c>
      <c r="J686" s="6">
        <f t="shared" si="30"/>
        <v>0.33684617860670812</v>
      </c>
      <c r="K686" s="6">
        <f t="shared" si="31"/>
        <v>0.63432602101636826</v>
      </c>
      <c r="L686">
        <f t="shared" si="32"/>
        <v>1.4099430105081843</v>
      </c>
      <c r="M686" t="s">
        <v>1655</v>
      </c>
    </row>
    <row r="687" spans="1:13" x14ac:dyDescent="0.25">
      <c r="A687">
        <v>830</v>
      </c>
      <c r="B687" t="s">
        <v>1659</v>
      </c>
      <c r="C687">
        <v>45.399999999999899</v>
      </c>
      <c r="D687">
        <v>-105.833299999999</v>
      </c>
      <c r="E687">
        <v>1158.8</v>
      </c>
      <c r="F687" t="s">
        <v>1660</v>
      </c>
      <c r="G687" t="s">
        <v>2345</v>
      </c>
      <c r="H687">
        <v>1.0333600000000001</v>
      </c>
      <c r="I687">
        <v>2.5350000000000001</v>
      </c>
      <c r="J687" s="6">
        <f t="shared" si="30"/>
        <v>0.38385254839155913</v>
      </c>
      <c r="K687" s="6">
        <f t="shared" si="31"/>
        <v>0.7672936883316408</v>
      </c>
      <c r="L687">
        <f t="shared" si="32"/>
        <v>1.6511468441658206</v>
      </c>
      <c r="M687" t="s">
        <v>1659</v>
      </c>
    </row>
    <row r="688" spans="1:13" x14ac:dyDescent="0.25">
      <c r="A688">
        <v>831</v>
      </c>
      <c r="B688" t="s">
        <v>1661</v>
      </c>
      <c r="C688">
        <v>45.466700000000003</v>
      </c>
      <c r="D688">
        <v>-105.8167</v>
      </c>
      <c r="E688">
        <v>1068</v>
      </c>
      <c r="F688" t="s">
        <v>1662</v>
      </c>
      <c r="G688" t="s">
        <v>2345</v>
      </c>
      <c r="H688">
        <v>1.0328200000000001</v>
      </c>
      <c r="I688">
        <v>2.5375000000000001</v>
      </c>
      <c r="J688" s="6">
        <f t="shared" si="30"/>
        <v>0.38462963993621052</v>
      </c>
      <c r="K688" s="6">
        <f t="shared" si="31"/>
        <v>0.76621504951842878</v>
      </c>
      <c r="L688">
        <f t="shared" si="32"/>
        <v>1.6518575247592144</v>
      </c>
      <c r="M688" t="s">
        <v>1661</v>
      </c>
    </row>
    <row r="689" spans="1:13" x14ac:dyDescent="0.25">
      <c r="A689">
        <v>832</v>
      </c>
      <c r="B689" t="s">
        <v>1663</v>
      </c>
      <c r="C689">
        <v>45.324199999999898</v>
      </c>
      <c r="D689">
        <v>-105.9136</v>
      </c>
      <c r="E689">
        <v>1193</v>
      </c>
      <c r="F689" t="s">
        <v>1664</v>
      </c>
      <c r="G689" t="s">
        <v>2345</v>
      </c>
      <c r="H689">
        <v>1.02156</v>
      </c>
      <c r="I689">
        <v>2.4972799999999999</v>
      </c>
      <c r="J689" s="6">
        <f t="shared" si="30"/>
        <v>0.37722682048453127</v>
      </c>
      <c r="K689" s="6">
        <f t="shared" si="31"/>
        <v>0.76008629294955454</v>
      </c>
      <c r="L689">
        <f t="shared" si="32"/>
        <v>1.6286831464747773</v>
      </c>
      <c r="M689" t="s">
        <v>1663</v>
      </c>
    </row>
    <row r="690" spans="1:13" x14ac:dyDescent="0.25">
      <c r="A690">
        <v>833</v>
      </c>
      <c r="B690" t="s">
        <v>1665</v>
      </c>
      <c r="C690">
        <v>47.366700000000002</v>
      </c>
      <c r="D690">
        <v>-105.75</v>
      </c>
      <c r="E690">
        <v>786.39999999999895</v>
      </c>
      <c r="F690" t="s">
        <v>1666</v>
      </c>
      <c r="G690" t="s">
        <v>2345</v>
      </c>
      <c r="H690">
        <v>1.05688</v>
      </c>
      <c r="I690">
        <v>2.58535</v>
      </c>
      <c r="J690" s="6">
        <f t="shared" si="30"/>
        <v>0.39071089251754504</v>
      </c>
      <c r="K690" s="6">
        <f t="shared" si="31"/>
        <v>0.78605984643740379</v>
      </c>
      <c r="L690">
        <f t="shared" si="32"/>
        <v>1.6857049232187018</v>
      </c>
      <c r="M690" t="s">
        <v>1665</v>
      </c>
    </row>
    <row r="691" spans="1:13" x14ac:dyDescent="0.25">
      <c r="A691">
        <v>834</v>
      </c>
      <c r="B691" t="s">
        <v>1667</v>
      </c>
      <c r="C691">
        <v>45.737499999999898</v>
      </c>
      <c r="D691">
        <v>-110.2256</v>
      </c>
      <c r="E691">
        <v>1286.5999999999899</v>
      </c>
      <c r="F691" t="s">
        <v>1668</v>
      </c>
      <c r="G691" t="s">
        <v>2345</v>
      </c>
      <c r="H691">
        <v>0.89375000000000004</v>
      </c>
      <c r="I691">
        <v>2.0076900000000002</v>
      </c>
      <c r="J691" s="6">
        <f t="shared" si="30"/>
        <v>0.28474781422664114</v>
      </c>
      <c r="K691" s="6">
        <f t="shared" si="31"/>
        <v>0.69637785539819652</v>
      </c>
      <c r="L691">
        <f t="shared" si="32"/>
        <v>1.3520339276990985</v>
      </c>
      <c r="M691" t="s">
        <v>1667</v>
      </c>
    </row>
    <row r="692" spans="1:13" x14ac:dyDescent="0.25">
      <c r="A692">
        <v>835</v>
      </c>
      <c r="B692" t="s">
        <v>1669</v>
      </c>
      <c r="C692">
        <v>45.6</v>
      </c>
      <c r="D692">
        <v>-105.88330000000001</v>
      </c>
      <c r="E692">
        <v>-999.89999999999895</v>
      </c>
      <c r="F692" t="s">
        <v>1670</v>
      </c>
      <c r="G692" t="s">
        <v>2345</v>
      </c>
      <c r="H692">
        <v>1.0116099999999999</v>
      </c>
      <c r="I692">
        <v>2.48889</v>
      </c>
      <c r="J692" s="6">
        <f t="shared" si="30"/>
        <v>0.37762559114560246</v>
      </c>
      <c r="K692" s="6">
        <f t="shared" si="31"/>
        <v>0.74985988619014265</v>
      </c>
      <c r="L692">
        <f t="shared" si="32"/>
        <v>1.6193749430950712</v>
      </c>
      <c r="M692" t="s">
        <v>1669</v>
      </c>
    </row>
    <row r="693" spans="1:13" x14ac:dyDescent="0.25">
      <c r="A693">
        <v>836</v>
      </c>
      <c r="B693" t="s">
        <v>1671</v>
      </c>
      <c r="C693">
        <v>47.149999999999899</v>
      </c>
      <c r="D693">
        <v>-110.2167</v>
      </c>
      <c r="E693">
        <v>1304.8</v>
      </c>
      <c r="F693" t="s">
        <v>1672</v>
      </c>
      <c r="G693" t="s">
        <v>2345</v>
      </c>
      <c r="H693">
        <v>0.91349000000000002</v>
      </c>
      <c r="I693">
        <v>2.21875</v>
      </c>
      <c r="J693" s="6">
        <f t="shared" si="30"/>
        <v>0.33365345709595279</v>
      </c>
      <c r="K693" s="6">
        <f t="shared" si="31"/>
        <v>0.68221904692986146</v>
      </c>
      <c r="L693">
        <f t="shared" si="32"/>
        <v>1.4504845234649308</v>
      </c>
      <c r="M693" t="s">
        <v>1671</v>
      </c>
    </row>
    <row r="694" spans="1:13" x14ac:dyDescent="0.25">
      <c r="A694">
        <v>837</v>
      </c>
      <c r="B694" t="s">
        <v>1673</v>
      </c>
      <c r="C694">
        <v>47.154699999999899</v>
      </c>
      <c r="D694">
        <v>-110.2239</v>
      </c>
      <c r="E694">
        <v>1481.3</v>
      </c>
      <c r="F694" t="s">
        <v>1672</v>
      </c>
      <c r="G694" t="s">
        <v>2345</v>
      </c>
      <c r="H694">
        <v>0.92500000000000004</v>
      </c>
      <c r="I694">
        <v>2.2312500000000002</v>
      </c>
      <c r="J694" s="6">
        <f t="shared" si="30"/>
        <v>0.33390652309240182</v>
      </c>
      <c r="K694" s="6">
        <f t="shared" si="31"/>
        <v>0.6935536349479271</v>
      </c>
      <c r="L694">
        <f t="shared" si="32"/>
        <v>1.4624018174739637</v>
      </c>
      <c r="M694" t="s">
        <v>1673</v>
      </c>
    </row>
    <row r="695" spans="1:13" x14ac:dyDescent="0.25">
      <c r="A695">
        <v>838</v>
      </c>
      <c r="B695" t="s">
        <v>1674</v>
      </c>
      <c r="C695">
        <v>47.183300000000003</v>
      </c>
      <c r="D695">
        <v>-112.3167</v>
      </c>
      <c r="E695">
        <v>1371.5999999999899</v>
      </c>
      <c r="F695" t="s">
        <v>1675</v>
      </c>
      <c r="G695" t="s">
        <v>2345</v>
      </c>
      <c r="H695">
        <v>1.1359600000000001</v>
      </c>
      <c r="I695">
        <v>2.48468</v>
      </c>
      <c r="J695" s="6">
        <f t="shared" si="30"/>
        <v>0.34476279871784421</v>
      </c>
      <c r="K695" s="6">
        <f t="shared" si="31"/>
        <v>0.89698863810677021</v>
      </c>
      <c r="L695">
        <f t="shared" si="32"/>
        <v>1.690834319053385</v>
      </c>
      <c r="M695" t="s">
        <v>1674</v>
      </c>
    </row>
    <row r="696" spans="1:13" x14ac:dyDescent="0.25">
      <c r="A696">
        <v>841</v>
      </c>
      <c r="B696" t="s">
        <v>1680</v>
      </c>
      <c r="C696">
        <v>47.4833</v>
      </c>
      <c r="D696">
        <v>-109.4333</v>
      </c>
      <c r="E696">
        <v>1030.2</v>
      </c>
      <c r="F696" t="s">
        <v>1681</v>
      </c>
      <c r="G696" t="s">
        <v>2345</v>
      </c>
      <c r="H696">
        <v>0.97114999999999996</v>
      </c>
      <c r="I696">
        <v>2.3250000000000002</v>
      </c>
      <c r="J696" s="6">
        <f t="shared" si="30"/>
        <v>0.34607414069944348</v>
      </c>
      <c r="K696" s="6">
        <f t="shared" si="31"/>
        <v>0.73126968510947488</v>
      </c>
      <c r="L696">
        <f t="shared" si="32"/>
        <v>1.5281348425547374</v>
      </c>
      <c r="M696" t="s">
        <v>1680</v>
      </c>
    </row>
    <row r="697" spans="1:13" x14ac:dyDescent="0.25">
      <c r="A697">
        <v>846</v>
      </c>
      <c r="B697" t="s">
        <v>1690</v>
      </c>
      <c r="C697">
        <v>48.883299999999899</v>
      </c>
      <c r="D697">
        <v>-111.91670000000001</v>
      </c>
      <c r="E697">
        <v>1022</v>
      </c>
      <c r="F697" t="s">
        <v>1691</v>
      </c>
      <c r="G697" t="s">
        <v>2345</v>
      </c>
      <c r="H697">
        <v>1.0771500000000001</v>
      </c>
      <c r="I697">
        <v>2.4900000000000002</v>
      </c>
      <c r="J697" s="6">
        <f t="shared" si="30"/>
        <v>0.36115585159892793</v>
      </c>
      <c r="K697" s="6">
        <f t="shared" si="31"/>
        <v>0.82681583972147732</v>
      </c>
      <c r="L697">
        <f t="shared" si="32"/>
        <v>1.6584079198607387</v>
      </c>
      <c r="M697" t="s">
        <v>1690</v>
      </c>
    </row>
    <row r="698" spans="1:13" x14ac:dyDescent="0.25">
      <c r="A698">
        <v>847</v>
      </c>
      <c r="B698" t="s">
        <v>1692</v>
      </c>
      <c r="C698">
        <v>48.886899999999898</v>
      </c>
      <c r="D698">
        <v>-111.72750000000001</v>
      </c>
      <c r="E698">
        <v>1127.8</v>
      </c>
      <c r="F698" t="s">
        <v>1693</v>
      </c>
      <c r="G698" t="s">
        <v>2345</v>
      </c>
      <c r="H698">
        <v>1.0740000000000001</v>
      </c>
      <c r="I698">
        <v>2.4807700000000001</v>
      </c>
      <c r="J698" s="6">
        <f t="shared" si="30"/>
        <v>0.35960166850962522</v>
      </c>
      <c r="K698" s="6">
        <f t="shared" si="31"/>
        <v>0.8247431173479014</v>
      </c>
      <c r="L698">
        <f t="shared" si="32"/>
        <v>1.6527565586739508</v>
      </c>
      <c r="M698" t="s">
        <v>1692</v>
      </c>
    </row>
    <row r="699" spans="1:13" x14ac:dyDescent="0.25">
      <c r="A699">
        <v>848</v>
      </c>
      <c r="B699" t="s">
        <v>1694</v>
      </c>
      <c r="C699">
        <v>48.866700000000002</v>
      </c>
      <c r="D699">
        <v>-108.5</v>
      </c>
      <c r="E699">
        <v>966.2</v>
      </c>
      <c r="F699" t="s">
        <v>1695</v>
      </c>
      <c r="G699" t="s">
        <v>2345</v>
      </c>
      <c r="H699">
        <v>1.1767799999999999</v>
      </c>
      <c r="I699">
        <v>2.8070900000000001</v>
      </c>
      <c r="J699" s="6">
        <f t="shared" si="30"/>
        <v>0.41674345926336714</v>
      </c>
      <c r="K699" s="6">
        <f t="shared" si="31"/>
        <v>0.88791544619479867</v>
      </c>
      <c r="L699">
        <f t="shared" si="32"/>
        <v>1.8475027230973993</v>
      </c>
      <c r="M699" t="s">
        <v>1694</v>
      </c>
    </row>
    <row r="700" spans="1:13" x14ac:dyDescent="0.25">
      <c r="A700">
        <v>849</v>
      </c>
      <c r="B700" t="s">
        <v>1696</v>
      </c>
      <c r="C700">
        <v>47.533299999999898</v>
      </c>
      <c r="D700">
        <v>-111.7167</v>
      </c>
      <c r="E700">
        <v>1040.9000000000001</v>
      </c>
      <c r="F700" t="s">
        <v>1697</v>
      </c>
      <c r="G700" t="s">
        <v>2345</v>
      </c>
      <c r="H700">
        <v>0.97187999999999997</v>
      </c>
      <c r="I700">
        <v>2.2820299999999998</v>
      </c>
      <c r="J700" s="6">
        <f t="shared" si="30"/>
        <v>0.33490344974507935</v>
      </c>
      <c r="K700" s="6">
        <f t="shared" si="31"/>
        <v>0.739742618049399</v>
      </c>
      <c r="L700">
        <f t="shared" si="32"/>
        <v>1.5108863090246993</v>
      </c>
      <c r="M700" t="s">
        <v>1696</v>
      </c>
    </row>
    <row r="701" spans="1:13" x14ac:dyDescent="0.25">
      <c r="A701">
        <v>850</v>
      </c>
      <c r="B701" t="s">
        <v>1698</v>
      </c>
      <c r="C701">
        <v>47.4774999999999</v>
      </c>
      <c r="D701">
        <v>-111.7406</v>
      </c>
      <c r="E701">
        <v>1097.3</v>
      </c>
      <c r="F701" t="s">
        <v>1699</v>
      </c>
      <c r="G701" t="s">
        <v>2345</v>
      </c>
      <c r="H701">
        <v>0.96630000000000005</v>
      </c>
      <c r="I701">
        <v>2.2681499999999999</v>
      </c>
      <c r="J701" s="6">
        <f t="shared" si="30"/>
        <v>0.33278178533040625</v>
      </c>
      <c r="K701" s="6">
        <f t="shared" si="31"/>
        <v>0.73563324375652372</v>
      </c>
      <c r="L701">
        <f t="shared" si="32"/>
        <v>1.5018916218782619</v>
      </c>
      <c r="M701" t="s">
        <v>1698</v>
      </c>
    </row>
    <row r="702" spans="1:13" x14ac:dyDescent="0.25">
      <c r="A702">
        <v>853</v>
      </c>
      <c r="B702" t="s">
        <v>1704</v>
      </c>
      <c r="C702">
        <v>48.9971999999999</v>
      </c>
      <c r="D702">
        <v>-111.96420000000001</v>
      </c>
      <c r="E702">
        <v>1069.8</v>
      </c>
      <c r="F702" t="s">
        <v>1705</v>
      </c>
      <c r="G702" t="s">
        <v>2345</v>
      </c>
      <c r="H702">
        <v>-9.9989999999999996E-2</v>
      </c>
      <c r="I702">
        <v>-9.9989999999999996E-2</v>
      </c>
      <c r="J702" s="6">
        <f t="shared" si="30"/>
        <v>0</v>
      </c>
      <c r="K702" s="6">
        <f t="shared" si="31"/>
        <v>-9.9989999999999996E-2</v>
      </c>
      <c r="L702">
        <f t="shared" si="32"/>
        <v>-9.9989999999999996E-2</v>
      </c>
      <c r="M702" t="s">
        <v>1704</v>
      </c>
    </row>
    <row r="703" spans="1:13" x14ac:dyDescent="0.25">
      <c r="A703">
        <v>854</v>
      </c>
      <c r="B703" t="s">
        <v>1706</v>
      </c>
      <c r="C703">
        <v>48.163899999999899</v>
      </c>
      <c r="D703">
        <v>-112.8669</v>
      </c>
      <c r="E703">
        <v>1456.9</v>
      </c>
      <c r="F703" t="s">
        <v>1707</v>
      </c>
      <c r="G703" t="s">
        <v>2345</v>
      </c>
      <c r="H703">
        <v>1.125</v>
      </c>
      <c r="I703">
        <v>2.4580099999999998</v>
      </c>
      <c r="J703" s="6">
        <f t="shared" si="30"/>
        <v>0.34074697366308315</v>
      </c>
      <c r="K703" s="6">
        <f t="shared" si="31"/>
        <v>0.88881219592109983</v>
      </c>
      <c r="L703">
        <f t="shared" si="32"/>
        <v>1.6734110979605499</v>
      </c>
      <c r="M703" t="s">
        <v>1706</v>
      </c>
    </row>
    <row r="704" spans="1:13" x14ac:dyDescent="0.25">
      <c r="A704">
        <v>855</v>
      </c>
      <c r="B704" t="s">
        <v>1708</v>
      </c>
      <c r="C704">
        <v>47.166699999999899</v>
      </c>
      <c r="D704">
        <v>-108.4833</v>
      </c>
      <c r="E704">
        <v>987.89999999999895</v>
      </c>
      <c r="F704" t="s">
        <v>1709</v>
      </c>
      <c r="G704" t="s">
        <v>2345</v>
      </c>
      <c r="H704">
        <v>0.94808000000000003</v>
      </c>
      <c r="I704">
        <v>2.22065</v>
      </c>
      <c r="J704" s="6">
        <f t="shared" si="30"/>
        <v>0.3252971667687638</v>
      </c>
      <c r="K704" s="6">
        <f t="shared" si="31"/>
        <v>0.72260118601009282</v>
      </c>
      <c r="L704">
        <f t="shared" si="32"/>
        <v>1.4716255930050464</v>
      </c>
      <c r="M704" t="s">
        <v>1708</v>
      </c>
    </row>
    <row r="705" spans="1:13" x14ac:dyDescent="0.25">
      <c r="A705">
        <v>856</v>
      </c>
      <c r="B705" t="s">
        <v>1710</v>
      </c>
      <c r="C705">
        <v>47.2333</v>
      </c>
      <c r="D705">
        <v>-108.55</v>
      </c>
      <c r="E705">
        <v>1051.9000000000001</v>
      </c>
      <c r="F705" t="s">
        <v>1711</v>
      </c>
      <c r="G705" t="s">
        <v>2345</v>
      </c>
      <c r="H705">
        <v>0.94743999999999995</v>
      </c>
      <c r="I705">
        <v>2.2336900000000002</v>
      </c>
      <c r="J705" s="6">
        <f t="shared" si="30"/>
        <v>0.32879407871969507</v>
      </c>
      <c r="K705" s="6">
        <f t="shared" si="31"/>
        <v>0.71953731135063859</v>
      </c>
      <c r="L705">
        <f t="shared" si="32"/>
        <v>1.4766136556753193</v>
      </c>
      <c r="M705" t="s">
        <v>1710</v>
      </c>
    </row>
    <row r="706" spans="1:13" x14ac:dyDescent="0.25">
      <c r="A706">
        <v>857</v>
      </c>
      <c r="B706" t="s">
        <v>1712</v>
      </c>
      <c r="C706">
        <v>47.799999999999898</v>
      </c>
      <c r="D706">
        <v>-107.599999999999</v>
      </c>
      <c r="E706">
        <v>775.1</v>
      </c>
      <c r="F706" t="s">
        <v>1713</v>
      </c>
      <c r="G706" t="s">
        <v>2345</v>
      </c>
      <c r="H706">
        <v>1.03281</v>
      </c>
      <c r="I706">
        <v>2.5099999999999998</v>
      </c>
      <c r="J706" s="6">
        <f t="shared" si="30"/>
        <v>0.37760258514592515</v>
      </c>
      <c r="K706" s="6">
        <f t="shared" si="31"/>
        <v>0.7710758327339553</v>
      </c>
      <c r="L706">
        <f t="shared" si="32"/>
        <v>1.6405379163669775</v>
      </c>
      <c r="M706" t="s">
        <v>1712</v>
      </c>
    </row>
    <row r="707" spans="1:13" x14ac:dyDescent="0.25">
      <c r="A707">
        <v>858</v>
      </c>
      <c r="B707" t="s">
        <v>1714</v>
      </c>
      <c r="C707">
        <v>46.793900000000001</v>
      </c>
      <c r="D707">
        <v>-105.3022</v>
      </c>
      <c r="E707">
        <v>685.2</v>
      </c>
      <c r="F707" t="s">
        <v>1715</v>
      </c>
      <c r="G707" t="s">
        <v>2345</v>
      </c>
      <c r="H707">
        <v>1.1979200000000001</v>
      </c>
      <c r="I707">
        <v>2.9346299999999998</v>
      </c>
      <c r="J707" s="6">
        <f t="shared" ref="J707:J770" si="33">INDEX(LINEST($H707:$I707,LN($H$1:$I$1)),1)</f>
        <v>0.44394166332616636</v>
      </c>
      <c r="K707" s="6">
        <f t="shared" ref="K707:K770" si="34">INDEX(LINEST($H707:$I707,LN($H$1:$I$1)),1,2)</f>
        <v>0.89020308773237544</v>
      </c>
      <c r="L707">
        <f t="shared" ref="L707:L770" si="35">J707*LN(10)+K707</f>
        <v>1.9124165438661875</v>
      </c>
      <c r="M707" t="s">
        <v>1714</v>
      </c>
    </row>
    <row r="708" spans="1:13" x14ac:dyDescent="0.25">
      <c r="A708">
        <v>859</v>
      </c>
      <c r="B708" t="s">
        <v>1716</v>
      </c>
      <c r="C708">
        <v>47.07</v>
      </c>
      <c r="D708">
        <v>-105.4953</v>
      </c>
      <c r="E708">
        <v>957.7</v>
      </c>
      <c r="F708" t="s">
        <v>1717</v>
      </c>
      <c r="G708" t="s">
        <v>2345</v>
      </c>
      <c r="H708">
        <v>1.05921</v>
      </c>
      <c r="I708">
        <v>2.6192299999999999</v>
      </c>
      <c r="J708" s="6">
        <f t="shared" si="33"/>
        <v>0.39877577351548976</v>
      </c>
      <c r="K708" s="6">
        <f t="shared" si="34"/>
        <v>0.78279969691212692</v>
      </c>
      <c r="L708">
        <f t="shared" si="35"/>
        <v>1.7010148484560634</v>
      </c>
      <c r="M708" t="s">
        <v>1716</v>
      </c>
    </row>
    <row r="709" spans="1:13" x14ac:dyDescent="0.25">
      <c r="A709">
        <v>860</v>
      </c>
      <c r="B709" t="s">
        <v>1718</v>
      </c>
      <c r="C709">
        <v>48.883299999999899</v>
      </c>
      <c r="D709">
        <v>-106.88330000000001</v>
      </c>
      <c r="E709">
        <v>750.1</v>
      </c>
      <c r="F709" t="s">
        <v>1719</v>
      </c>
      <c r="G709" t="s">
        <v>2345</v>
      </c>
      <c r="H709">
        <v>1.11836</v>
      </c>
      <c r="I709">
        <v>2.80376</v>
      </c>
      <c r="J709" s="6">
        <f t="shared" si="33"/>
        <v>0.43082568728798765</v>
      </c>
      <c r="K709" s="6">
        <f t="shared" si="34"/>
        <v>0.81973438954353051</v>
      </c>
      <c r="L709">
        <f t="shared" si="35"/>
        <v>1.8117471947717654</v>
      </c>
      <c r="M709" t="s">
        <v>1718</v>
      </c>
    </row>
    <row r="710" spans="1:13" x14ac:dyDescent="0.25">
      <c r="A710">
        <v>863</v>
      </c>
      <c r="B710" t="s">
        <v>1724</v>
      </c>
      <c r="C710">
        <v>45.899999999999899</v>
      </c>
      <c r="D710">
        <v>-111.5333</v>
      </c>
      <c r="E710">
        <v>1240.5</v>
      </c>
      <c r="F710" t="s">
        <v>1725</v>
      </c>
      <c r="G710" t="s">
        <v>2345</v>
      </c>
      <c r="H710">
        <v>0.65</v>
      </c>
      <c r="I710">
        <v>1.58118</v>
      </c>
      <c r="J710" s="6">
        <f t="shared" si="33"/>
        <v>0.238030297548848</v>
      </c>
      <c r="K710" s="6">
        <f t="shared" si="34"/>
        <v>0.48500997036617111</v>
      </c>
      <c r="L710">
        <f t="shared" si="35"/>
        <v>1.0330949851830857</v>
      </c>
      <c r="M710" t="s">
        <v>1724</v>
      </c>
    </row>
    <row r="711" spans="1:13" x14ac:dyDescent="0.25">
      <c r="A711">
        <v>864</v>
      </c>
      <c r="B711" t="s">
        <v>1726</v>
      </c>
      <c r="C711">
        <v>48.31</v>
      </c>
      <c r="D711">
        <v>-111.0878</v>
      </c>
      <c r="E711">
        <v>868.7</v>
      </c>
      <c r="F711" t="s">
        <v>1727</v>
      </c>
      <c r="G711" t="s">
        <v>2345</v>
      </c>
      <c r="H711">
        <v>0.85333000000000003</v>
      </c>
      <c r="I711">
        <v>2.1711299999999998</v>
      </c>
      <c r="J711" s="6">
        <f t="shared" si="33"/>
        <v>0.33685895971763968</v>
      </c>
      <c r="K711" s="6">
        <f t="shared" si="34"/>
        <v>0.61983716182536197</v>
      </c>
      <c r="L711">
        <f t="shared" si="35"/>
        <v>1.3954835809126809</v>
      </c>
      <c r="M711" t="s">
        <v>1726</v>
      </c>
    </row>
    <row r="712" spans="1:13" x14ac:dyDescent="0.25">
      <c r="A712">
        <v>865</v>
      </c>
      <c r="B712" t="s">
        <v>1728</v>
      </c>
      <c r="C712">
        <v>48.283299999999898</v>
      </c>
      <c r="D712">
        <v>-110.88330000000001</v>
      </c>
      <c r="E712">
        <v>915</v>
      </c>
      <c r="F712" t="s">
        <v>1729</v>
      </c>
      <c r="G712" t="s">
        <v>2345</v>
      </c>
      <c r="H712">
        <v>0.88907999999999998</v>
      </c>
      <c r="I712">
        <v>2.1923499999999998</v>
      </c>
      <c r="J712" s="6">
        <f t="shared" si="33"/>
        <v>0.33314476888086841</v>
      </c>
      <c r="K712" s="6">
        <f t="shared" si="34"/>
        <v>0.65816164273193123</v>
      </c>
      <c r="L712">
        <f t="shared" si="35"/>
        <v>1.4252558213659654</v>
      </c>
      <c r="M712" t="s">
        <v>1728</v>
      </c>
    </row>
    <row r="713" spans="1:13" x14ac:dyDescent="0.25">
      <c r="A713">
        <v>866</v>
      </c>
      <c r="B713" t="s">
        <v>1730</v>
      </c>
      <c r="C713">
        <v>46.373100000000001</v>
      </c>
      <c r="D713">
        <v>-112.022499999999</v>
      </c>
      <c r="E713">
        <v>1424</v>
      </c>
      <c r="F713" t="s">
        <v>1731</v>
      </c>
      <c r="G713" t="s">
        <v>2345</v>
      </c>
      <c r="H713">
        <v>0.77810000000000001</v>
      </c>
      <c r="I713">
        <v>1.74011</v>
      </c>
      <c r="J713" s="6">
        <f t="shared" si="33"/>
        <v>0.24591113054937525</v>
      </c>
      <c r="K713" s="6">
        <f t="shared" si="34"/>
        <v>0.60764739319139172</v>
      </c>
      <c r="L713">
        <f t="shared" si="35"/>
        <v>1.173878696595696</v>
      </c>
      <c r="M713" t="s">
        <v>1730</v>
      </c>
    </row>
    <row r="714" spans="1:13" x14ac:dyDescent="0.25">
      <c r="A714">
        <v>867</v>
      </c>
      <c r="B714" t="s">
        <v>1732</v>
      </c>
      <c r="C714">
        <v>46.149999999999899</v>
      </c>
      <c r="D714">
        <v>-111.4833</v>
      </c>
      <c r="E714">
        <v>1204.9000000000001</v>
      </c>
      <c r="F714" t="s">
        <v>1733</v>
      </c>
      <c r="G714" t="s">
        <v>2345</v>
      </c>
      <c r="H714">
        <v>0.65</v>
      </c>
      <c r="I714">
        <v>1.5974999999999999</v>
      </c>
      <c r="J714" s="6">
        <f t="shared" si="33"/>
        <v>0.24220205215697652</v>
      </c>
      <c r="K714" s="6">
        <f t="shared" si="34"/>
        <v>0.48211833042155894</v>
      </c>
      <c r="L714">
        <f t="shared" si="35"/>
        <v>1.0398091652107795</v>
      </c>
      <c r="M714" t="s">
        <v>1732</v>
      </c>
    </row>
    <row r="715" spans="1:13" x14ac:dyDescent="0.25">
      <c r="A715">
        <v>868</v>
      </c>
      <c r="B715" t="s">
        <v>1734</v>
      </c>
      <c r="C715">
        <v>46.166699999999899</v>
      </c>
      <c r="D715">
        <v>-111.4667</v>
      </c>
      <c r="E715">
        <v>1199.0999999999899</v>
      </c>
      <c r="F715" t="s">
        <v>1735</v>
      </c>
      <c r="G715" t="s">
        <v>2345</v>
      </c>
      <c r="H715">
        <v>0.64554999999999996</v>
      </c>
      <c r="I715">
        <v>1.5962099999999999</v>
      </c>
      <c r="J715" s="6">
        <f t="shared" si="33"/>
        <v>0.24300981836786414</v>
      </c>
      <c r="K715" s="6">
        <f t="shared" si="34"/>
        <v>0.47710842954993049</v>
      </c>
      <c r="L715">
        <f t="shared" si="35"/>
        <v>1.0366592147749651</v>
      </c>
      <c r="M715" t="s">
        <v>1734</v>
      </c>
    </row>
    <row r="716" spans="1:13" x14ac:dyDescent="0.25">
      <c r="A716">
        <v>869</v>
      </c>
      <c r="B716" t="s">
        <v>1736</v>
      </c>
      <c r="C716">
        <v>46.330800000000004</v>
      </c>
      <c r="D716">
        <v>-111.5378</v>
      </c>
      <c r="E716">
        <v>1170.4000000000001</v>
      </c>
      <c r="F716" t="s">
        <v>1737</v>
      </c>
      <c r="G716" t="s">
        <v>2345</v>
      </c>
      <c r="H716">
        <v>0.63561000000000001</v>
      </c>
      <c r="I716">
        <v>1.55837</v>
      </c>
      <c r="J716" s="6">
        <f t="shared" si="33"/>
        <v>0.23587795846793844</v>
      </c>
      <c r="K716" s="6">
        <f t="shared" si="34"/>
        <v>0.47211185813171253</v>
      </c>
      <c r="L716">
        <f t="shared" si="35"/>
        <v>1.0152409290658562</v>
      </c>
      <c r="M716" t="s">
        <v>1736</v>
      </c>
    </row>
    <row r="717" spans="1:13" x14ac:dyDescent="0.25">
      <c r="A717">
        <v>870</v>
      </c>
      <c r="B717" t="s">
        <v>1738</v>
      </c>
      <c r="C717">
        <v>46.356900000000003</v>
      </c>
      <c r="D717">
        <v>-111.2839</v>
      </c>
      <c r="E717">
        <v>1539.2</v>
      </c>
      <c r="F717" t="s">
        <v>1739</v>
      </c>
      <c r="G717" t="s">
        <v>2345</v>
      </c>
      <c r="H717">
        <v>0.69721999999999995</v>
      </c>
      <c r="I717">
        <v>1.6881699999999999</v>
      </c>
      <c r="J717" s="6">
        <f t="shared" si="33"/>
        <v>0.25330883755668165</v>
      </c>
      <c r="K717" s="6">
        <f t="shared" si="34"/>
        <v>0.52163969343666905</v>
      </c>
      <c r="L717">
        <f t="shared" si="35"/>
        <v>1.1049048467183344</v>
      </c>
      <c r="M717" t="s">
        <v>1738</v>
      </c>
    </row>
    <row r="718" spans="1:13" x14ac:dyDescent="0.25">
      <c r="A718">
        <v>871</v>
      </c>
      <c r="B718" t="s">
        <v>1740</v>
      </c>
      <c r="C718">
        <v>45.9468999999999</v>
      </c>
      <c r="D718">
        <v>-111.4747</v>
      </c>
      <c r="E718">
        <v>1230.2</v>
      </c>
      <c r="F718" t="s">
        <v>1741</v>
      </c>
      <c r="G718" t="s">
        <v>2345</v>
      </c>
      <c r="H718">
        <v>0.71357000000000004</v>
      </c>
      <c r="I718">
        <v>1.6608700000000001</v>
      </c>
      <c r="J718" s="6">
        <f t="shared" si="33"/>
        <v>0.24215092771324953</v>
      </c>
      <c r="K718" s="6">
        <f t="shared" si="34"/>
        <v>0.5457237671855858</v>
      </c>
      <c r="L718">
        <f t="shared" si="35"/>
        <v>1.103296883592793</v>
      </c>
      <c r="M718" t="s">
        <v>1740</v>
      </c>
    </row>
    <row r="719" spans="1:13" x14ac:dyDescent="0.25">
      <c r="A719">
        <v>877</v>
      </c>
      <c r="B719" t="s">
        <v>1752</v>
      </c>
      <c r="C719">
        <v>48.85</v>
      </c>
      <c r="D719">
        <v>-108.4</v>
      </c>
      <c r="E719">
        <v>928.39999999999895</v>
      </c>
      <c r="F719" t="s">
        <v>1753</v>
      </c>
      <c r="G719" t="s">
        <v>2345</v>
      </c>
      <c r="H719">
        <v>1.17384</v>
      </c>
      <c r="I719">
        <v>2.8191199999999998</v>
      </c>
      <c r="J719" s="6">
        <f t="shared" si="33"/>
        <v>0.42057012387633802</v>
      </c>
      <c r="K719" s="6">
        <f t="shared" si="34"/>
        <v>0.88232300440736955</v>
      </c>
      <c r="L719">
        <f t="shared" si="35"/>
        <v>1.8507215022036847</v>
      </c>
      <c r="M719" t="s">
        <v>1752</v>
      </c>
    </row>
    <row r="720" spans="1:13" x14ac:dyDescent="0.25">
      <c r="A720">
        <v>878</v>
      </c>
      <c r="B720" t="s">
        <v>1754</v>
      </c>
      <c r="C720">
        <v>48.999200000000002</v>
      </c>
      <c r="D720">
        <v>-108.389399999999</v>
      </c>
      <c r="E720">
        <v>908.89999999999895</v>
      </c>
      <c r="F720" t="s">
        <v>1755</v>
      </c>
      <c r="G720" t="s">
        <v>2345</v>
      </c>
      <c r="H720">
        <v>-9.9989999999999996E-2</v>
      </c>
      <c r="I720">
        <v>-9.9989999999999996E-2</v>
      </c>
      <c r="J720" s="6">
        <f t="shared" si="33"/>
        <v>0</v>
      </c>
      <c r="K720" s="6">
        <f t="shared" si="34"/>
        <v>-9.9989999999999996E-2</v>
      </c>
      <c r="L720">
        <f t="shared" si="35"/>
        <v>-9.9989999999999996E-2</v>
      </c>
      <c r="M720" t="s">
        <v>1754</v>
      </c>
    </row>
    <row r="721" spans="1:13" x14ac:dyDescent="0.25">
      <c r="A721">
        <v>879</v>
      </c>
      <c r="B721" t="s">
        <v>1756</v>
      </c>
      <c r="C721">
        <v>45.547199999999897</v>
      </c>
      <c r="D721">
        <v>-112.3261</v>
      </c>
      <c r="E721">
        <v>1409.7</v>
      </c>
      <c r="F721" t="s">
        <v>1757</v>
      </c>
      <c r="G721" t="s">
        <v>2345</v>
      </c>
      <c r="H721">
        <v>0.62631999999999999</v>
      </c>
      <c r="I721">
        <v>1.5415000000000001</v>
      </c>
      <c r="J721" s="6">
        <f t="shared" si="33"/>
        <v>0.23394034205068262</v>
      </c>
      <c r="K721" s="6">
        <f t="shared" si="34"/>
        <v>0.46416491148834005</v>
      </c>
      <c r="L721">
        <f t="shared" si="35"/>
        <v>1.0028324557441701</v>
      </c>
      <c r="M721" t="s">
        <v>1756</v>
      </c>
    </row>
    <row r="722" spans="1:13" x14ac:dyDescent="0.25">
      <c r="A722">
        <v>880</v>
      </c>
      <c r="B722" t="s">
        <v>1758</v>
      </c>
      <c r="C722">
        <v>47.355800000000002</v>
      </c>
      <c r="D722">
        <v>-111.4389</v>
      </c>
      <c r="E722">
        <v>1016.8</v>
      </c>
      <c r="F722" t="s">
        <v>1759</v>
      </c>
      <c r="G722" t="s">
        <v>2345</v>
      </c>
      <c r="H722">
        <v>1.0270900000000001</v>
      </c>
      <c r="I722">
        <v>2.4384600000000001</v>
      </c>
      <c r="J722" s="6">
        <f t="shared" si="33"/>
        <v>0.36077753071534774</v>
      </c>
      <c r="K722" s="6">
        <f t="shared" si="34"/>
        <v>0.77701807177527771</v>
      </c>
      <c r="L722">
        <f t="shared" si="35"/>
        <v>1.6077390358876389</v>
      </c>
      <c r="M722" t="s">
        <v>1758</v>
      </c>
    </row>
    <row r="723" spans="1:13" x14ac:dyDescent="0.25">
      <c r="A723">
        <v>881</v>
      </c>
      <c r="B723" t="s">
        <v>1760</v>
      </c>
      <c r="C723">
        <v>46.549999999999898</v>
      </c>
      <c r="D723">
        <v>-112.083299999999</v>
      </c>
      <c r="E723">
        <v>1498.0999999999899</v>
      </c>
      <c r="F723" t="s">
        <v>1761</v>
      </c>
      <c r="G723" t="s">
        <v>2345</v>
      </c>
      <c r="H723">
        <v>0.7571</v>
      </c>
      <c r="I723">
        <v>1.75</v>
      </c>
      <c r="J723" s="6">
        <f t="shared" si="33"/>
        <v>0.25380730088302067</v>
      </c>
      <c r="K723" s="6">
        <f t="shared" si="34"/>
        <v>0.58117418498740425</v>
      </c>
      <c r="L723">
        <f t="shared" si="35"/>
        <v>1.1655870924937022</v>
      </c>
      <c r="M723" t="s">
        <v>1760</v>
      </c>
    </row>
    <row r="724" spans="1:13" x14ac:dyDescent="0.25">
      <c r="A724">
        <v>885</v>
      </c>
      <c r="B724" t="s">
        <v>1768</v>
      </c>
      <c r="C724">
        <v>46.966700000000003</v>
      </c>
      <c r="D724">
        <v>-110.083299999999</v>
      </c>
      <c r="E724">
        <v>1434.0999999999899</v>
      </c>
      <c r="F724" t="s">
        <v>1769</v>
      </c>
      <c r="G724" t="s">
        <v>2345</v>
      </c>
      <c r="H724">
        <v>0.99519999999999997</v>
      </c>
      <c r="I724">
        <v>2.34463</v>
      </c>
      <c r="J724" s="6">
        <f t="shared" si="33"/>
        <v>0.34494429049307529</v>
      </c>
      <c r="K724" s="6">
        <f t="shared" si="34"/>
        <v>0.75610283759447416</v>
      </c>
      <c r="L724">
        <f t="shared" si="35"/>
        <v>1.5503664187972372</v>
      </c>
      <c r="M724" t="s">
        <v>1768</v>
      </c>
    </row>
    <row r="725" spans="1:13" x14ac:dyDescent="0.25">
      <c r="A725">
        <v>886</v>
      </c>
      <c r="B725" t="s">
        <v>1770</v>
      </c>
      <c r="C725">
        <v>46.883299999999899</v>
      </c>
      <c r="D725">
        <v>-110.3</v>
      </c>
      <c r="E725">
        <v>1524</v>
      </c>
      <c r="F725" t="s">
        <v>1771</v>
      </c>
      <c r="G725" t="s">
        <v>2345</v>
      </c>
      <c r="H725">
        <v>1.16923</v>
      </c>
      <c r="I725">
        <v>2.65455</v>
      </c>
      <c r="J725" s="6">
        <f t="shared" si="33"/>
        <v>0.37968079378343045</v>
      </c>
      <c r="K725" s="6">
        <f t="shared" si="34"/>
        <v>0.90605532827625335</v>
      </c>
      <c r="L725">
        <f t="shared" si="35"/>
        <v>1.7803026641381265</v>
      </c>
      <c r="M725" t="s">
        <v>1770</v>
      </c>
    </row>
    <row r="726" spans="1:13" x14ac:dyDescent="0.25">
      <c r="A726">
        <v>887</v>
      </c>
      <c r="B726" t="s">
        <v>1772</v>
      </c>
      <c r="C726">
        <v>47.338900000000002</v>
      </c>
      <c r="D726">
        <v>-108.4983</v>
      </c>
      <c r="E726">
        <v>885.39999999999895</v>
      </c>
      <c r="F726" t="s">
        <v>1773</v>
      </c>
      <c r="G726" t="s">
        <v>2345</v>
      </c>
      <c r="H726">
        <v>0.93610000000000004</v>
      </c>
      <c r="I726">
        <v>2.2177899999999999</v>
      </c>
      <c r="J726" s="6">
        <f t="shared" si="33"/>
        <v>0.32762844140271796</v>
      </c>
      <c r="K726" s="6">
        <f t="shared" si="34"/>
        <v>0.70900526957045673</v>
      </c>
      <c r="L726">
        <f t="shared" si="35"/>
        <v>1.4633976347852284</v>
      </c>
      <c r="M726" t="s">
        <v>1772</v>
      </c>
    </row>
    <row r="727" spans="1:13" x14ac:dyDescent="0.25">
      <c r="A727">
        <v>888</v>
      </c>
      <c r="B727" t="s">
        <v>1774</v>
      </c>
      <c r="C727">
        <v>48.311900000000001</v>
      </c>
      <c r="D727">
        <v>-112.2492</v>
      </c>
      <c r="E727">
        <v>1160.4000000000001</v>
      </c>
      <c r="F727" t="s">
        <v>1775</v>
      </c>
      <c r="G727" t="s">
        <v>2345</v>
      </c>
      <c r="H727">
        <v>0.90895999999999999</v>
      </c>
      <c r="I727">
        <v>2.1833800000000001</v>
      </c>
      <c r="J727" s="6">
        <f t="shared" si="33"/>
        <v>0.3257700678732392</v>
      </c>
      <c r="K727" s="6">
        <f t="shared" si="34"/>
        <v>0.68315339594284197</v>
      </c>
      <c r="L727">
        <f t="shared" si="35"/>
        <v>1.4332666979714213</v>
      </c>
      <c r="M727" t="s">
        <v>1774</v>
      </c>
    </row>
    <row r="728" spans="1:13" x14ac:dyDescent="0.25">
      <c r="A728">
        <v>889</v>
      </c>
      <c r="B728" t="s">
        <v>1776</v>
      </c>
      <c r="C728">
        <v>46.43</v>
      </c>
      <c r="D728">
        <v>-106.92</v>
      </c>
      <c r="E728">
        <v>800.1</v>
      </c>
      <c r="F728" t="s">
        <v>1777</v>
      </c>
      <c r="G728" t="s">
        <v>2345</v>
      </c>
      <c r="H728">
        <v>0.89661000000000002</v>
      </c>
      <c r="I728">
        <v>2.1968399999999999</v>
      </c>
      <c r="J728" s="6">
        <f t="shared" si="33"/>
        <v>0.33236767733621703</v>
      </c>
      <c r="K728" s="6">
        <f t="shared" si="34"/>
        <v>0.6662302815451433</v>
      </c>
      <c r="L728">
        <f t="shared" si="35"/>
        <v>1.4315351407725716</v>
      </c>
      <c r="M728" t="s">
        <v>1776</v>
      </c>
    </row>
    <row r="729" spans="1:13" x14ac:dyDescent="0.25">
      <c r="A729">
        <v>890</v>
      </c>
      <c r="B729" t="s">
        <v>1778</v>
      </c>
      <c r="C729">
        <v>47.033299999999898</v>
      </c>
      <c r="D729">
        <v>-107.2</v>
      </c>
      <c r="E729">
        <v>883.89999999999895</v>
      </c>
      <c r="F729" t="s">
        <v>1779</v>
      </c>
      <c r="G729" t="s">
        <v>2345</v>
      </c>
      <c r="H729">
        <v>0.8448</v>
      </c>
      <c r="I729">
        <v>2.17</v>
      </c>
      <c r="J729" s="6">
        <f t="shared" si="33"/>
        <v>0.33875056413554128</v>
      </c>
      <c r="K729" s="6">
        <f t="shared" si="34"/>
        <v>0.60999600155635858</v>
      </c>
      <c r="L729">
        <f t="shared" si="35"/>
        <v>1.3899980007781794</v>
      </c>
      <c r="M729" t="s">
        <v>1778</v>
      </c>
    </row>
    <row r="730" spans="1:13" x14ac:dyDescent="0.25">
      <c r="A730">
        <v>892</v>
      </c>
      <c r="B730" t="s">
        <v>1782</v>
      </c>
      <c r="C730">
        <v>47.88</v>
      </c>
      <c r="D730">
        <v>-105.3686</v>
      </c>
      <c r="E730">
        <v>696.2</v>
      </c>
      <c r="F730" t="s">
        <v>1783</v>
      </c>
      <c r="G730" t="s">
        <v>2345</v>
      </c>
      <c r="H730">
        <v>1.1275200000000001</v>
      </c>
      <c r="I730">
        <v>2.83304</v>
      </c>
      <c r="J730" s="6">
        <f t="shared" si="33"/>
        <v>0.43596880632693047</v>
      </c>
      <c r="K730" s="6">
        <f t="shared" si="34"/>
        <v>0.82532945108240319</v>
      </c>
      <c r="L730">
        <f t="shared" si="35"/>
        <v>1.8291847255412015</v>
      </c>
      <c r="M730" t="s">
        <v>1782</v>
      </c>
    </row>
    <row r="731" spans="1:13" x14ac:dyDescent="0.25">
      <c r="A731">
        <v>893</v>
      </c>
      <c r="B731" t="s">
        <v>1784</v>
      </c>
      <c r="C731">
        <v>45.292499999999897</v>
      </c>
      <c r="D731">
        <v>-111.9481</v>
      </c>
      <c r="E731">
        <v>1759.5999999999899</v>
      </c>
      <c r="F731" t="s">
        <v>1785</v>
      </c>
      <c r="G731" t="s">
        <v>2345</v>
      </c>
      <c r="H731">
        <v>0.71636</v>
      </c>
      <c r="I731">
        <v>1.625</v>
      </c>
      <c r="J731" s="6">
        <f t="shared" si="33"/>
        <v>0.23226857274080753</v>
      </c>
      <c r="K731" s="6">
        <f t="shared" si="34"/>
        <v>0.55536369367202665</v>
      </c>
      <c r="L731">
        <f t="shared" si="35"/>
        <v>1.0901818468360132</v>
      </c>
      <c r="M731" t="s">
        <v>1784</v>
      </c>
    </row>
    <row r="732" spans="1:13" x14ac:dyDescent="0.25">
      <c r="A732">
        <v>894</v>
      </c>
      <c r="B732" t="s">
        <v>1786</v>
      </c>
      <c r="C732">
        <v>45.843600000000002</v>
      </c>
      <c r="D732">
        <v>-105.6808</v>
      </c>
      <c r="E732">
        <v>908.29999999999905</v>
      </c>
      <c r="F732" t="s">
        <v>1787</v>
      </c>
      <c r="G732" t="s">
        <v>2345</v>
      </c>
      <c r="H732">
        <v>1.0611299999999999</v>
      </c>
      <c r="I732">
        <v>2.6349999999999998</v>
      </c>
      <c r="J732" s="6">
        <f t="shared" si="33"/>
        <v>0.40231614124358916</v>
      </c>
      <c r="K732" s="6">
        <f t="shared" si="34"/>
        <v>0.78226570100324899</v>
      </c>
      <c r="L732">
        <f t="shared" si="35"/>
        <v>1.7086328505016244</v>
      </c>
      <c r="M732" t="s">
        <v>1786</v>
      </c>
    </row>
    <row r="733" spans="1:13" x14ac:dyDescent="0.25">
      <c r="A733">
        <v>895</v>
      </c>
      <c r="B733" t="s">
        <v>1788</v>
      </c>
      <c r="C733">
        <v>46.216700000000003</v>
      </c>
      <c r="D733">
        <v>-111.099999999999</v>
      </c>
      <c r="E733">
        <v>1706.9</v>
      </c>
      <c r="F733" t="s">
        <v>1789</v>
      </c>
      <c r="G733" t="s">
        <v>2345</v>
      </c>
      <c r="H733">
        <v>0.85833000000000004</v>
      </c>
      <c r="I733">
        <v>1.9571400000000001</v>
      </c>
      <c r="J733" s="6">
        <f t="shared" si="33"/>
        <v>0.28088025005868855</v>
      </c>
      <c r="K733" s="6">
        <f t="shared" si="34"/>
        <v>0.66363864659684768</v>
      </c>
      <c r="L733">
        <f t="shared" si="35"/>
        <v>1.3103893232984238</v>
      </c>
      <c r="M733" t="s">
        <v>1788</v>
      </c>
    </row>
    <row r="734" spans="1:13" x14ac:dyDescent="0.25">
      <c r="A734">
        <v>899</v>
      </c>
      <c r="B734" t="s">
        <v>1796</v>
      </c>
      <c r="C734">
        <v>48.083300000000001</v>
      </c>
      <c r="D734">
        <v>-109.66670000000001</v>
      </c>
      <c r="E734">
        <v>-999.89999999999895</v>
      </c>
      <c r="F734" t="s">
        <v>1797</v>
      </c>
      <c r="G734" t="s">
        <v>2345</v>
      </c>
      <c r="H734">
        <v>1.2375</v>
      </c>
      <c r="I734">
        <v>2.66</v>
      </c>
      <c r="J734" s="6">
        <f t="shared" si="33"/>
        <v>0.36362260600875895</v>
      </c>
      <c r="K734" s="6">
        <f t="shared" si="34"/>
        <v>0.98545601585716891</v>
      </c>
      <c r="L734">
        <f t="shared" si="35"/>
        <v>1.8227280079285846</v>
      </c>
      <c r="M734" t="s">
        <v>1796</v>
      </c>
    </row>
    <row r="735" spans="1:13" x14ac:dyDescent="0.25">
      <c r="A735">
        <v>900</v>
      </c>
      <c r="B735" t="s">
        <v>1798</v>
      </c>
      <c r="C735">
        <v>48.087800000000001</v>
      </c>
      <c r="D735">
        <v>-109.64530000000001</v>
      </c>
      <c r="E735">
        <v>1295.4000000000001</v>
      </c>
      <c r="F735" t="s">
        <v>1799</v>
      </c>
      <c r="G735" t="s">
        <v>2345</v>
      </c>
      <c r="H735">
        <v>1.24</v>
      </c>
      <c r="I735">
        <v>2.68</v>
      </c>
      <c r="J735" s="6">
        <f t="shared" si="33"/>
        <v>0.36809599483487732</v>
      </c>
      <c r="K735" s="6">
        <f t="shared" si="34"/>
        <v>0.9848552990047964</v>
      </c>
      <c r="L735">
        <f t="shared" si="35"/>
        <v>1.8324276495023981</v>
      </c>
      <c r="M735" t="s">
        <v>1798</v>
      </c>
    </row>
    <row r="736" spans="1:13" x14ac:dyDescent="0.25">
      <c r="A736">
        <v>901</v>
      </c>
      <c r="B736" t="s">
        <v>1800</v>
      </c>
      <c r="C736">
        <v>46.055799999999898</v>
      </c>
      <c r="D736">
        <v>-104.1853</v>
      </c>
      <c r="E736">
        <v>957.1</v>
      </c>
      <c r="F736" t="s">
        <v>1801</v>
      </c>
      <c r="G736" t="s">
        <v>2345</v>
      </c>
      <c r="H736">
        <v>1.38378</v>
      </c>
      <c r="I736">
        <v>3.45</v>
      </c>
      <c r="J736" s="6">
        <f t="shared" si="33"/>
        <v>0.52817174058869443</v>
      </c>
      <c r="K736" s="6">
        <f t="shared" si="34"/>
        <v>1.0176792471595077</v>
      </c>
      <c r="L736">
        <f t="shared" si="35"/>
        <v>2.2338396235797537</v>
      </c>
      <c r="M736" t="s">
        <v>1800</v>
      </c>
    </row>
    <row r="737" spans="1:13" x14ac:dyDescent="0.25">
      <c r="A737">
        <v>902</v>
      </c>
      <c r="B737" t="s">
        <v>1802</v>
      </c>
      <c r="C737">
        <v>48.874400000000001</v>
      </c>
      <c r="D737">
        <v>-104.050299999999</v>
      </c>
      <c r="E737">
        <v>641.6</v>
      </c>
      <c r="F737" t="s">
        <v>1803</v>
      </c>
      <c r="G737" t="s">
        <v>2345</v>
      </c>
      <c r="H737">
        <v>-9.9989999999999996E-2</v>
      </c>
      <c r="I737">
        <v>-9.9989999999999996E-2</v>
      </c>
      <c r="J737" s="6">
        <f t="shared" si="33"/>
        <v>0</v>
      </c>
      <c r="K737" s="6">
        <f t="shared" si="34"/>
        <v>-9.9989999999999996E-2</v>
      </c>
      <c r="L737">
        <f t="shared" si="35"/>
        <v>-9.9989999999999996E-2</v>
      </c>
      <c r="M737" t="s">
        <v>1802</v>
      </c>
    </row>
    <row r="738" spans="1:13" x14ac:dyDescent="0.25">
      <c r="A738">
        <v>905</v>
      </c>
      <c r="B738" t="s">
        <v>1807</v>
      </c>
      <c r="C738">
        <v>44.649999999999899</v>
      </c>
      <c r="D738">
        <v>-111.099999999999</v>
      </c>
      <c r="E738">
        <v>2029.7</v>
      </c>
      <c r="F738" t="s">
        <v>1808</v>
      </c>
      <c r="G738" t="s">
        <v>2345</v>
      </c>
      <c r="H738">
        <v>0.75209000000000004</v>
      </c>
      <c r="I738">
        <v>1.86429</v>
      </c>
      <c r="J738" s="6">
        <f t="shared" si="33"/>
        <v>0.28430303156621561</v>
      </c>
      <c r="K738" s="6">
        <f t="shared" si="34"/>
        <v>0.55502615524523247</v>
      </c>
      <c r="L738">
        <f t="shared" si="35"/>
        <v>1.2096580776226162</v>
      </c>
      <c r="M738" t="s">
        <v>1807</v>
      </c>
    </row>
    <row r="739" spans="1:13" x14ac:dyDescent="0.25">
      <c r="A739">
        <v>906</v>
      </c>
      <c r="B739" t="s">
        <v>1809</v>
      </c>
      <c r="C739">
        <v>44.661700000000003</v>
      </c>
      <c r="D739">
        <v>-111.0975</v>
      </c>
      <c r="E739">
        <v>2042.2</v>
      </c>
      <c r="F739" t="s">
        <v>1810</v>
      </c>
      <c r="G739" t="s">
        <v>2345</v>
      </c>
      <c r="H739">
        <v>0.75373000000000001</v>
      </c>
      <c r="I739">
        <v>1.8706199999999999</v>
      </c>
      <c r="J739" s="6">
        <f t="shared" si="33"/>
        <v>0.28550189977161522</v>
      </c>
      <c r="K739" s="6">
        <f t="shared" si="34"/>
        <v>0.55583516312879688</v>
      </c>
      <c r="L739">
        <f t="shared" si="35"/>
        <v>1.2132275815643982</v>
      </c>
      <c r="M739" t="s">
        <v>1809</v>
      </c>
    </row>
    <row r="740" spans="1:13" x14ac:dyDescent="0.25">
      <c r="A740">
        <v>907</v>
      </c>
      <c r="B740" t="s">
        <v>1811</v>
      </c>
      <c r="C740">
        <v>44.786700000000003</v>
      </c>
      <c r="D740">
        <v>-111.1317</v>
      </c>
      <c r="E740">
        <v>2003.0999999999899</v>
      </c>
      <c r="F740" t="s">
        <v>1812</v>
      </c>
      <c r="G740" t="s">
        <v>2345</v>
      </c>
      <c r="H740">
        <v>0.75405999999999995</v>
      </c>
      <c r="I740">
        <v>1.77563</v>
      </c>
      <c r="J740" s="6">
        <f t="shared" si="33"/>
        <v>0.26113598989129555</v>
      </c>
      <c r="K740" s="6">
        <f t="shared" si="34"/>
        <v>0.573054324864118</v>
      </c>
      <c r="L740">
        <f t="shared" si="35"/>
        <v>1.1743421624320591</v>
      </c>
      <c r="M740" t="s">
        <v>1811</v>
      </c>
    </row>
    <row r="741" spans="1:13" x14ac:dyDescent="0.25">
      <c r="A741">
        <v>908</v>
      </c>
      <c r="B741" t="s">
        <v>1813</v>
      </c>
      <c r="C741">
        <v>44.791699999999899</v>
      </c>
      <c r="D741">
        <v>-111.1092</v>
      </c>
      <c r="E741">
        <v>2075.0999999999899</v>
      </c>
      <c r="F741" t="s">
        <v>1814</v>
      </c>
      <c r="G741" t="s">
        <v>2345</v>
      </c>
      <c r="H741">
        <v>0.76061999999999996</v>
      </c>
      <c r="I741">
        <v>1.78772</v>
      </c>
      <c r="J741" s="6">
        <f t="shared" si="33"/>
        <v>0.2625495807603489</v>
      </c>
      <c r="K741" s="6">
        <f t="shared" si="34"/>
        <v>0.57863449833876857</v>
      </c>
      <c r="L741">
        <f t="shared" si="35"/>
        <v>1.1831772491693844</v>
      </c>
      <c r="M741" t="s">
        <v>1813</v>
      </c>
    </row>
    <row r="742" spans="1:13" x14ac:dyDescent="0.25">
      <c r="A742">
        <v>911</v>
      </c>
      <c r="B742" t="s">
        <v>1818</v>
      </c>
      <c r="C742">
        <v>46.542499999999897</v>
      </c>
      <c r="D742">
        <v>-110.9042</v>
      </c>
      <c r="E742">
        <v>1572.8</v>
      </c>
      <c r="F742" t="s">
        <v>1819</v>
      </c>
      <c r="G742" t="s">
        <v>2345</v>
      </c>
      <c r="H742">
        <v>0.84443999999999997</v>
      </c>
      <c r="I742">
        <v>1.9125000000000001</v>
      </c>
      <c r="J742" s="6">
        <f t="shared" si="33"/>
        <v>0.2730198668356521</v>
      </c>
      <c r="K742" s="6">
        <f t="shared" si="34"/>
        <v>0.65519704906601606</v>
      </c>
      <c r="L742">
        <f t="shared" si="35"/>
        <v>1.283848524533008</v>
      </c>
      <c r="M742" t="s">
        <v>1818</v>
      </c>
    </row>
    <row r="743" spans="1:13" x14ac:dyDescent="0.25">
      <c r="A743">
        <v>912</v>
      </c>
      <c r="B743" t="s">
        <v>1820</v>
      </c>
      <c r="C743">
        <v>46.543599999999898</v>
      </c>
      <c r="D743">
        <v>-110.9</v>
      </c>
      <c r="E743">
        <v>1536.2</v>
      </c>
      <c r="F743" t="s">
        <v>1821</v>
      </c>
      <c r="G743" t="s">
        <v>2345</v>
      </c>
      <c r="H743">
        <v>0.85</v>
      </c>
      <c r="I743">
        <v>1.9176500000000001</v>
      </c>
      <c r="J743" s="6">
        <f t="shared" si="33"/>
        <v>0.2729150617260116</v>
      </c>
      <c r="K743" s="6">
        <f t="shared" si="34"/>
        <v>0.66082969443227169</v>
      </c>
      <c r="L743">
        <f t="shared" si="35"/>
        <v>1.2892398472161357</v>
      </c>
      <c r="M743" t="s">
        <v>1820</v>
      </c>
    </row>
    <row r="744" spans="1:13" x14ac:dyDescent="0.25">
      <c r="A744">
        <v>913</v>
      </c>
      <c r="B744" t="s">
        <v>1822</v>
      </c>
      <c r="C744">
        <v>46.683300000000003</v>
      </c>
      <c r="D744">
        <v>-110.866699999999</v>
      </c>
      <c r="E744">
        <v>1659</v>
      </c>
      <c r="F744" t="s">
        <v>1823</v>
      </c>
      <c r="G744" t="s">
        <v>2345</v>
      </c>
      <c r="H744">
        <v>0.87180999999999997</v>
      </c>
      <c r="I744">
        <v>2.0135800000000001</v>
      </c>
      <c r="J744" s="6">
        <f t="shared" si="33"/>
        <v>0.29186178057126239</v>
      </c>
      <c r="K744" s="6">
        <f t="shared" si="34"/>
        <v>0.66950682968382402</v>
      </c>
      <c r="L744">
        <f t="shared" si="35"/>
        <v>1.3415434148419121</v>
      </c>
      <c r="M744" t="s">
        <v>1822</v>
      </c>
    </row>
    <row r="745" spans="1:13" x14ac:dyDescent="0.25">
      <c r="A745">
        <v>914</v>
      </c>
      <c r="B745" t="s">
        <v>1824</v>
      </c>
      <c r="C745">
        <v>46.833300000000001</v>
      </c>
      <c r="D745">
        <v>-111.2</v>
      </c>
      <c r="E745">
        <v>1338.4</v>
      </c>
      <c r="F745" t="s">
        <v>1821</v>
      </c>
      <c r="G745" t="s">
        <v>2345</v>
      </c>
      <c r="H745">
        <v>0.79200000000000004</v>
      </c>
      <c r="I745">
        <v>1.7759499999999999</v>
      </c>
      <c r="J745" s="6">
        <f t="shared" si="33"/>
        <v>0.25151948202623431</v>
      </c>
      <c r="K745" s="6">
        <f t="shared" si="34"/>
        <v>0.61765998017761781</v>
      </c>
      <c r="L745">
        <f t="shared" si="35"/>
        <v>1.1968049900888089</v>
      </c>
      <c r="M745" t="s">
        <v>1824</v>
      </c>
    </row>
    <row r="746" spans="1:13" x14ac:dyDescent="0.25">
      <c r="A746">
        <v>915</v>
      </c>
      <c r="B746" t="s">
        <v>1825</v>
      </c>
      <c r="C746">
        <v>48.759700000000002</v>
      </c>
      <c r="D746">
        <v>-107.625</v>
      </c>
      <c r="E746">
        <v>711.1</v>
      </c>
      <c r="F746" t="s">
        <v>1826</v>
      </c>
      <c r="G746" t="s">
        <v>2345</v>
      </c>
      <c r="H746">
        <v>1.0728899999999999</v>
      </c>
      <c r="I746">
        <v>2.67631</v>
      </c>
      <c r="J746" s="6">
        <f t="shared" si="33"/>
        <v>0.40986977780426337</v>
      </c>
      <c r="K746" s="6">
        <f t="shared" si="34"/>
        <v>0.78878991911824303</v>
      </c>
      <c r="L746">
        <f t="shared" si="35"/>
        <v>1.7325499595591216</v>
      </c>
      <c r="M746" t="s">
        <v>1825</v>
      </c>
    </row>
    <row r="747" spans="1:13" x14ac:dyDescent="0.25">
      <c r="A747">
        <v>916</v>
      </c>
      <c r="B747" t="s">
        <v>1827</v>
      </c>
      <c r="C747">
        <v>48.970300000000002</v>
      </c>
      <c r="D747">
        <v>-107.4222</v>
      </c>
      <c r="E747">
        <v>840.6</v>
      </c>
      <c r="F747" t="s">
        <v>1828</v>
      </c>
      <c r="G747" t="s">
        <v>2345</v>
      </c>
      <c r="H747">
        <v>1.0866400000000001</v>
      </c>
      <c r="I747">
        <v>2.66947</v>
      </c>
      <c r="J747" s="6">
        <f t="shared" si="33"/>
        <v>0.40460651632256162</v>
      </c>
      <c r="K747" s="6">
        <f t="shared" si="34"/>
        <v>0.80618813397483491</v>
      </c>
      <c r="L747">
        <f t="shared" si="35"/>
        <v>1.7378290669874175</v>
      </c>
      <c r="M747" t="s">
        <v>1827</v>
      </c>
    </row>
    <row r="748" spans="1:13" x14ac:dyDescent="0.25">
      <c r="A748">
        <v>917</v>
      </c>
      <c r="B748" t="s">
        <v>1829</v>
      </c>
      <c r="C748">
        <v>48.916699999999899</v>
      </c>
      <c r="D748">
        <v>-111.25</v>
      </c>
      <c r="E748">
        <v>-999.89999999999895</v>
      </c>
      <c r="F748" t="s">
        <v>1830</v>
      </c>
      <c r="G748" t="s">
        <v>2345</v>
      </c>
      <c r="H748">
        <v>1.1539699999999999</v>
      </c>
      <c r="I748">
        <v>2.5591400000000002</v>
      </c>
      <c r="J748" s="6">
        <f t="shared" si="33"/>
        <v>0.35919267295980867</v>
      </c>
      <c r="K748" s="6">
        <f t="shared" si="34"/>
        <v>0.90499661146011823</v>
      </c>
      <c r="L748">
        <f t="shared" si="35"/>
        <v>1.7320683057300592</v>
      </c>
      <c r="M748" t="s">
        <v>1829</v>
      </c>
    </row>
    <row r="749" spans="1:13" x14ac:dyDescent="0.25">
      <c r="A749">
        <v>918</v>
      </c>
      <c r="B749" t="s">
        <v>1831</v>
      </c>
      <c r="C749">
        <v>46.9878</v>
      </c>
      <c r="D749">
        <v>-104.1567</v>
      </c>
      <c r="E749">
        <v>821.7</v>
      </c>
      <c r="F749" t="s">
        <v>1832</v>
      </c>
      <c r="G749" t="s">
        <v>2345</v>
      </c>
      <c r="H749">
        <v>1.17747</v>
      </c>
      <c r="I749">
        <v>2.8959999999999999</v>
      </c>
      <c r="J749" s="6">
        <f t="shared" si="33"/>
        <v>0.43929445139137602</v>
      </c>
      <c r="K749" s="6">
        <f t="shared" si="34"/>
        <v>0.87297428958244017</v>
      </c>
      <c r="L749">
        <f t="shared" si="35"/>
        <v>1.8844871447912201</v>
      </c>
      <c r="M749" t="s">
        <v>1831</v>
      </c>
    </row>
    <row r="750" spans="1:13" x14ac:dyDescent="0.25">
      <c r="A750">
        <v>919</v>
      </c>
      <c r="B750" t="s">
        <v>1833</v>
      </c>
      <c r="C750">
        <v>47.566699999999898</v>
      </c>
      <c r="D750">
        <v>-108.4833</v>
      </c>
      <c r="E750">
        <v>-999.89999999999895</v>
      </c>
      <c r="F750" t="s">
        <v>1834</v>
      </c>
      <c r="G750" t="s">
        <v>2345</v>
      </c>
      <c r="H750">
        <v>0.84631000000000001</v>
      </c>
      <c r="I750">
        <v>2.1797499999999999</v>
      </c>
      <c r="J750" s="6">
        <f t="shared" si="33"/>
        <v>0.34085689121709628</v>
      </c>
      <c r="K750" s="6">
        <f t="shared" si="34"/>
        <v>0.61004600687844168</v>
      </c>
      <c r="L750">
        <f t="shared" si="35"/>
        <v>1.3948980034392207</v>
      </c>
      <c r="M750" t="s">
        <v>1833</v>
      </c>
    </row>
    <row r="751" spans="1:13" x14ac:dyDescent="0.25">
      <c r="A751">
        <v>920</v>
      </c>
      <c r="B751" t="s">
        <v>1835</v>
      </c>
      <c r="C751">
        <v>45.833300000000001</v>
      </c>
      <c r="D751">
        <v>-110.25</v>
      </c>
      <c r="E751">
        <v>2743.1999999999898</v>
      </c>
      <c r="F751" t="s">
        <v>1836</v>
      </c>
      <c r="G751" t="s">
        <v>2345</v>
      </c>
      <c r="H751">
        <v>0.97958999999999996</v>
      </c>
      <c r="I751">
        <v>2.2000000000000002</v>
      </c>
      <c r="J751" s="6">
        <f t="shared" si="33"/>
        <v>0.31196391184474487</v>
      </c>
      <c r="K751" s="6">
        <f t="shared" si="34"/>
        <v>0.76335309406836371</v>
      </c>
      <c r="L751">
        <f t="shared" si="35"/>
        <v>1.4816765470341819</v>
      </c>
      <c r="M751" t="s">
        <v>1835</v>
      </c>
    </row>
    <row r="752" spans="1:13" x14ac:dyDescent="0.25">
      <c r="A752">
        <v>921</v>
      </c>
      <c r="B752" t="s">
        <v>1837</v>
      </c>
      <c r="C752">
        <v>47.533299999999898</v>
      </c>
      <c r="D752">
        <v>-112.41670000000001</v>
      </c>
      <c r="E752">
        <v>1249.7</v>
      </c>
      <c r="F752" t="s">
        <v>1838</v>
      </c>
      <c r="G752" t="s">
        <v>2345</v>
      </c>
      <c r="H752">
        <v>0.99841000000000002</v>
      </c>
      <c r="I752">
        <v>2.3287599999999999</v>
      </c>
      <c r="J752" s="6">
        <f t="shared" si="33"/>
        <v>0.34006701856151311</v>
      </c>
      <c r="K752" s="6">
        <f t="shared" si="34"/>
        <v>0.76269350488266052</v>
      </c>
      <c r="L752">
        <f t="shared" si="35"/>
        <v>1.5457267524413303</v>
      </c>
      <c r="M752" t="s">
        <v>1837</v>
      </c>
    </row>
    <row r="753" spans="1:13" x14ac:dyDescent="0.25">
      <c r="A753">
        <v>923</v>
      </c>
      <c r="B753" t="s">
        <v>1841</v>
      </c>
      <c r="C753">
        <v>46</v>
      </c>
      <c r="D753">
        <v>-110.66670000000001</v>
      </c>
      <c r="E753">
        <v>1539.8</v>
      </c>
      <c r="F753" t="s">
        <v>1842</v>
      </c>
      <c r="G753" t="s">
        <v>2345</v>
      </c>
      <c r="H753">
        <v>0.79713999999999996</v>
      </c>
      <c r="I753">
        <v>1.79217</v>
      </c>
      <c r="J753" s="6">
        <f t="shared" si="33"/>
        <v>0.25435177620871385</v>
      </c>
      <c r="K753" s="6">
        <f t="shared" si="34"/>
        <v>0.62083678345051585</v>
      </c>
      <c r="L753">
        <f t="shared" si="35"/>
        <v>1.2065033917252581</v>
      </c>
      <c r="M753" t="s">
        <v>1841</v>
      </c>
    </row>
    <row r="754" spans="1:13" x14ac:dyDescent="0.25">
      <c r="A754">
        <v>924</v>
      </c>
      <c r="B754" t="s">
        <v>1843</v>
      </c>
      <c r="C754">
        <v>46.0289</v>
      </c>
      <c r="D754">
        <v>-110.51</v>
      </c>
      <c r="E754">
        <v>1771.8</v>
      </c>
      <c r="F754" t="s">
        <v>1844</v>
      </c>
      <c r="G754" t="s">
        <v>2345</v>
      </c>
      <c r="H754">
        <v>0.87573999999999996</v>
      </c>
      <c r="I754">
        <v>1.91716</v>
      </c>
      <c r="J754" s="6">
        <f t="shared" si="33"/>
        <v>0.26621009093120696</v>
      </c>
      <c r="K754" s="6">
        <f t="shared" si="34"/>
        <v>0.69121722603442703</v>
      </c>
      <c r="L754">
        <f t="shared" si="35"/>
        <v>1.3041886130172138</v>
      </c>
      <c r="M754" t="s">
        <v>1843</v>
      </c>
    </row>
    <row r="755" spans="1:13" x14ac:dyDescent="0.25">
      <c r="A755">
        <v>925</v>
      </c>
      <c r="B755" t="s">
        <v>1845</v>
      </c>
      <c r="C755">
        <v>45.966700000000003</v>
      </c>
      <c r="D755">
        <v>-110.849999999999</v>
      </c>
      <c r="E755">
        <v>1674</v>
      </c>
      <c r="F755" t="s">
        <v>1846</v>
      </c>
      <c r="G755" t="s">
        <v>2345</v>
      </c>
      <c r="H755">
        <v>1.0847</v>
      </c>
      <c r="I755">
        <v>2.3765700000000001</v>
      </c>
      <c r="J755" s="6">
        <f t="shared" si="33"/>
        <v>0.33023067558842567</v>
      </c>
      <c r="K755" s="6">
        <f t="shared" si="34"/>
        <v>0.85580153828147654</v>
      </c>
      <c r="L755">
        <f t="shared" si="35"/>
        <v>1.6161857691407384</v>
      </c>
      <c r="M755" t="s">
        <v>1845</v>
      </c>
    </row>
    <row r="756" spans="1:13" x14ac:dyDescent="0.25">
      <c r="A756">
        <v>926</v>
      </c>
      <c r="B756" t="s">
        <v>1847</v>
      </c>
      <c r="C756">
        <v>47.558900000000001</v>
      </c>
      <c r="D756">
        <v>-109.3758</v>
      </c>
      <c r="E756">
        <v>988.5</v>
      </c>
      <c r="F756" t="s">
        <v>1848</v>
      </c>
      <c r="G756" t="s">
        <v>2345</v>
      </c>
      <c r="H756">
        <v>0.94545000000000001</v>
      </c>
      <c r="I756">
        <v>2.25278</v>
      </c>
      <c r="J756" s="6">
        <f t="shared" si="33"/>
        <v>0.33418259508852788</v>
      </c>
      <c r="K756" s="6">
        <f t="shared" si="34"/>
        <v>0.71381227642218104</v>
      </c>
      <c r="L756">
        <f t="shared" si="35"/>
        <v>1.4832961382110907</v>
      </c>
      <c r="M756" t="s">
        <v>1847</v>
      </c>
    </row>
    <row r="757" spans="1:13" x14ac:dyDescent="0.25">
      <c r="A757">
        <v>927</v>
      </c>
      <c r="B757" t="s">
        <v>1849</v>
      </c>
      <c r="C757">
        <v>47.066699999999898</v>
      </c>
      <c r="D757">
        <v>-108.3167</v>
      </c>
      <c r="E757">
        <v>890.89999999999895</v>
      </c>
      <c r="F757" t="s">
        <v>1850</v>
      </c>
      <c r="G757" t="s">
        <v>2345</v>
      </c>
      <c r="H757">
        <v>0.93915999999999999</v>
      </c>
      <c r="I757">
        <v>2.2050999999999998</v>
      </c>
      <c r="J757" s="6">
        <f t="shared" si="33"/>
        <v>0.32360239145921144</v>
      </c>
      <c r="K757" s="6">
        <f t="shared" si="34"/>
        <v>0.71485591473759191</v>
      </c>
      <c r="L757">
        <f t="shared" si="35"/>
        <v>1.4599779573687959</v>
      </c>
      <c r="M757" t="s">
        <v>1849</v>
      </c>
    </row>
    <row r="758" spans="1:13" x14ac:dyDescent="0.25">
      <c r="A758">
        <v>928</v>
      </c>
      <c r="B758" t="s">
        <v>1851</v>
      </c>
      <c r="C758">
        <v>47.083100000000002</v>
      </c>
      <c r="D758">
        <v>-108.3164</v>
      </c>
      <c r="E758">
        <v>873.29999999999905</v>
      </c>
      <c r="F758" t="s">
        <v>1852</v>
      </c>
      <c r="G758" t="s">
        <v>2345</v>
      </c>
      <c r="H758">
        <v>0.93018000000000001</v>
      </c>
      <c r="I758">
        <v>2.2010399999999999</v>
      </c>
      <c r="J758" s="6">
        <f t="shared" si="33"/>
        <v>0.32486005277489732</v>
      </c>
      <c r="K758" s="6">
        <f t="shared" si="34"/>
        <v>0.70500417034252472</v>
      </c>
      <c r="L758">
        <f t="shared" si="35"/>
        <v>1.4530220851712623</v>
      </c>
      <c r="M758" t="s">
        <v>1851</v>
      </c>
    </row>
    <row r="759" spans="1:13" x14ac:dyDescent="0.25">
      <c r="A759">
        <v>929</v>
      </c>
      <c r="B759" t="s">
        <v>1853</v>
      </c>
      <c r="C759">
        <v>46.9392</v>
      </c>
      <c r="D759">
        <v>-108.19670000000001</v>
      </c>
      <c r="E759">
        <v>856.5</v>
      </c>
      <c r="F759" t="s">
        <v>1854</v>
      </c>
      <c r="G759" t="s">
        <v>2345</v>
      </c>
      <c r="H759">
        <v>1.00071</v>
      </c>
      <c r="I759">
        <v>2.2256900000000002</v>
      </c>
      <c r="J759" s="6">
        <f t="shared" si="33"/>
        <v>0.31313210538390851</v>
      </c>
      <c r="K759" s="6">
        <f t="shared" si="34"/>
        <v>0.78366336401034364</v>
      </c>
      <c r="L759">
        <f t="shared" si="35"/>
        <v>1.504676682005172</v>
      </c>
      <c r="M759" t="s">
        <v>1853</v>
      </c>
    </row>
    <row r="760" spans="1:13" x14ac:dyDescent="0.25">
      <c r="A760">
        <v>930</v>
      </c>
      <c r="B760" t="s">
        <v>1855</v>
      </c>
      <c r="C760">
        <v>46.925800000000002</v>
      </c>
      <c r="D760">
        <v>-108.5664</v>
      </c>
      <c r="E760">
        <v>988.79999999999905</v>
      </c>
      <c r="F760" t="s">
        <v>1856</v>
      </c>
      <c r="G760" t="s">
        <v>2345</v>
      </c>
      <c r="H760">
        <v>1.04074</v>
      </c>
      <c r="I760">
        <v>2.2508699999999999</v>
      </c>
      <c r="J760" s="6">
        <f t="shared" si="33"/>
        <v>0.30933611543717349</v>
      </c>
      <c r="K760" s="6">
        <f t="shared" si="34"/>
        <v>0.8263245437393576</v>
      </c>
      <c r="L760">
        <f t="shared" si="35"/>
        <v>1.5385972718696785</v>
      </c>
      <c r="M760" t="s">
        <v>1855</v>
      </c>
    </row>
    <row r="761" spans="1:13" x14ac:dyDescent="0.25">
      <c r="A761">
        <v>931</v>
      </c>
      <c r="B761" t="s">
        <v>1857</v>
      </c>
      <c r="C761">
        <v>45.617800000000003</v>
      </c>
      <c r="D761">
        <v>-113.45140000000001</v>
      </c>
      <c r="E761">
        <v>1847.0999999999899</v>
      </c>
      <c r="F761" t="s">
        <v>1858</v>
      </c>
      <c r="G761" t="s">
        <v>2345</v>
      </c>
      <c r="H761">
        <v>0.55000000000000004</v>
      </c>
      <c r="I761">
        <v>1.3869400000000001</v>
      </c>
      <c r="J761" s="6">
        <f t="shared" si="33"/>
        <v>0.21394045966465436</v>
      </c>
      <c r="K761" s="6">
        <f t="shared" si="34"/>
        <v>0.40170777357574605</v>
      </c>
      <c r="L761">
        <f t="shared" si="35"/>
        <v>0.89432388678787311</v>
      </c>
      <c r="M761" t="s">
        <v>1857</v>
      </c>
    </row>
    <row r="762" spans="1:13" x14ac:dyDescent="0.25">
      <c r="A762">
        <v>932</v>
      </c>
      <c r="B762" t="s">
        <v>1859</v>
      </c>
      <c r="C762">
        <v>45.803100000000001</v>
      </c>
      <c r="D762">
        <v>-113.0136</v>
      </c>
      <c r="E762">
        <v>1746.5</v>
      </c>
      <c r="F762" t="s">
        <v>1860</v>
      </c>
      <c r="G762" t="s">
        <v>2345</v>
      </c>
      <c r="H762">
        <v>0.66947000000000001</v>
      </c>
      <c r="I762">
        <v>1.56887</v>
      </c>
      <c r="J762" s="6">
        <f t="shared" si="33"/>
        <v>0.2299066234406171</v>
      </c>
      <c r="K762" s="6">
        <f t="shared" si="34"/>
        <v>0.51011087217007922</v>
      </c>
      <c r="L762">
        <f t="shared" si="35"/>
        <v>1.0394904360850397</v>
      </c>
      <c r="M762" t="s">
        <v>1859</v>
      </c>
    </row>
    <row r="763" spans="1:13" x14ac:dyDescent="0.25">
      <c r="A763">
        <v>933</v>
      </c>
      <c r="B763" t="s">
        <v>1861</v>
      </c>
      <c r="C763">
        <v>45.883299999999899</v>
      </c>
      <c r="D763">
        <v>-113.116699999999</v>
      </c>
      <c r="E763">
        <v>1772.0999999999899</v>
      </c>
      <c r="F763" t="s">
        <v>1862</v>
      </c>
      <c r="G763" t="s">
        <v>2345</v>
      </c>
      <c r="H763">
        <v>0.66249999999999998</v>
      </c>
      <c r="I763">
        <v>1.55833</v>
      </c>
      <c r="J763" s="6">
        <f t="shared" si="33"/>
        <v>0.22899405212008897</v>
      </c>
      <c r="K763" s="6">
        <f t="shared" si="34"/>
        <v>0.50377341840796308</v>
      </c>
      <c r="L763">
        <f t="shared" si="35"/>
        <v>1.0310517092039815</v>
      </c>
      <c r="M763" t="s">
        <v>1861</v>
      </c>
    </row>
    <row r="764" spans="1:13" x14ac:dyDescent="0.25">
      <c r="A764">
        <v>934</v>
      </c>
      <c r="B764" t="s">
        <v>1863</v>
      </c>
      <c r="C764">
        <v>48.1</v>
      </c>
      <c r="D764">
        <v>-105.64830000000001</v>
      </c>
      <c r="E764">
        <v>637</v>
      </c>
      <c r="F764" t="s">
        <v>1864</v>
      </c>
      <c r="G764" t="s">
        <v>2345</v>
      </c>
      <c r="H764">
        <v>1.1519900000000001</v>
      </c>
      <c r="I764">
        <v>2.89514</v>
      </c>
      <c r="J764" s="6">
        <f t="shared" si="33"/>
        <v>0.44558787041417797</v>
      </c>
      <c r="K764" s="6">
        <f t="shared" si="34"/>
        <v>0.8431320239307023</v>
      </c>
      <c r="L764">
        <f t="shared" si="35"/>
        <v>1.8691360119653511</v>
      </c>
      <c r="M764" t="s">
        <v>1863</v>
      </c>
    </row>
    <row r="765" spans="1:13" x14ac:dyDescent="0.25">
      <c r="A765">
        <v>935</v>
      </c>
      <c r="B765" t="s">
        <v>1865</v>
      </c>
      <c r="C765">
        <v>48.083300000000001</v>
      </c>
      <c r="D765">
        <v>-105.5333</v>
      </c>
      <c r="E765">
        <v>606.89999999999895</v>
      </c>
      <c r="F765" t="s">
        <v>1866</v>
      </c>
      <c r="G765" t="s">
        <v>2345</v>
      </c>
      <c r="H765">
        <v>1.1432199999999999</v>
      </c>
      <c r="I765">
        <v>2.87798</v>
      </c>
      <c r="J765" s="6">
        <f t="shared" si="33"/>
        <v>0.44344319999982773</v>
      </c>
      <c r="K765" s="6">
        <f t="shared" si="34"/>
        <v>0.83584859618163931</v>
      </c>
      <c r="L765">
        <f t="shared" si="35"/>
        <v>1.85691429809082</v>
      </c>
      <c r="M765" t="s">
        <v>1865</v>
      </c>
    </row>
    <row r="766" spans="1:13" x14ac:dyDescent="0.25">
      <c r="A766">
        <v>936</v>
      </c>
      <c r="B766" t="s">
        <v>1867</v>
      </c>
      <c r="C766">
        <v>46.7667</v>
      </c>
      <c r="D766">
        <v>-110.833299999999</v>
      </c>
      <c r="E766">
        <v>1737.4</v>
      </c>
      <c r="F766" t="s">
        <v>1868</v>
      </c>
      <c r="G766" t="s">
        <v>2345</v>
      </c>
      <c r="H766">
        <v>0.87187999999999999</v>
      </c>
      <c r="I766">
        <v>2.08</v>
      </c>
      <c r="J766" s="6">
        <f t="shared" si="33"/>
        <v>0.3088223147777166</v>
      </c>
      <c r="K766" s="6">
        <f t="shared" si="34"/>
        <v>0.65782068321782983</v>
      </c>
      <c r="L766">
        <f t="shared" si="35"/>
        <v>1.368910341608915</v>
      </c>
      <c r="M766" t="s">
        <v>1867</v>
      </c>
    </row>
    <row r="767" spans="1:13" x14ac:dyDescent="0.25">
      <c r="A767">
        <v>937</v>
      </c>
      <c r="B767" t="s">
        <v>1869</v>
      </c>
      <c r="C767">
        <v>46.049999999999898</v>
      </c>
      <c r="D767">
        <v>-112.45</v>
      </c>
      <c r="E767">
        <v>1936.7</v>
      </c>
      <c r="F767" t="s">
        <v>1870</v>
      </c>
      <c r="G767" t="s">
        <v>2345</v>
      </c>
      <c r="H767">
        <v>0.88504000000000005</v>
      </c>
      <c r="I767">
        <v>1.8860600000000001</v>
      </c>
      <c r="J767" s="6">
        <f t="shared" si="33"/>
        <v>0.25588295329833949</v>
      </c>
      <c r="K767" s="6">
        <f t="shared" si="34"/>
        <v>0.70767545236790386</v>
      </c>
      <c r="L767">
        <f t="shared" si="35"/>
        <v>1.2968677261839519</v>
      </c>
      <c r="M767" t="s">
        <v>1869</v>
      </c>
    </row>
    <row r="768" spans="1:13" x14ac:dyDescent="0.25">
      <c r="A768">
        <v>938</v>
      </c>
      <c r="B768" t="s">
        <v>1871</v>
      </c>
      <c r="C768">
        <v>45.121699999999898</v>
      </c>
      <c r="D768">
        <v>-107.4061</v>
      </c>
      <c r="E768">
        <v>1136.9000000000001</v>
      </c>
      <c r="F768" t="s">
        <v>1872</v>
      </c>
      <c r="G768" t="s">
        <v>2345</v>
      </c>
      <c r="H768">
        <v>1.08562</v>
      </c>
      <c r="I768">
        <v>2.5654499999999998</v>
      </c>
      <c r="J768" s="6">
        <f t="shared" si="33"/>
        <v>0.3782774278031224</v>
      </c>
      <c r="K768" s="6">
        <f t="shared" si="34"/>
        <v>0.82341806744879764</v>
      </c>
      <c r="L768">
        <f t="shared" si="35"/>
        <v>1.6944340337243986</v>
      </c>
      <c r="M768" t="s">
        <v>1871</v>
      </c>
    </row>
    <row r="769" spans="1:13" x14ac:dyDescent="0.25">
      <c r="A769">
        <v>942</v>
      </c>
      <c r="B769" t="s">
        <v>1879</v>
      </c>
      <c r="C769">
        <v>46.45</v>
      </c>
      <c r="D769">
        <v>-109.4833</v>
      </c>
      <c r="E769">
        <v>1216.2</v>
      </c>
      <c r="F769" t="s">
        <v>1880</v>
      </c>
      <c r="G769" t="s">
        <v>2345</v>
      </c>
      <c r="H769">
        <v>0.9</v>
      </c>
      <c r="I769">
        <v>2.2000000000000002</v>
      </c>
      <c r="J769" s="6">
        <f t="shared" si="33"/>
        <v>0.3323088842259308</v>
      </c>
      <c r="K769" s="6">
        <f t="shared" si="34"/>
        <v>0.66966103382377495</v>
      </c>
      <c r="L769">
        <f t="shared" si="35"/>
        <v>1.4348305169118873</v>
      </c>
      <c r="M769" t="s">
        <v>1879</v>
      </c>
    </row>
    <row r="770" spans="1:13" x14ac:dyDescent="0.25">
      <c r="A770">
        <v>943</v>
      </c>
      <c r="B770" t="s">
        <v>1881</v>
      </c>
      <c r="C770">
        <v>45</v>
      </c>
      <c r="D770">
        <v>-110</v>
      </c>
      <c r="E770">
        <v>-999.89999999999895</v>
      </c>
      <c r="F770" t="s">
        <v>1882</v>
      </c>
      <c r="G770" t="s">
        <v>2345</v>
      </c>
      <c r="H770">
        <v>0.82265999999999995</v>
      </c>
      <c r="I770">
        <v>2.0226600000000001</v>
      </c>
      <c r="J770" s="6">
        <f t="shared" si="33"/>
        <v>0.30674666236239767</v>
      </c>
      <c r="K770" s="6">
        <f t="shared" si="34"/>
        <v>0.61003941583733068</v>
      </c>
      <c r="L770">
        <f t="shared" si="35"/>
        <v>1.3163497079186652</v>
      </c>
      <c r="M770" t="s">
        <v>1881</v>
      </c>
    </row>
    <row r="771" spans="1:13" x14ac:dyDescent="0.25">
      <c r="A771">
        <v>944</v>
      </c>
      <c r="B771" t="s">
        <v>1883</v>
      </c>
      <c r="C771">
        <v>45.312800000000003</v>
      </c>
      <c r="D771">
        <v>-107.9383</v>
      </c>
      <c r="E771">
        <v>1007.4</v>
      </c>
      <c r="F771" t="s">
        <v>1884</v>
      </c>
      <c r="G771" t="s">
        <v>2345</v>
      </c>
      <c r="H771">
        <v>0.89527000000000001</v>
      </c>
      <c r="I771">
        <v>2.19265</v>
      </c>
      <c r="J771" s="6">
        <f t="shared" ref="J771:J834" si="36">INDEX(LINEST($H771:$I771,LN($H$1:$I$1)),1)</f>
        <v>0.33163915401310617</v>
      </c>
      <c r="K771" s="6">
        <f t="shared" ref="K771:K834" si="37">INDEX(LINEST($H771:$I771,LN($H$1:$I$1)),1,2)</f>
        <v>0.6653952554325302</v>
      </c>
      <c r="L771">
        <f t="shared" ref="L771:L834" si="38">J771*LN(10)+K771</f>
        <v>1.429022627716265</v>
      </c>
      <c r="M771" t="s">
        <v>1883</v>
      </c>
    </row>
    <row r="772" spans="1:13" x14ac:dyDescent="0.25">
      <c r="A772">
        <v>945</v>
      </c>
      <c r="B772" t="s">
        <v>1885</v>
      </c>
      <c r="C772">
        <v>47.918599999999898</v>
      </c>
      <c r="D772">
        <v>-108.5244</v>
      </c>
      <c r="E772">
        <v>1229.9000000000001</v>
      </c>
      <c r="F772" t="s">
        <v>1886</v>
      </c>
      <c r="G772" t="s">
        <v>2345</v>
      </c>
      <c r="H772">
        <v>1.04</v>
      </c>
      <c r="I772">
        <v>2.4874999999999998</v>
      </c>
      <c r="J772" s="6">
        <f t="shared" si="36"/>
        <v>0.37001316147464214</v>
      </c>
      <c r="K772" s="6">
        <f t="shared" si="37"/>
        <v>0.78352642035378017</v>
      </c>
      <c r="L772">
        <f t="shared" si="38"/>
        <v>1.6355132101768901</v>
      </c>
      <c r="M772" t="s">
        <v>1885</v>
      </c>
    </row>
    <row r="773" spans="1:13" x14ac:dyDescent="0.25">
      <c r="A773">
        <v>946</v>
      </c>
      <c r="B773" t="s">
        <v>1887</v>
      </c>
      <c r="C773">
        <v>47.899999999999899</v>
      </c>
      <c r="D773">
        <v>-108.5333</v>
      </c>
      <c r="E773">
        <v>-999.89999999999895</v>
      </c>
      <c r="F773" t="s">
        <v>1888</v>
      </c>
      <c r="G773" t="s">
        <v>2345</v>
      </c>
      <c r="H773">
        <v>1.01</v>
      </c>
      <c r="I773">
        <v>2.4674399999999999</v>
      </c>
      <c r="J773" s="6">
        <f t="shared" si="36"/>
        <v>0.37255404632787736</v>
      </c>
      <c r="K773" s="6">
        <f t="shared" si="37"/>
        <v>0.75176521318163247</v>
      </c>
      <c r="L773">
        <f t="shared" si="38"/>
        <v>1.609602606590816</v>
      </c>
      <c r="M773" t="s">
        <v>1887</v>
      </c>
    </row>
    <row r="774" spans="1:13" x14ac:dyDescent="0.25">
      <c r="A774">
        <v>947</v>
      </c>
      <c r="B774" t="s">
        <v>1889</v>
      </c>
      <c r="C774">
        <v>44.686700000000002</v>
      </c>
      <c r="D774">
        <v>-112.54170000000001</v>
      </c>
      <c r="E774">
        <v>2071.0999999999899</v>
      </c>
      <c r="F774" t="s">
        <v>1890</v>
      </c>
      <c r="G774" t="s">
        <v>2345</v>
      </c>
      <c r="H774">
        <v>0.71428999999999998</v>
      </c>
      <c r="I774">
        <v>1.6</v>
      </c>
      <c r="J774" s="6">
        <f t="shared" si="36"/>
        <v>0.22640715526749944</v>
      </c>
      <c r="K774" s="6">
        <f t="shared" si="37"/>
        <v>0.55735651866773495</v>
      </c>
      <c r="L774">
        <f t="shared" si="38"/>
        <v>1.0786782593338675</v>
      </c>
      <c r="M774" t="s">
        <v>1889</v>
      </c>
    </row>
    <row r="775" spans="1:13" x14ac:dyDescent="0.25">
      <c r="A775">
        <v>948</v>
      </c>
      <c r="B775" t="s">
        <v>1891</v>
      </c>
      <c r="C775">
        <v>47.5867</v>
      </c>
      <c r="D775">
        <v>-108.8694</v>
      </c>
      <c r="E775">
        <v>867.2</v>
      </c>
      <c r="F775" t="s">
        <v>1892</v>
      </c>
      <c r="G775" t="s">
        <v>2345</v>
      </c>
      <c r="H775">
        <v>0.89544999999999997</v>
      </c>
      <c r="I775">
        <v>2.1937700000000002</v>
      </c>
      <c r="J775" s="6">
        <f t="shared" si="36"/>
        <v>0.33187943889862354</v>
      </c>
      <c r="K775" s="6">
        <f t="shared" si="37"/>
        <v>0.66540870264160246</v>
      </c>
      <c r="L775">
        <f t="shared" si="38"/>
        <v>1.4295893513208013</v>
      </c>
      <c r="M775" t="s">
        <v>1891</v>
      </c>
    </row>
    <row r="776" spans="1:13" x14ac:dyDescent="0.25">
      <c r="A776">
        <v>949</v>
      </c>
      <c r="B776" t="s">
        <v>1893</v>
      </c>
      <c r="C776">
        <v>45.268300000000004</v>
      </c>
      <c r="D776">
        <v>-111.874399999999</v>
      </c>
      <c r="E776">
        <v>2209.8000000000002</v>
      </c>
      <c r="F776" t="s">
        <v>1894</v>
      </c>
      <c r="G776" t="s">
        <v>2345</v>
      </c>
      <c r="H776">
        <v>0.74460999999999999</v>
      </c>
      <c r="I776">
        <v>1.72045</v>
      </c>
      <c r="J776" s="6">
        <f t="shared" si="36"/>
        <v>0.24944638583310183</v>
      </c>
      <c r="K776" s="6">
        <f t="shared" si="37"/>
        <v>0.57170694095891728</v>
      </c>
      <c r="L776">
        <f t="shared" si="38"/>
        <v>1.1460784704794587</v>
      </c>
      <c r="M776" t="s">
        <v>1893</v>
      </c>
    </row>
    <row r="777" spans="1:13" x14ac:dyDescent="0.25">
      <c r="A777">
        <v>950</v>
      </c>
      <c r="B777" t="s">
        <v>1895</v>
      </c>
      <c r="C777">
        <v>46.713299999999897</v>
      </c>
      <c r="D777">
        <v>-107.1069</v>
      </c>
      <c r="E777">
        <v>938.79999999999905</v>
      </c>
      <c r="F777" t="s">
        <v>1896</v>
      </c>
      <c r="G777" t="s">
        <v>2345</v>
      </c>
      <c r="H777">
        <v>0.90122999999999998</v>
      </c>
      <c r="I777">
        <v>2.1989999999999998</v>
      </c>
      <c r="J777" s="6">
        <f t="shared" si="36"/>
        <v>0.33173884667837411</v>
      </c>
      <c r="K777" s="6">
        <f t="shared" si="37"/>
        <v>0.67128615374267686</v>
      </c>
      <c r="L777">
        <f t="shared" si="38"/>
        <v>1.4351430768713385</v>
      </c>
      <c r="M777" t="s">
        <v>1895</v>
      </c>
    </row>
    <row r="778" spans="1:13" x14ac:dyDescent="0.25">
      <c r="A778">
        <v>951</v>
      </c>
      <c r="B778" t="s">
        <v>1897</v>
      </c>
      <c r="C778">
        <v>45.6480999999999</v>
      </c>
      <c r="D778">
        <v>-106.5008</v>
      </c>
      <c r="E778">
        <v>1322.8</v>
      </c>
      <c r="F778" t="s">
        <v>1898</v>
      </c>
      <c r="G778" t="s">
        <v>2345</v>
      </c>
      <c r="H778">
        <v>1.0111000000000001</v>
      </c>
      <c r="I778">
        <v>2.4311500000000001</v>
      </c>
      <c r="J778" s="6">
        <f t="shared" si="36"/>
        <v>0.3629963315731024</v>
      </c>
      <c r="K778" s="6">
        <f t="shared" si="37"/>
        <v>0.7594901162165012</v>
      </c>
      <c r="L778">
        <f t="shared" si="38"/>
        <v>1.5953200581082507</v>
      </c>
      <c r="M778" t="s">
        <v>1897</v>
      </c>
    </row>
    <row r="779" spans="1:13" x14ac:dyDescent="0.25">
      <c r="A779">
        <v>953</v>
      </c>
      <c r="B779" t="s">
        <v>1901</v>
      </c>
      <c r="C779">
        <v>48.166699999999899</v>
      </c>
      <c r="D779">
        <v>-113</v>
      </c>
      <c r="E779">
        <v>2103.0999999999899</v>
      </c>
      <c r="F779" t="s">
        <v>1902</v>
      </c>
      <c r="G779" t="s">
        <v>2345</v>
      </c>
      <c r="H779">
        <v>1.1952400000000001</v>
      </c>
      <c r="I779">
        <v>2.5114100000000001</v>
      </c>
      <c r="J779" s="6">
        <f t="shared" si="36"/>
        <v>0.33644229550126425</v>
      </c>
      <c r="K779" s="6">
        <f t="shared" si="37"/>
        <v>0.96203597145218267</v>
      </c>
      <c r="L779">
        <f t="shared" si="38"/>
        <v>1.7367229857260915</v>
      </c>
      <c r="M779" t="s">
        <v>1901</v>
      </c>
    </row>
    <row r="780" spans="1:13" x14ac:dyDescent="0.25">
      <c r="A780">
        <v>954</v>
      </c>
      <c r="B780" t="s">
        <v>1903</v>
      </c>
      <c r="C780">
        <v>47.5</v>
      </c>
      <c r="D780">
        <v>-112.9</v>
      </c>
      <c r="E780">
        <v>1630.7</v>
      </c>
      <c r="F780" t="s">
        <v>1904</v>
      </c>
      <c r="G780" t="s">
        <v>2345</v>
      </c>
      <c r="H780">
        <v>1.09571</v>
      </c>
      <c r="I780">
        <v>2.3650000000000002</v>
      </c>
      <c r="J780" s="6">
        <f t="shared" si="36"/>
        <v>0.32445872589163988</v>
      </c>
      <c r="K780" s="6">
        <f t="shared" si="37"/>
        <v>0.8708123489401377</v>
      </c>
      <c r="L780">
        <f t="shared" si="38"/>
        <v>1.6179061744700689</v>
      </c>
      <c r="M780" t="s">
        <v>1903</v>
      </c>
    </row>
    <row r="781" spans="1:13" x14ac:dyDescent="0.25">
      <c r="A781">
        <v>955</v>
      </c>
      <c r="B781" t="s">
        <v>1905</v>
      </c>
      <c r="C781">
        <v>45.073300000000003</v>
      </c>
      <c r="D781">
        <v>-107.8886</v>
      </c>
      <c r="E781">
        <v>2218.9</v>
      </c>
      <c r="F781" t="s">
        <v>1906</v>
      </c>
      <c r="G781" t="s">
        <v>2345</v>
      </c>
      <c r="H781">
        <v>1.34</v>
      </c>
      <c r="I781">
        <v>2.82023</v>
      </c>
      <c r="J781" s="6">
        <f t="shared" si="36"/>
        <v>0.37837967669057659</v>
      </c>
      <c r="K781" s="6">
        <f t="shared" si="37"/>
        <v>1.0777271939207433</v>
      </c>
      <c r="L781">
        <f t="shared" si="38"/>
        <v>1.9489785969603717</v>
      </c>
      <c r="M781" t="s">
        <v>1905</v>
      </c>
    </row>
    <row r="782" spans="1:13" x14ac:dyDescent="0.25">
      <c r="A782">
        <v>956</v>
      </c>
      <c r="B782" t="s">
        <v>1907</v>
      </c>
      <c r="C782">
        <v>46.7911</v>
      </c>
      <c r="D782">
        <v>-109.61750000000001</v>
      </c>
      <c r="E782">
        <v>1853.2</v>
      </c>
      <c r="F782" t="s">
        <v>1908</v>
      </c>
      <c r="G782" t="s">
        <v>2345</v>
      </c>
      <c r="H782">
        <v>1.16534</v>
      </c>
      <c r="I782">
        <v>2.6163400000000001</v>
      </c>
      <c r="J782" s="6">
        <f t="shared" si="36"/>
        <v>0.37090783923986592</v>
      </c>
      <c r="K782" s="6">
        <f t="shared" si="37"/>
        <v>0.90824627698330551</v>
      </c>
      <c r="L782">
        <f t="shared" si="38"/>
        <v>1.7622931384916529</v>
      </c>
      <c r="M782" t="s">
        <v>1907</v>
      </c>
    </row>
    <row r="783" spans="1:13" x14ac:dyDescent="0.25">
      <c r="A783">
        <v>957</v>
      </c>
      <c r="B783" t="s">
        <v>1909</v>
      </c>
      <c r="C783">
        <v>48.871899999999897</v>
      </c>
      <c r="D783">
        <v>-106.9456</v>
      </c>
      <c r="E783">
        <v>777.2</v>
      </c>
      <c r="F783" t="s">
        <v>1910</v>
      </c>
      <c r="G783" t="s">
        <v>2345</v>
      </c>
      <c r="H783">
        <v>1.1169199999999999</v>
      </c>
      <c r="I783">
        <v>2.78139</v>
      </c>
      <c r="J783" s="6">
        <f t="shared" si="36"/>
        <v>0.42547551425195013</v>
      </c>
      <c r="K783" s="6">
        <f t="shared" si="37"/>
        <v>0.82200284689896774</v>
      </c>
      <c r="L783">
        <f t="shared" si="38"/>
        <v>1.8016964234494837</v>
      </c>
      <c r="M783" t="s">
        <v>1909</v>
      </c>
    </row>
    <row r="784" spans="1:13" x14ac:dyDescent="0.25">
      <c r="A784">
        <v>959</v>
      </c>
      <c r="B784" t="s">
        <v>1913</v>
      </c>
      <c r="C784">
        <v>45.055300000000003</v>
      </c>
      <c r="D784">
        <v>-105.9483</v>
      </c>
      <c r="E784">
        <v>1197.9000000000001</v>
      </c>
      <c r="F784" t="s">
        <v>1914</v>
      </c>
      <c r="G784" t="s">
        <v>2345</v>
      </c>
      <c r="H784">
        <v>1.0543499999999999</v>
      </c>
      <c r="I784">
        <v>2.5946899999999999</v>
      </c>
      <c r="J784" s="6">
        <f t="shared" si="36"/>
        <v>0.39374512825274638</v>
      </c>
      <c r="K784" s="6">
        <f t="shared" si="37"/>
        <v>0.78142667449239478</v>
      </c>
      <c r="L784">
        <f t="shared" si="38"/>
        <v>1.6880583372461975</v>
      </c>
      <c r="M784" t="s">
        <v>1913</v>
      </c>
    </row>
    <row r="785" spans="1:13" x14ac:dyDescent="0.25">
      <c r="A785">
        <v>960</v>
      </c>
      <c r="B785" t="s">
        <v>1915</v>
      </c>
      <c r="C785">
        <v>44.966700000000003</v>
      </c>
      <c r="D785">
        <v>-113.2167</v>
      </c>
      <c r="E785">
        <v>1935.5</v>
      </c>
      <c r="F785" t="s">
        <v>1916</v>
      </c>
      <c r="G785" t="s">
        <v>2345</v>
      </c>
      <c r="H785">
        <v>0.76541999999999999</v>
      </c>
      <c r="I785">
        <v>1.7743599999999999</v>
      </c>
      <c r="J785" s="6">
        <f t="shared" si="36"/>
        <v>0.25790748126993124</v>
      </c>
      <c r="K785" s="6">
        <f t="shared" si="37"/>
        <v>0.5866521565124303</v>
      </c>
      <c r="L785">
        <f t="shared" si="38"/>
        <v>1.1805060782562151</v>
      </c>
      <c r="M785" t="s">
        <v>1915</v>
      </c>
    </row>
    <row r="786" spans="1:13" x14ac:dyDescent="0.25">
      <c r="A786">
        <v>961</v>
      </c>
      <c r="B786" t="s">
        <v>1917</v>
      </c>
      <c r="C786">
        <v>44.993600000000001</v>
      </c>
      <c r="D786">
        <v>-108.348299999999</v>
      </c>
      <c r="E786">
        <v>871.7</v>
      </c>
      <c r="F786" t="s">
        <v>1918</v>
      </c>
      <c r="G786" t="s">
        <v>2345</v>
      </c>
      <c r="H786">
        <v>-9.9989999999999996E-2</v>
      </c>
      <c r="I786">
        <v>-9.9989999999999996E-2</v>
      </c>
      <c r="J786" s="6">
        <f t="shared" si="36"/>
        <v>0</v>
      </c>
      <c r="K786" s="6">
        <f t="shared" si="37"/>
        <v>-9.9989999999999996E-2</v>
      </c>
      <c r="L786">
        <f t="shared" si="38"/>
        <v>-9.9989999999999996E-2</v>
      </c>
      <c r="M786" t="s">
        <v>1917</v>
      </c>
    </row>
    <row r="787" spans="1:13" x14ac:dyDescent="0.25">
      <c r="A787">
        <v>962</v>
      </c>
      <c r="B787" t="s">
        <v>1919</v>
      </c>
      <c r="C787">
        <v>48.561700000000002</v>
      </c>
      <c r="D787">
        <v>-113.0133</v>
      </c>
      <c r="E787">
        <v>1336.2</v>
      </c>
      <c r="F787" t="s">
        <v>1920</v>
      </c>
      <c r="G787" t="s">
        <v>2345</v>
      </c>
      <c r="H787">
        <v>0.98828000000000005</v>
      </c>
      <c r="I787">
        <v>2.2395800000000001</v>
      </c>
      <c r="J787" s="6">
        <f t="shared" si="36"/>
        <v>0.31986008217839035</v>
      </c>
      <c r="K787" s="6">
        <f t="shared" si="37"/>
        <v>0.76656988586437613</v>
      </c>
      <c r="L787">
        <f t="shared" si="38"/>
        <v>1.5030749429321881</v>
      </c>
      <c r="M787" t="s">
        <v>1919</v>
      </c>
    </row>
    <row r="788" spans="1:13" x14ac:dyDescent="0.25">
      <c r="A788">
        <v>963</v>
      </c>
      <c r="B788" t="s">
        <v>1921</v>
      </c>
      <c r="C788">
        <v>47.284999999999897</v>
      </c>
      <c r="D788">
        <v>-110.351699999999</v>
      </c>
      <c r="E788">
        <v>1229.9000000000001</v>
      </c>
      <c r="F788" t="s">
        <v>1922</v>
      </c>
      <c r="G788" t="s">
        <v>2345</v>
      </c>
      <c r="H788">
        <v>1.0423</v>
      </c>
      <c r="I788">
        <v>2.4811700000000001</v>
      </c>
      <c r="J788" s="6">
        <f t="shared" si="36"/>
        <v>0.36780714172781936</v>
      </c>
      <c r="K788" s="6">
        <f t="shared" si="37"/>
        <v>0.7873555167215498</v>
      </c>
      <c r="L788">
        <f t="shared" si="38"/>
        <v>1.6342627583607749</v>
      </c>
      <c r="M788" t="s">
        <v>1921</v>
      </c>
    </row>
    <row r="789" spans="1:13" x14ac:dyDescent="0.25">
      <c r="A789">
        <v>964</v>
      </c>
      <c r="B789" t="s">
        <v>1923</v>
      </c>
      <c r="C789">
        <v>47.0167</v>
      </c>
      <c r="D789">
        <v>-105.8167</v>
      </c>
      <c r="E789">
        <v>975.39999999999895</v>
      </c>
      <c r="F789" t="s">
        <v>1924</v>
      </c>
      <c r="G789" t="s">
        <v>2345</v>
      </c>
      <c r="H789">
        <v>0.94782999999999995</v>
      </c>
      <c r="I789">
        <v>2.3071299999999999</v>
      </c>
      <c r="J789" s="6">
        <f t="shared" si="36"/>
        <v>0.34746728179100606</v>
      </c>
      <c r="K789" s="6">
        <f t="shared" si="37"/>
        <v>0.7069840332897358</v>
      </c>
      <c r="L789">
        <f t="shared" si="38"/>
        <v>1.5070570166448678</v>
      </c>
      <c r="M789" t="s">
        <v>1923</v>
      </c>
    </row>
    <row r="790" spans="1:13" x14ac:dyDescent="0.25">
      <c r="A790">
        <v>966</v>
      </c>
      <c r="B790" t="s">
        <v>1927</v>
      </c>
      <c r="C790">
        <v>46.484699999999897</v>
      </c>
      <c r="D790">
        <v>-104.0658</v>
      </c>
      <c r="E790">
        <v>893.1</v>
      </c>
      <c r="F790" t="s">
        <v>1928</v>
      </c>
      <c r="G790" t="s">
        <v>2345</v>
      </c>
      <c r="H790">
        <v>1.325</v>
      </c>
      <c r="I790">
        <v>3.2894600000000001</v>
      </c>
      <c r="J790" s="6">
        <f t="shared" si="36"/>
        <v>0.50215962362036337</v>
      </c>
      <c r="K790" s="6">
        <f t="shared" si="37"/>
        <v>0.97692947269650143</v>
      </c>
      <c r="L790">
        <f t="shared" si="38"/>
        <v>2.1331947363482509</v>
      </c>
      <c r="M790" t="s">
        <v>1927</v>
      </c>
    </row>
    <row r="791" spans="1:13" x14ac:dyDescent="0.25">
      <c r="A791">
        <v>968</v>
      </c>
      <c r="B791" t="s">
        <v>1931</v>
      </c>
      <c r="C791">
        <v>47.5167</v>
      </c>
      <c r="D791">
        <v>-108.0333</v>
      </c>
      <c r="E791">
        <v>892.5</v>
      </c>
      <c r="F791" t="s">
        <v>1932</v>
      </c>
      <c r="G791" t="s">
        <v>2345</v>
      </c>
      <c r="H791">
        <v>0.84706000000000004</v>
      </c>
      <c r="I791">
        <v>2.1766700000000001</v>
      </c>
      <c r="J791" s="6">
        <f t="shared" si="36"/>
        <v>0.3398778581197231</v>
      </c>
      <c r="K791" s="6">
        <f t="shared" si="37"/>
        <v>0.61147462090956062</v>
      </c>
      <c r="L791">
        <f t="shared" si="38"/>
        <v>1.3940723104547805</v>
      </c>
      <c r="M791" t="s">
        <v>1931</v>
      </c>
    </row>
    <row r="792" spans="1:13" x14ac:dyDescent="0.25">
      <c r="A792">
        <v>972</v>
      </c>
      <c r="B792" t="s">
        <v>1939</v>
      </c>
      <c r="C792">
        <v>45.945799999999899</v>
      </c>
      <c r="D792">
        <v>-112.2706</v>
      </c>
      <c r="E792">
        <v>1706.9</v>
      </c>
      <c r="F792" t="s">
        <v>1940</v>
      </c>
      <c r="G792" t="s">
        <v>2345</v>
      </c>
      <c r="H792">
        <v>0.75</v>
      </c>
      <c r="I792">
        <v>1.625</v>
      </c>
      <c r="J792" s="6">
        <f t="shared" si="36"/>
        <v>0.22366944130591498</v>
      </c>
      <c r="K792" s="6">
        <f t="shared" si="37"/>
        <v>0.59496415738138686</v>
      </c>
      <c r="L792">
        <f t="shared" si="38"/>
        <v>1.1099820786906935</v>
      </c>
      <c r="M792" t="s">
        <v>1939</v>
      </c>
    </row>
    <row r="793" spans="1:13" x14ac:dyDescent="0.25">
      <c r="A793">
        <v>973</v>
      </c>
      <c r="B793" t="s">
        <v>1941</v>
      </c>
      <c r="C793">
        <v>45.584200000000003</v>
      </c>
      <c r="D793">
        <v>-109.851699999999</v>
      </c>
      <c r="E793">
        <v>2133.5999999999899</v>
      </c>
      <c r="F793" t="s">
        <v>1942</v>
      </c>
      <c r="G793" t="s">
        <v>2345</v>
      </c>
      <c r="H793">
        <v>1.1276200000000001</v>
      </c>
      <c r="I793">
        <v>2.45858</v>
      </c>
      <c r="J793" s="6">
        <f t="shared" si="36"/>
        <v>0.3402229481148808</v>
      </c>
      <c r="K793" s="6">
        <f t="shared" si="37"/>
        <v>0.89179542275237755</v>
      </c>
      <c r="L793">
        <f t="shared" si="38"/>
        <v>1.6751877113761888</v>
      </c>
      <c r="M793" t="s">
        <v>1941</v>
      </c>
    </row>
    <row r="794" spans="1:13" x14ac:dyDescent="0.25">
      <c r="A794">
        <v>974</v>
      </c>
      <c r="B794" t="s">
        <v>1943</v>
      </c>
      <c r="C794">
        <v>48.355600000000003</v>
      </c>
      <c r="D794">
        <v>-113.1139</v>
      </c>
      <c r="E794">
        <v>1627.5999999999899</v>
      </c>
      <c r="F794" t="s">
        <v>1944</v>
      </c>
      <c r="G794" t="s">
        <v>2345</v>
      </c>
      <c r="H794">
        <v>1.2</v>
      </c>
      <c r="I794">
        <v>2.46041</v>
      </c>
      <c r="J794" s="6">
        <f t="shared" si="36"/>
        <v>0.3221888005901582</v>
      </c>
      <c r="K794" s="6">
        <f t="shared" si="37"/>
        <v>0.97667574126294099</v>
      </c>
      <c r="L794">
        <f t="shared" si="38"/>
        <v>1.7185428706314705</v>
      </c>
      <c r="M794" t="s">
        <v>1943</v>
      </c>
    </row>
    <row r="795" spans="1:13" x14ac:dyDescent="0.25">
      <c r="A795">
        <v>975</v>
      </c>
      <c r="B795" t="s">
        <v>1945</v>
      </c>
      <c r="C795">
        <v>47.2441999999999</v>
      </c>
      <c r="D795">
        <v>-108.3575</v>
      </c>
      <c r="E795">
        <v>914.39999999999895</v>
      </c>
      <c r="F795" t="s">
        <v>1946</v>
      </c>
      <c r="G795" t="s">
        <v>2345</v>
      </c>
      <c r="H795">
        <v>0.91359999999999997</v>
      </c>
      <c r="I795">
        <v>2.19869</v>
      </c>
      <c r="J795" s="6">
        <f t="shared" si="36"/>
        <v>0.32849755694607818</v>
      </c>
      <c r="K795" s="6">
        <f t="shared" si="37"/>
        <v>0.68590284458199546</v>
      </c>
      <c r="L795">
        <f t="shared" si="38"/>
        <v>1.4422964222909977</v>
      </c>
      <c r="M795" t="s">
        <v>1945</v>
      </c>
    </row>
    <row r="796" spans="1:13" x14ac:dyDescent="0.25">
      <c r="A796">
        <v>976</v>
      </c>
      <c r="B796" t="s">
        <v>1947</v>
      </c>
      <c r="C796">
        <v>45.35</v>
      </c>
      <c r="D796">
        <v>-111.734399999999</v>
      </c>
      <c r="E796">
        <v>1505.4</v>
      </c>
      <c r="F796" t="s">
        <v>1948</v>
      </c>
      <c r="G796" t="s">
        <v>2345</v>
      </c>
      <c r="H796">
        <v>0.68589999999999995</v>
      </c>
      <c r="I796">
        <v>1.5506200000000001</v>
      </c>
      <c r="J796" s="6">
        <f t="shared" si="36"/>
        <v>0.22104164489834391</v>
      </c>
      <c r="K796" s="6">
        <f t="shared" si="37"/>
        <v>0.53268560705238011</v>
      </c>
      <c r="L796">
        <f t="shared" si="38"/>
        <v>1.0416528035261901</v>
      </c>
      <c r="M796" t="s">
        <v>1947</v>
      </c>
    </row>
    <row r="797" spans="1:13" x14ac:dyDescent="0.25">
      <c r="A797">
        <v>978</v>
      </c>
      <c r="B797" t="s">
        <v>1951</v>
      </c>
      <c r="C797">
        <v>45.458100000000002</v>
      </c>
      <c r="D797">
        <v>-109.5714</v>
      </c>
      <c r="E797">
        <v>1386.8</v>
      </c>
      <c r="F797" t="s">
        <v>1952</v>
      </c>
      <c r="G797" t="s">
        <v>2345</v>
      </c>
      <c r="H797">
        <v>1.1399999999999999</v>
      </c>
      <c r="I797">
        <v>2.4409999999999998</v>
      </c>
      <c r="J797" s="6">
        <f t="shared" si="36"/>
        <v>0.33256450644456609</v>
      </c>
      <c r="K797" s="6">
        <f t="shared" si="37"/>
        <v>0.90948385000363918</v>
      </c>
      <c r="L797">
        <f t="shared" si="38"/>
        <v>1.6752419250018193</v>
      </c>
      <c r="M797" t="s">
        <v>1951</v>
      </c>
    </row>
    <row r="798" spans="1:13" x14ac:dyDescent="0.25">
      <c r="A798">
        <v>979</v>
      </c>
      <c r="B798" t="s">
        <v>1953</v>
      </c>
      <c r="C798">
        <v>46.7483</v>
      </c>
      <c r="D798">
        <v>-108.71720000000001</v>
      </c>
      <c r="E798">
        <v>1222.2</v>
      </c>
      <c r="F798" t="s">
        <v>1954</v>
      </c>
      <c r="G798" t="s">
        <v>2345</v>
      </c>
      <c r="H798">
        <v>1.0354099999999999</v>
      </c>
      <c r="I798">
        <v>2.29704</v>
      </c>
      <c r="J798" s="6">
        <f t="shared" si="36"/>
        <v>0.32250065969689318</v>
      </c>
      <c r="K798" s="6">
        <f t="shared" si="37"/>
        <v>0.81186957700237594</v>
      </c>
      <c r="L798">
        <f t="shared" si="38"/>
        <v>1.5544547885011879</v>
      </c>
      <c r="M798" t="s">
        <v>1953</v>
      </c>
    </row>
    <row r="799" spans="1:13" x14ac:dyDescent="0.25">
      <c r="A799">
        <v>980</v>
      </c>
      <c r="B799" t="s">
        <v>1955</v>
      </c>
      <c r="C799">
        <v>45.296900000000001</v>
      </c>
      <c r="D799">
        <v>-106.1614</v>
      </c>
      <c r="E799">
        <v>1030.2</v>
      </c>
      <c r="F799" t="s">
        <v>1956</v>
      </c>
      <c r="G799" t="s">
        <v>2345</v>
      </c>
      <c r="H799">
        <v>0.97246999999999995</v>
      </c>
      <c r="I799">
        <v>2.3725000000000001</v>
      </c>
      <c r="J799" s="6">
        <f t="shared" si="36"/>
        <v>0.35787877475602309</v>
      </c>
      <c r="K799" s="6">
        <f t="shared" si="37"/>
        <v>0.72440733629561482</v>
      </c>
      <c r="L799">
        <f t="shared" si="38"/>
        <v>1.5484536681478076</v>
      </c>
      <c r="M799" t="s">
        <v>1955</v>
      </c>
    </row>
    <row r="800" spans="1:13" x14ac:dyDescent="0.25">
      <c r="A800">
        <v>981</v>
      </c>
      <c r="B800" t="s">
        <v>1957</v>
      </c>
      <c r="C800">
        <v>48.304200000000002</v>
      </c>
      <c r="D800">
        <v>-108.7189</v>
      </c>
      <c r="E800">
        <v>812.29999999999905</v>
      </c>
      <c r="F800" t="s">
        <v>1958</v>
      </c>
      <c r="G800" t="s">
        <v>2345</v>
      </c>
      <c r="H800">
        <v>1.0229699999999999</v>
      </c>
      <c r="I800">
        <v>2.4466999999999999</v>
      </c>
      <c r="J800" s="6">
        <f t="shared" si="36"/>
        <v>0.36393702133768041</v>
      </c>
      <c r="K800" s="6">
        <f t="shared" si="37"/>
        <v>0.77070807975840205</v>
      </c>
      <c r="L800">
        <f t="shared" si="38"/>
        <v>1.608704039879201</v>
      </c>
      <c r="M800" t="s">
        <v>1957</v>
      </c>
    </row>
    <row r="801" spans="1:13" x14ac:dyDescent="0.25">
      <c r="A801">
        <v>982</v>
      </c>
      <c r="B801" t="s">
        <v>1959</v>
      </c>
      <c r="C801">
        <v>45.333300000000001</v>
      </c>
      <c r="D801">
        <v>-110.2167</v>
      </c>
      <c r="E801">
        <v>1737.4</v>
      </c>
      <c r="F801" t="s">
        <v>1960</v>
      </c>
      <c r="G801" t="s">
        <v>2345</v>
      </c>
      <c r="H801">
        <v>1.35148</v>
      </c>
      <c r="I801">
        <v>2.7718400000000001</v>
      </c>
      <c r="J801" s="6">
        <f t="shared" si="36"/>
        <v>0.3630755744608794</v>
      </c>
      <c r="K801" s="6">
        <f t="shared" si="37"/>
        <v>1.0998151892322587</v>
      </c>
      <c r="L801">
        <f t="shared" si="38"/>
        <v>1.9358275946161294</v>
      </c>
      <c r="M801" t="s">
        <v>1959</v>
      </c>
    </row>
    <row r="802" spans="1:13" x14ac:dyDescent="0.25">
      <c r="A802">
        <v>983</v>
      </c>
      <c r="B802" t="s">
        <v>1961</v>
      </c>
      <c r="C802">
        <v>45.329999999999899</v>
      </c>
      <c r="D802">
        <v>-112.9128</v>
      </c>
      <c r="E802">
        <v>2262.1999999999898</v>
      </c>
      <c r="F802" t="s">
        <v>1962</v>
      </c>
      <c r="G802" t="s">
        <v>2345</v>
      </c>
      <c r="H802">
        <v>0.79583000000000004</v>
      </c>
      <c r="I802">
        <v>1.7606999999999999</v>
      </c>
      <c r="J802" s="6">
        <f t="shared" si="36"/>
        <v>0.24664221009467227</v>
      </c>
      <c r="K802" s="6">
        <f t="shared" si="37"/>
        <v>0.62487064746580412</v>
      </c>
      <c r="L802">
        <f t="shared" si="38"/>
        <v>1.192785323732902</v>
      </c>
      <c r="M802" t="s">
        <v>1961</v>
      </c>
    </row>
    <row r="803" spans="1:13" x14ac:dyDescent="0.25">
      <c r="A803">
        <v>984</v>
      </c>
      <c r="B803" t="s">
        <v>1963</v>
      </c>
      <c r="C803">
        <v>46.222200000000001</v>
      </c>
      <c r="D803">
        <v>-112.22920000000001</v>
      </c>
      <c r="E803">
        <v>2090.9</v>
      </c>
      <c r="F803" t="s">
        <v>1964</v>
      </c>
      <c r="G803" t="s">
        <v>2345</v>
      </c>
      <c r="H803">
        <v>0.78812000000000004</v>
      </c>
      <c r="I803">
        <v>1.8119499999999999</v>
      </c>
      <c r="J803" s="6">
        <f t="shared" si="36"/>
        <v>0.26171369610541134</v>
      </c>
      <c r="K803" s="6">
        <f t="shared" si="37"/>
        <v>0.60671388943061189</v>
      </c>
      <c r="L803">
        <f t="shared" si="38"/>
        <v>1.2093319447153059</v>
      </c>
      <c r="M803" t="s">
        <v>1963</v>
      </c>
    </row>
    <row r="804" spans="1:13" x14ac:dyDescent="0.25">
      <c r="A804">
        <v>985</v>
      </c>
      <c r="B804" t="s">
        <v>1965</v>
      </c>
      <c r="C804">
        <v>47.789700000000003</v>
      </c>
      <c r="D804">
        <v>-112.93940000000001</v>
      </c>
      <c r="E804">
        <v>2103.0999999999899</v>
      </c>
      <c r="F804" t="s">
        <v>1966</v>
      </c>
      <c r="G804" t="s">
        <v>2345</v>
      </c>
      <c r="H804">
        <v>1.075</v>
      </c>
      <c r="I804">
        <v>2.3543099999999999</v>
      </c>
      <c r="J804" s="6">
        <f t="shared" si="36"/>
        <v>0.32702006052236593</v>
      </c>
      <c r="K804" s="6">
        <f t="shared" si="37"/>
        <v>0.8483269670623792</v>
      </c>
      <c r="L804">
        <f t="shared" si="38"/>
        <v>1.6013184835311898</v>
      </c>
      <c r="M804" t="s">
        <v>1965</v>
      </c>
    </row>
    <row r="805" spans="1:13" x14ac:dyDescent="0.25">
      <c r="A805">
        <v>986</v>
      </c>
      <c r="B805" t="s">
        <v>1967</v>
      </c>
      <c r="C805">
        <v>46.3292</v>
      </c>
      <c r="D805">
        <v>-111.5881</v>
      </c>
      <c r="E805">
        <v>1332</v>
      </c>
      <c r="F805" t="s">
        <v>1968</v>
      </c>
      <c r="G805" t="s">
        <v>2345</v>
      </c>
      <c r="H805">
        <v>0.68</v>
      </c>
      <c r="I805">
        <v>1.6</v>
      </c>
      <c r="J805" s="6">
        <f t="shared" si="36"/>
        <v>0.23517244114450492</v>
      </c>
      <c r="K805" s="6">
        <f t="shared" si="37"/>
        <v>0.51699088547528682</v>
      </c>
      <c r="L805">
        <f t="shared" si="38"/>
        <v>1.0584954427376436</v>
      </c>
      <c r="M805" t="s">
        <v>1967</v>
      </c>
    </row>
    <row r="806" spans="1:13" x14ac:dyDescent="0.25">
      <c r="A806">
        <v>988</v>
      </c>
      <c r="B806" t="s">
        <v>1971</v>
      </c>
      <c r="C806">
        <v>47.867800000000003</v>
      </c>
      <c r="D806">
        <v>-112.6681</v>
      </c>
      <c r="E806">
        <v>1585</v>
      </c>
      <c r="F806" t="s">
        <v>1972</v>
      </c>
      <c r="G806" t="s">
        <v>2345</v>
      </c>
      <c r="H806">
        <v>1.1108199999999999</v>
      </c>
      <c r="I806">
        <v>2.4470299999999998</v>
      </c>
      <c r="J806" s="6">
        <f t="shared" si="36"/>
        <v>0.34156496476271619</v>
      </c>
      <c r="K806" s="6">
        <f t="shared" si="37"/>
        <v>0.87406520769666607</v>
      </c>
      <c r="L806">
        <f t="shared" si="38"/>
        <v>1.6605476038483329</v>
      </c>
      <c r="M806" t="s">
        <v>1971</v>
      </c>
    </row>
    <row r="807" spans="1:13" x14ac:dyDescent="0.25">
      <c r="A807">
        <v>989</v>
      </c>
      <c r="B807" t="s">
        <v>1973</v>
      </c>
      <c r="C807">
        <v>47.241700000000002</v>
      </c>
      <c r="D807">
        <v>-112.0917</v>
      </c>
      <c r="E807">
        <v>1313.7</v>
      </c>
      <c r="F807" t="s">
        <v>1974</v>
      </c>
      <c r="G807" t="s">
        <v>2345</v>
      </c>
      <c r="H807">
        <v>0.96718999999999999</v>
      </c>
      <c r="I807">
        <v>2.3102299999999998</v>
      </c>
      <c r="J807" s="6">
        <f t="shared" si="36"/>
        <v>0.34331086451599546</v>
      </c>
      <c r="K807" s="6">
        <f t="shared" si="37"/>
        <v>0.72922504220514039</v>
      </c>
      <c r="L807">
        <f t="shared" si="38"/>
        <v>1.51972752110257</v>
      </c>
      <c r="M807" t="s">
        <v>1973</v>
      </c>
    </row>
    <row r="808" spans="1:13" x14ac:dyDescent="0.25">
      <c r="A808">
        <v>990</v>
      </c>
      <c r="B808" t="s">
        <v>1975</v>
      </c>
      <c r="C808">
        <v>45.783299999999898</v>
      </c>
      <c r="D808">
        <v>-113.349999999999</v>
      </c>
      <c r="E808">
        <v>1917.2</v>
      </c>
      <c r="F808" t="s">
        <v>1976</v>
      </c>
      <c r="G808" t="s">
        <v>2345</v>
      </c>
      <c r="H808">
        <v>0.65900999999999998</v>
      </c>
      <c r="I808">
        <v>1.4765999999999999</v>
      </c>
      <c r="J808" s="6">
        <f t="shared" si="36"/>
        <v>0.2089941697340606</v>
      </c>
      <c r="K808" s="6">
        <f t="shared" si="37"/>
        <v>0.51414628049536915</v>
      </c>
      <c r="L808">
        <f t="shared" si="38"/>
        <v>0.99537314024768442</v>
      </c>
      <c r="M808" t="s">
        <v>1975</v>
      </c>
    </row>
    <row r="809" spans="1:13" x14ac:dyDescent="0.25">
      <c r="A809">
        <v>991</v>
      </c>
      <c r="B809" t="s">
        <v>1977</v>
      </c>
      <c r="C809">
        <v>46.622799999999899</v>
      </c>
      <c r="D809">
        <v>-105.6133</v>
      </c>
      <c r="E809">
        <v>755.89999999999895</v>
      </c>
      <c r="F809" t="s">
        <v>1978</v>
      </c>
      <c r="G809" t="s">
        <v>2345</v>
      </c>
      <c r="H809">
        <v>1.0603100000000001</v>
      </c>
      <c r="I809">
        <v>2.5770300000000002</v>
      </c>
      <c r="J809" s="6">
        <f t="shared" si="36"/>
        <v>0.38770733144857988</v>
      </c>
      <c r="K809" s="6">
        <f t="shared" si="37"/>
        <v>0.79157175632399657</v>
      </c>
      <c r="L809">
        <f t="shared" si="38"/>
        <v>1.6843008781619981</v>
      </c>
      <c r="M809" t="s">
        <v>1977</v>
      </c>
    </row>
    <row r="810" spans="1:13" x14ac:dyDescent="0.25">
      <c r="A810">
        <v>992</v>
      </c>
      <c r="B810" t="s">
        <v>1979</v>
      </c>
      <c r="C810">
        <v>44.6678</v>
      </c>
      <c r="D810">
        <v>-111.1006</v>
      </c>
      <c r="E810">
        <v>2032.0999999999899</v>
      </c>
      <c r="F810" t="s">
        <v>1980</v>
      </c>
      <c r="G810" t="s">
        <v>2345</v>
      </c>
      <c r="H810">
        <v>0.75497000000000003</v>
      </c>
      <c r="I810">
        <v>1.8606799999999999</v>
      </c>
      <c r="J810" s="6">
        <f t="shared" si="36"/>
        <v>0.28264404336727228</v>
      </c>
      <c r="K810" s="6">
        <f t="shared" si="37"/>
        <v>0.55905607823791237</v>
      </c>
      <c r="L810">
        <f t="shared" si="38"/>
        <v>1.2098680391189562</v>
      </c>
      <c r="M810" t="s">
        <v>1979</v>
      </c>
    </row>
    <row r="811" spans="1:13" x14ac:dyDescent="0.25">
      <c r="A811">
        <v>993</v>
      </c>
      <c r="B811" t="s">
        <v>1981</v>
      </c>
      <c r="C811">
        <v>46.718600000000002</v>
      </c>
      <c r="D811">
        <v>-112.0017</v>
      </c>
      <c r="E811">
        <v>1170.4000000000001</v>
      </c>
      <c r="F811" t="s">
        <v>1982</v>
      </c>
      <c r="G811" t="s">
        <v>2345</v>
      </c>
      <c r="H811">
        <v>0.68922000000000005</v>
      </c>
      <c r="I811">
        <v>1.63565</v>
      </c>
      <c r="J811" s="6">
        <f t="shared" si="36"/>
        <v>0.24192853638303671</v>
      </c>
      <c r="K811" s="6">
        <f t="shared" si="37"/>
        <v>0.52152791710910407</v>
      </c>
      <c r="L811">
        <f t="shared" si="38"/>
        <v>1.0785889585545521</v>
      </c>
      <c r="M811" t="s">
        <v>1981</v>
      </c>
    </row>
    <row r="812" spans="1:13" x14ac:dyDescent="0.25">
      <c r="A812">
        <v>998</v>
      </c>
      <c r="B812" t="s">
        <v>1991</v>
      </c>
      <c r="C812">
        <v>45.575299999999899</v>
      </c>
      <c r="D812">
        <v>-112.5575</v>
      </c>
      <c r="E812">
        <v>1929.4</v>
      </c>
      <c r="F812" t="s">
        <v>1992</v>
      </c>
      <c r="G812" t="s">
        <v>2345</v>
      </c>
      <c r="H812">
        <v>0.73938000000000004</v>
      </c>
      <c r="I812">
        <v>1.6</v>
      </c>
      <c r="J812" s="6">
        <f t="shared" si="36"/>
        <v>0.21999359380193895</v>
      </c>
      <c r="K812" s="6">
        <f t="shared" si="37"/>
        <v>0.58689206071493627</v>
      </c>
      <c r="L812">
        <f t="shared" si="38"/>
        <v>1.0934460303574682</v>
      </c>
      <c r="M812" t="s">
        <v>1991</v>
      </c>
    </row>
    <row r="813" spans="1:13" x14ac:dyDescent="0.25">
      <c r="A813">
        <v>999</v>
      </c>
      <c r="B813" t="s">
        <v>1993</v>
      </c>
      <c r="C813">
        <v>46.445</v>
      </c>
      <c r="D813">
        <v>-107.8</v>
      </c>
      <c r="E813">
        <v>1330.5</v>
      </c>
      <c r="F813" t="s">
        <v>1994</v>
      </c>
      <c r="G813" t="s">
        <v>2345</v>
      </c>
      <c r="H813">
        <v>0.92918000000000001</v>
      </c>
      <c r="I813">
        <v>2.2361300000000002</v>
      </c>
      <c r="J813" s="6">
        <f t="shared" si="36"/>
        <v>0.33408545864544653</v>
      </c>
      <c r="K813" s="6">
        <f t="shared" si="37"/>
        <v>0.69760960627383239</v>
      </c>
      <c r="L813">
        <f t="shared" si="38"/>
        <v>1.4668698031369165</v>
      </c>
      <c r="M813" t="s">
        <v>1993</v>
      </c>
    </row>
    <row r="814" spans="1:13" x14ac:dyDescent="0.25">
      <c r="A814">
        <v>1000</v>
      </c>
      <c r="B814" t="s">
        <v>1995</v>
      </c>
      <c r="C814">
        <v>47.798099999999899</v>
      </c>
      <c r="D814">
        <v>-107.02330000000001</v>
      </c>
      <c r="E814">
        <v>841.2</v>
      </c>
      <c r="F814" t="s">
        <v>1996</v>
      </c>
      <c r="G814" t="s">
        <v>2345</v>
      </c>
      <c r="H814">
        <v>1.07633</v>
      </c>
      <c r="I814">
        <v>2.5951</v>
      </c>
      <c r="J814" s="6">
        <f t="shared" si="36"/>
        <v>0.38823135699678235</v>
      </c>
      <c r="K814" s="6">
        <f t="shared" si="37"/>
        <v>0.80722852949271862</v>
      </c>
      <c r="L814">
        <f t="shared" si="38"/>
        <v>1.7011642647463594</v>
      </c>
      <c r="M814" t="s">
        <v>1995</v>
      </c>
    </row>
    <row r="815" spans="1:13" x14ac:dyDescent="0.25">
      <c r="A815">
        <v>1001</v>
      </c>
      <c r="B815" t="s">
        <v>1997</v>
      </c>
      <c r="C815">
        <v>46.311700000000002</v>
      </c>
      <c r="D815">
        <v>-105.0222</v>
      </c>
      <c r="E815">
        <v>1011.9</v>
      </c>
      <c r="F815" t="s">
        <v>1998</v>
      </c>
      <c r="G815" t="s">
        <v>2345</v>
      </c>
      <c r="H815">
        <v>1.24444</v>
      </c>
      <c r="I815">
        <v>3.23889</v>
      </c>
      <c r="J815" s="6">
        <f t="shared" si="36"/>
        <v>0.50982573395723696</v>
      </c>
      <c r="K815" s="6">
        <f t="shared" si="37"/>
        <v>0.89105572993063631</v>
      </c>
      <c r="L815">
        <f t="shared" si="38"/>
        <v>2.0649728649653185</v>
      </c>
      <c r="M815" t="s">
        <v>1997</v>
      </c>
    </row>
    <row r="816" spans="1:13" x14ac:dyDescent="0.25">
      <c r="A816">
        <v>1003</v>
      </c>
      <c r="B816" t="s">
        <v>2001</v>
      </c>
      <c r="C816">
        <v>45.569699999999898</v>
      </c>
      <c r="D816">
        <v>-107.4358</v>
      </c>
      <c r="E816">
        <v>1036.3</v>
      </c>
      <c r="F816" t="s">
        <v>2002</v>
      </c>
      <c r="G816" t="s">
        <v>2345</v>
      </c>
      <c r="H816">
        <v>0.93815000000000004</v>
      </c>
      <c r="I816">
        <v>2.3663099999999999</v>
      </c>
      <c r="J816" s="6">
        <f t="shared" si="36"/>
        <v>0.36506942776623486</v>
      </c>
      <c r="K816" s="6">
        <f t="shared" si="37"/>
        <v>0.68510315543520173</v>
      </c>
      <c r="L816">
        <f t="shared" si="38"/>
        <v>1.5257065777176009</v>
      </c>
      <c r="M816" t="s">
        <v>2001</v>
      </c>
    </row>
    <row r="817" spans="1:13" x14ac:dyDescent="0.25">
      <c r="A817">
        <v>1004</v>
      </c>
      <c r="B817" t="s">
        <v>2003</v>
      </c>
      <c r="C817">
        <v>46.751100000000001</v>
      </c>
      <c r="D817">
        <v>-109.02330000000001</v>
      </c>
      <c r="E817">
        <v>1516.4</v>
      </c>
      <c r="F817" t="s">
        <v>2004</v>
      </c>
      <c r="G817" t="s">
        <v>2345</v>
      </c>
      <c r="H817">
        <v>1.13558</v>
      </c>
      <c r="I817">
        <v>2.4857100000000001</v>
      </c>
      <c r="J817" s="6">
        <f t="shared" si="36"/>
        <v>0.34512322604612006</v>
      </c>
      <c r="K817" s="6">
        <f t="shared" si="37"/>
        <v>0.89635880892037911</v>
      </c>
      <c r="L817">
        <f t="shared" si="38"/>
        <v>1.6910344044601895</v>
      </c>
      <c r="M817" t="s">
        <v>2003</v>
      </c>
    </row>
    <row r="818" spans="1:13" x14ac:dyDescent="0.25">
      <c r="A818">
        <v>1005</v>
      </c>
      <c r="B818" t="s">
        <v>2005</v>
      </c>
      <c r="C818">
        <v>47.813899999999897</v>
      </c>
      <c r="D818">
        <v>-109.0167</v>
      </c>
      <c r="E818">
        <v>944.89999999999895</v>
      </c>
      <c r="F818" t="s">
        <v>2006</v>
      </c>
      <c r="G818" t="s">
        <v>2345</v>
      </c>
      <c r="H818">
        <v>0.88234999999999997</v>
      </c>
      <c r="I818">
        <v>2.1924999999999999</v>
      </c>
      <c r="J818" s="6">
        <f t="shared" si="36"/>
        <v>0.33490344974507935</v>
      </c>
      <c r="K818" s="6">
        <f t="shared" si="37"/>
        <v>0.65021261804939889</v>
      </c>
      <c r="L818">
        <f t="shared" si="38"/>
        <v>1.4213563090246992</v>
      </c>
      <c r="M818" t="s">
        <v>2005</v>
      </c>
    </row>
    <row r="819" spans="1:13" x14ac:dyDescent="0.25">
      <c r="A819">
        <v>1008</v>
      </c>
      <c r="B819" t="s">
        <v>2011</v>
      </c>
      <c r="C819">
        <v>47.702800000000003</v>
      </c>
      <c r="D819">
        <v>-108.4786</v>
      </c>
      <c r="E819">
        <v>938.79999999999905</v>
      </c>
      <c r="F819" t="s">
        <v>2012</v>
      </c>
      <c r="G819" t="s">
        <v>2345</v>
      </c>
      <c r="H819">
        <v>0.9375</v>
      </c>
      <c r="I819">
        <v>2.21618</v>
      </c>
      <c r="J819" s="6">
        <f t="shared" si="36"/>
        <v>0.32685901852462568</v>
      </c>
      <c r="K819" s="6">
        <f t="shared" si="37"/>
        <v>0.71093859286906458</v>
      </c>
      <c r="L819">
        <f t="shared" si="38"/>
        <v>1.4635592964345325</v>
      </c>
      <c r="M819" t="s">
        <v>2011</v>
      </c>
    </row>
    <row r="820" spans="1:13" x14ac:dyDescent="0.25">
      <c r="A820">
        <v>1009</v>
      </c>
      <c r="B820" t="s">
        <v>2013</v>
      </c>
      <c r="C820">
        <v>48.49</v>
      </c>
      <c r="D820">
        <v>-104.4761</v>
      </c>
      <c r="E820">
        <v>602</v>
      </c>
      <c r="F820" t="s">
        <v>2014</v>
      </c>
      <c r="G820" t="s">
        <v>2345</v>
      </c>
      <c r="H820">
        <v>1.1803600000000001</v>
      </c>
      <c r="I820">
        <v>2.9738799999999999</v>
      </c>
      <c r="J820" s="6">
        <f t="shared" si="36"/>
        <v>0.45846356156683971</v>
      </c>
      <c r="K820" s="6">
        <f t="shared" si="37"/>
        <v>0.86257727491047387</v>
      </c>
      <c r="L820">
        <f t="shared" si="38"/>
        <v>1.9182286374552369</v>
      </c>
      <c r="M820" t="s">
        <v>2013</v>
      </c>
    </row>
    <row r="821" spans="1:13" x14ac:dyDescent="0.25">
      <c r="A821">
        <v>1012</v>
      </c>
      <c r="B821" t="s">
        <v>2019</v>
      </c>
      <c r="C821">
        <v>47.328299999999899</v>
      </c>
      <c r="D821">
        <v>-108.925</v>
      </c>
      <c r="E821">
        <v>1086.5999999999899</v>
      </c>
      <c r="F821" t="s">
        <v>2020</v>
      </c>
      <c r="G821" t="s">
        <v>2345</v>
      </c>
      <c r="H821">
        <v>1.05907</v>
      </c>
      <c r="I821">
        <v>2.3119100000000001</v>
      </c>
      <c r="J821" s="6">
        <f t="shared" si="36"/>
        <v>0.32025374039508875</v>
      </c>
      <c r="K821" s="6">
        <f t="shared" si="37"/>
        <v>0.83708702278136748</v>
      </c>
      <c r="L821">
        <f t="shared" si="38"/>
        <v>1.574498511390684</v>
      </c>
      <c r="M821" t="s">
        <v>2019</v>
      </c>
    </row>
    <row r="822" spans="1:13" x14ac:dyDescent="0.25">
      <c r="A822">
        <v>1014</v>
      </c>
      <c r="B822" t="s">
        <v>2023</v>
      </c>
      <c r="C822">
        <v>47.833100000000002</v>
      </c>
      <c r="D822">
        <v>-108.616699999999</v>
      </c>
      <c r="E822">
        <v>1030.2</v>
      </c>
      <c r="F822" t="s">
        <v>2024</v>
      </c>
      <c r="G822" t="s">
        <v>2345</v>
      </c>
      <c r="H822">
        <v>0.98467000000000005</v>
      </c>
      <c r="I822">
        <v>2.33066</v>
      </c>
      <c r="J822" s="6">
        <f t="shared" si="36"/>
        <v>0.34406495006096971</v>
      </c>
      <c r="K822" s="6">
        <f t="shared" si="37"/>
        <v>0.74618234993574051</v>
      </c>
      <c r="L822">
        <f t="shared" si="38"/>
        <v>1.5384211749678702</v>
      </c>
      <c r="M822" t="s">
        <v>2023</v>
      </c>
    </row>
    <row r="823" spans="1:13" x14ac:dyDescent="0.25">
      <c r="A823">
        <v>1016</v>
      </c>
      <c r="B823" t="s">
        <v>2027</v>
      </c>
      <c r="C823">
        <v>46.776899999999898</v>
      </c>
      <c r="D823">
        <v>-104.5797</v>
      </c>
      <c r="E823">
        <v>807.39999999999895</v>
      </c>
      <c r="F823" t="s">
        <v>2028</v>
      </c>
      <c r="G823" t="s">
        <v>2345</v>
      </c>
      <c r="H823">
        <v>1.3452999999999999</v>
      </c>
      <c r="I823">
        <v>3.4432299999999998</v>
      </c>
      <c r="J823" s="6">
        <f t="shared" si="36"/>
        <v>0.53627752114162075</v>
      </c>
      <c r="K823" s="6">
        <f t="shared" si="37"/>
        <v>0.97358074822300922</v>
      </c>
      <c r="L823">
        <f t="shared" si="38"/>
        <v>2.2084053741115044</v>
      </c>
      <c r="M823" t="s">
        <v>2027</v>
      </c>
    </row>
    <row r="824" spans="1:13" x14ac:dyDescent="0.25">
      <c r="A824">
        <v>1020</v>
      </c>
      <c r="B824" t="s">
        <v>2035</v>
      </c>
      <c r="C824">
        <v>48.1268999999999</v>
      </c>
      <c r="D824">
        <v>-105.0731</v>
      </c>
      <c r="E824">
        <v>738.5</v>
      </c>
      <c r="F824" t="s">
        <v>2036</v>
      </c>
      <c r="G824" t="s">
        <v>2345</v>
      </c>
      <c r="H824">
        <v>1.1009100000000001</v>
      </c>
      <c r="I824">
        <v>2.7909700000000002</v>
      </c>
      <c r="J824" s="6">
        <f t="shared" si="36"/>
        <v>0.43201688682682826</v>
      </c>
      <c r="K824" s="6">
        <f t="shared" si="37"/>
        <v>0.80145871294169924</v>
      </c>
      <c r="L824">
        <f t="shared" si="38"/>
        <v>1.7962143564708497</v>
      </c>
      <c r="M824" t="s">
        <v>2035</v>
      </c>
    </row>
    <row r="825" spans="1:13" x14ac:dyDescent="0.25">
      <c r="A825">
        <v>1021</v>
      </c>
      <c r="B825" t="s">
        <v>2037</v>
      </c>
      <c r="C825">
        <v>46.835299999999897</v>
      </c>
      <c r="D825">
        <v>-110.7175</v>
      </c>
      <c r="E825">
        <v>2509.0999999999899</v>
      </c>
      <c r="F825" t="s">
        <v>2038</v>
      </c>
      <c r="G825" t="s">
        <v>2345</v>
      </c>
      <c r="H825">
        <v>1.26312</v>
      </c>
      <c r="I825">
        <v>2.65</v>
      </c>
      <c r="J825" s="6">
        <f t="shared" si="36"/>
        <v>0.35451734258096851</v>
      </c>
      <c r="K825" s="6">
        <f t="shared" si="37"/>
        <v>1.0173873035303975</v>
      </c>
      <c r="L825">
        <f t="shared" si="38"/>
        <v>1.8336936517651989</v>
      </c>
      <c r="M825" t="s">
        <v>2037</v>
      </c>
    </row>
    <row r="826" spans="1:13" x14ac:dyDescent="0.25">
      <c r="A826">
        <v>1022</v>
      </c>
      <c r="B826" t="s">
        <v>2039</v>
      </c>
      <c r="C826">
        <v>47.411099999999898</v>
      </c>
      <c r="D826">
        <v>-107.6686</v>
      </c>
      <c r="E826">
        <v>876.29999999999905</v>
      </c>
      <c r="F826" t="s">
        <v>2040</v>
      </c>
      <c r="G826" t="s">
        <v>2345</v>
      </c>
      <c r="H826">
        <v>0.84697999999999996</v>
      </c>
      <c r="I826">
        <v>2.1575000000000002</v>
      </c>
      <c r="J826" s="6">
        <f t="shared" si="36"/>
        <v>0.33499802996597455</v>
      </c>
      <c r="K826" s="6">
        <f t="shared" si="37"/>
        <v>0.61477706003594867</v>
      </c>
      <c r="L826">
        <f t="shared" si="38"/>
        <v>1.3861385300179743</v>
      </c>
      <c r="M826" t="s">
        <v>2039</v>
      </c>
    </row>
    <row r="827" spans="1:13" x14ac:dyDescent="0.25">
      <c r="A827">
        <v>1023</v>
      </c>
      <c r="B827" t="s">
        <v>2041</v>
      </c>
      <c r="C827">
        <v>45.337499999999899</v>
      </c>
      <c r="D827">
        <v>-108.490799999999</v>
      </c>
      <c r="E827">
        <v>1885.5</v>
      </c>
      <c r="F827" t="s">
        <v>2042</v>
      </c>
      <c r="G827" t="s">
        <v>2345</v>
      </c>
      <c r="H827">
        <v>1.4</v>
      </c>
      <c r="I827">
        <v>2.9188700000000001</v>
      </c>
      <c r="J827" s="6">
        <f t="shared" si="36"/>
        <v>0.38825691921864608</v>
      </c>
      <c r="K827" s="6">
        <f t="shared" si="37"/>
        <v>1.1308808111107047</v>
      </c>
      <c r="L827">
        <f t="shared" si="38"/>
        <v>2.0248754055553526</v>
      </c>
      <c r="M827" t="s">
        <v>2041</v>
      </c>
    </row>
    <row r="828" spans="1:13" x14ac:dyDescent="0.25">
      <c r="A828">
        <v>1024</v>
      </c>
      <c r="B828" t="s">
        <v>2043</v>
      </c>
      <c r="C828">
        <v>44.683300000000003</v>
      </c>
      <c r="D828">
        <v>-111.833299999999</v>
      </c>
      <c r="E828">
        <v>2039.0999999999899</v>
      </c>
      <c r="F828" t="s">
        <v>2044</v>
      </c>
      <c r="G828" t="s">
        <v>2345</v>
      </c>
      <c r="H828">
        <v>0.79576999999999998</v>
      </c>
      <c r="I828">
        <v>1.7625</v>
      </c>
      <c r="J828" s="6">
        <f t="shared" si="36"/>
        <v>0.24711766742133395</v>
      </c>
      <c r="K828" s="6">
        <f t="shared" si="37"/>
        <v>0.62448108556035198</v>
      </c>
      <c r="L828">
        <f t="shared" si="38"/>
        <v>1.1934905427801761</v>
      </c>
      <c r="M828" t="s">
        <v>2043</v>
      </c>
    </row>
    <row r="829" spans="1:13" x14ac:dyDescent="0.25">
      <c r="A829">
        <v>1025</v>
      </c>
      <c r="B829" t="s">
        <v>2045</v>
      </c>
      <c r="C829">
        <v>48.255000000000003</v>
      </c>
      <c r="D829">
        <v>-109.78360000000001</v>
      </c>
      <c r="E829">
        <v>1158.2</v>
      </c>
      <c r="F829" t="s">
        <v>2046</v>
      </c>
      <c r="G829" t="s">
        <v>2345</v>
      </c>
      <c r="H829">
        <v>1.25</v>
      </c>
      <c r="I829">
        <v>2.7310699999999999</v>
      </c>
      <c r="J829" s="6">
        <f t="shared" si="36"/>
        <v>0.37859439935423023</v>
      </c>
      <c r="K829" s="6">
        <f t="shared" si="37"/>
        <v>0.98757835951182948</v>
      </c>
      <c r="L829">
        <f t="shared" si="38"/>
        <v>1.8593241797559146</v>
      </c>
      <c r="M829" t="s">
        <v>2045</v>
      </c>
    </row>
    <row r="830" spans="1:13" x14ac:dyDescent="0.25">
      <c r="A830">
        <v>1026</v>
      </c>
      <c r="B830" t="s">
        <v>2047</v>
      </c>
      <c r="C830">
        <v>45.199399999999898</v>
      </c>
      <c r="D830">
        <v>-108.7919</v>
      </c>
      <c r="E830">
        <v>1440.2</v>
      </c>
      <c r="F830" t="s">
        <v>2048</v>
      </c>
      <c r="G830" t="s">
        <v>2345</v>
      </c>
      <c r="H830">
        <v>0.87346000000000001</v>
      </c>
      <c r="I830">
        <v>2.1489099999999999</v>
      </c>
      <c r="J830" s="6">
        <f t="shared" si="36"/>
        <v>0.32603335875843353</v>
      </c>
      <c r="K830" s="6">
        <f t="shared" si="37"/>
        <v>0.64747089660810253</v>
      </c>
      <c r="L830">
        <f t="shared" si="38"/>
        <v>1.3981904483040513</v>
      </c>
      <c r="M830" t="s">
        <v>2047</v>
      </c>
    </row>
    <row r="831" spans="1:13" x14ac:dyDescent="0.25">
      <c r="A831">
        <v>1028</v>
      </c>
      <c r="B831" t="s">
        <v>2051</v>
      </c>
      <c r="C831">
        <v>46.6083</v>
      </c>
      <c r="D831">
        <v>-111.9658</v>
      </c>
      <c r="E831">
        <v>1897.4</v>
      </c>
      <c r="F831" t="s">
        <v>2052</v>
      </c>
      <c r="G831" t="s">
        <v>2345</v>
      </c>
      <c r="H831">
        <v>0.71499999999999997</v>
      </c>
      <c r="I831">
        <v>1.6863600000000001</v>
      </c>
      <c r="J831" s="6">
        <f t="shared" si="36"/>
        <v>0.24830119829361555</v>
      </c>
      <c r="K831" s="6">
        <f t="shared" si="37"/>
        <v>0.54289072447312436</v>
      </c>
      <c r="L831">
        <f t="shared" si="38"/>
        <v>1.1146253622365623</v>
      </c>
      <c r="M831" t="s">
        <v>2051</v>
      </c>
    </row>
    <row r="832" spans="1:13" x14ac:dyDescent="0.25">
      <c r="A832">
        <v>1029</v>
      </c>
      <c r="B832" t="s">
        <v>2053</v>
      </c>
      <c r="C832">
        <v>48.036700000000003</v>
      </c>
      <c r="D832">
        <v>-111.7933</v>
      </c>
      <c r="E832">
        <v>765</v>
      </c>
      <c r="F832" t="s">
        <v>2054</v>
      </c>
      <c r="G832" t="s">
        <v>2345</v>
      </c>
      <c r="H832">
        <v>0.85977000000000003</v>
      </c>
      <c r="I832">
        <v>2.1669999999999998</v>
      </c>
      <c r="J832" s="6">
        <f t="shared" si="36"/>
        <v>0.33415703286666432</v>
      </c>
      <c r="K832" s="6">
        <f t="shared" si="37"/>
        <v>0.62814999480419453</v>
      </c>
      <c r="L832">
        <f t="shared" si="38"/>
        <v>1.3975749974020972</v>
      </c>
      <c r="M832" t="s">
        <v>2053</v>
      </c>
    </row>
    <row r="833" spans="1:13" x14ac:dyDescent="0.25">
      <c r="A833">
        <v>1031</v>
      </c>
      <c r="B833" t="s">
        <v>2057</v>
      </c>
      <c r="C833">
        <v>45.728900000000003</v>
      </c>
      <c r="D833">
        <v>-108.3967</v>
      </c>
      <c r="E833">
        <v>1225.3</v>
      </c>
      <c r="F833" t="s">
        <v>2058</v>
      </c>
      <c r="G833" t="s">
        <v>2345</v>
      </c>
      <c r="H833">
        <v>0.96250000000000002</v>
      </c>
      <c r="I833">
        <v>2.3262</v>
      </c>
      <c r="J833" s="6">
        <f t="shared" si="36"/>
        <v>0.34859201955300156</v>
      </c>
      <c r="K833" s="6">
        <f t="shared" si="37"/>
        <v>0.72087442448113936</v>
      </c>
      <c r="L833">
        <f t="shared" si="38"/>
        <v>1.5235372122405697</v>
      </c>
      <c r="M833" t="s">
        <v>2057</v>
      </c>
    </row>
    <row r="834" spans="1:13" x14ac:dyDescent="0.25">
      <c r="A834">
        <v>1033</v>
      </c>
      <c r="B834" t="s">
        <v>2061</v>
      </c>
      <c r="C834">
        <v>45.451099999999897</v>
      </c>
      <c r="D834">
        <v>-111.2189</v>
      </c>
      <c r="E834">
        <v>1636.8</v>
      </c>
      <c r="F834" t="s">
        <v>2062</v>
      </c>
      <c r="G834" t="s">
        <v>2345</v>
      </c>
      <c r="H834">
        <v>0.98624999999999996</v>
      </c>
      <c r="I834">
        <v>2.1610900000000002</v>
      </c>
      <c r="J834" s="6">
        <f t="shared" si="36"/>
        <v>0.30031520734153283</v>
      </c>
      <c r="K834" s="6">
        <f t="shared" si="37"/>
        <v>0.77808736075194118</v>
      </c>
      <c r="L834">
        <f t="shared" si="38"/>
        <v>1.4695886803759706</v>
      </c>
      <c r="M834" t="s">
        <v>2061</v>
      </c>
    </row>
    <row r="835" spans="1:13" x14ac:dyDescent="0.25">
      <c r="A835">
        <v>1034</v>
      </c>
      <c r="B835" t="s">
        <v>2063</v>
      </c>
      <c r="C835">
        <v>47.561900000000001</v>
      </c>
      <c r="D835">
        <v>-107.5286</v>
      </c>
      <c r="E835">
        <v>1002.8</v>
      </c>
      <c r="F835" t="s">
        <v>2064</v>
      </c>
      <c r="G835" t="s">
        <v>2345</v>
      </c>
      <c r="H835">
        <v>0.88463000000000003</v>
      </c>
      <c r="I835">
        <v>2.1886700000000001</v>
      </c>
      <c r="J835" s="6">
        <f t="shared" ref="J835:J898" si="39">INDEX(LINEST($H835:$I835,LN($H$1:$I$1)),1)</f>
        <v>0.3333415979892177</v>
      </c>
      <c r="K835" s="6">
        <f t="shared" ref="K835:K898" si="40">INDEX(LINEST($H835:$I835,LN($H$1:$I$1)),1,2)</f>
        <v>0.65357521119042683</v>
      </c>
      <c r="L835">
        <f t="shared" ref="L835:L898" si="41">J835*LN(10)+K835</f>
        <v>1.4211226055952135</v>
      </c>
      <c r="M835" t="s">
        <v>2063</v>
      </c>
    </row>
    <row r="836" spans="1:13" x14ac:dyDescent="0.25">
      <c r="A836">
        <v>1037</v>
      </c>
      <c r="B836" t="s">
        <v>2069</v>
      </c>
      <c r="C836">
        <v>48.737499999999898</v>
      </c>
      <c r="D836">
        <v>-113.430499999999</v>
      </c>
      <c r="E836">
        <v>1389.9</v>
      </c>
      <c r="F836" t="s">
        <v>2070</v>
      </c>
      <c r="G836" t="s">
        <v>2345</v>
      </c>
      <c r="H836">
        <v>1.0480700000000001</v>
      </c>
      <c r="I836">
        <v>2.3690799999999999</v>
      </c>
      <c r="J836" s="6">
        <f t="shared" si="39"/>
        <v>0.33767950703945909</v>
      </c>
      <c r="K836" s="6">
        <f t="shared" si="40"/>
        <v>0.81400840176272682</v>
      </c>
      <c r="L836">
        <f t="shared" si="41"/>
        <v>1.5915442008813634</v>
      </c>
      <c r="M836" t="s">
        <v>2069</v>
      </c>
    </row>
    <row r="837" spans="1:13" x14ac:dyDescent="0.25">
      <c r="A837">
        <v>1040</v>
      </c>
      <c r="B837" t="s">
        <v>2075</v>
      </c>
      <c r="C837">
        <v>46.914200000000001</v>
      </c>
      <c r="D837">
        <v>-110.8528</v>
      </c>
      <c r="E837">
        <v>2243.3000000000002</v>
      </c>
      <c r="F837" t="s">
        <v>2076</v>
      </c>
      <c r="G837" t="s">
        <v>2345</v>
      </c>
      <c r="H837">
        <v>1.2164200000000001</v>
      </c>
      <c r="I837">
        <v>2.64167</v>
      </c>
      <c r="J837" s="6">
        <f t="shared" si="39"/>
        <v>0.36432556711000608</v>
      </c>
      <c r="K837" s="6">
        <f t="shared" si="40"/>
        <v>0.96388876035179605</v>
      </c>
      <c r="L837">
        <f t="shared" si="41"/>
        <v>1.802779380175898</v>
      </c>
      <c r="M837" t="s">
        <v>2075</v>
      </c>
    </row>
    <row r="838" spans="1:13" x14ac:dyDescent="0.25">
      <c r="A838">
        <v>1042</v>
      </c>
      <c r="B838" t="s">
        <v>2079</v>
      </c>
      <c r="C838">
        <v>45.1569</v>
      </c>
      <c r="D838">
        <v>-109.36060000000001</v>
      </c>
      <c r="E838">
        <v>1950.7</v>
      </c>
      <c r="F838" t="s">
        <v>2080</v>
      </c>
      <c r="G838" t="s">
        <v>2345</v>
      </c>
      <c r="H838">
        <v>1.4</v>
      </c>
      <c r="I838">
        <v>2.8</v>
      </c>
      <c r="J838" s="6">
        <f t="shared" si="39"/>
        <v>0.35787110608946399</v>
      </c>
      <c r="K838" s="6">
        <f t="shared" si="40"/>
        <v>1.1519426518102187</v>
      </c>
      <c r="L838">
        <f t="shared" si="41"/>
        <v>1.975971325905109</v>
      </c>
      <c r="M838" t="s">
        <v>2079</v>
      </c>
    </row>
    <row r="839" spans="1:13" x14ac:dyDescent="0.25">
      <c r="A839">
        <v>1047</v>
      </c>
      <c r="B839" t="s">
        <v>2089</v>
      </c>
      <c r="C839">
        <v>45.883299999999899</v>
      </c>
      <c r="D839">
        <v>-112.15</v>
      </c>
      <c r="E839">
        <v>1328.9</v>
      </c>
      <c r="F839" t="s">
        <v>2090</v>
      </c>
      <c r="G839" t="s">
        <v>2345</v>
      </c>
      <c r="H839">
        <v>0.64392000000000005</v>
      </c>
      <c r="I839">
        <v>1.5434699999999999</v>
      </c>
      <c r="J839" s="6">
        <f t="shared" si="39"/>
        <v>0.22994496677341236</v>
      </c>
      <c r="K839" s="6">
        <f t="shared" si="40"/>
        <v>0.48453429459705877</v>
      </c>
      <c r="L839">
        <f t="shared" si="41"/>
        <v>1.0140021472985292</v>
      </c>
      <c r="M839" t="s">
        <v>2089</v>
      </c>
    </row>
    <row r="840" spans="1:13" x14ac:dyDescent="0.25">
      <c r="A840">
        <v>1048</v>
      </c>
      <c r="B840" t="s">
        <v>2091</v>
      </c>
      <c r="C840">
        <v>45.270600000000002</v>
      </c>
      <c r="D840">
        <v>-110.5433</v>
      </c>
      <c r="E840">
        <v>2317.6999999999898</v>
      </c>
      <c r="F840" t="s">
        <v>2092</v>
      </c>
      <c r="G840" t="s">
        <v>2345</v>
      </c>
      <c r="H840">
        <v>1.06778</v>
      </c>
      <c r="I840">
        <v>2.3555600000000001</v>
      </c>
      <c r="J840" s="6">
        <f t="shared" si="39"/>
        <v>0.32918518071420722</v>
      </c>
      <c r="K840" s="6">
        <f t="shared" si="40"/>
        <v>0.83960622010583097</v>
      </c>
      <c r="L840">
        <f t="shared" si="41"/>
        <v>1.5975831100529156</v>
      </c>
      <c r="M840" t="s">
        <v>2091</v>
      </c>
    </row>
    <row r="841" spans="1:13" x14ac:dyDescent="0.25">
      <c r="A841">
        <v>1049</v>
      </c>
      <c r="B841" t="s">
        <v>2093</v>
      </c>
      <c r="C841">
        <v>45.169400000000003</v>
      </c>
      <c r="D841">
        <v>-108.3339</v>
      </c>
      <c r="E841">
        <v>2674.9</v>
      </c>
      <c r="F841" t="s">
        <v>2094</v>
      </c>
      <c r="G841" t="s">
        <v>2345</v>
      </c>
      <c r="H841">
        <v>1.1268499999999999</v>
      </c>
      <c r="I841">
        <v>2.6055600000000001</v>
      </c>
      <c r="J841" s="6">
        <f t="shared" si="39"/>
        <v>0.37799113091825098</v>
      </c>
      <c r="K841" s="6">
        <f t="shared" si="40"/>
        <v>0.86484651332734885</v>
      </c>
      <c r="L841">
        <f t="shared" si="41"/>
        <v>1.7352032566636744</v>
      </c>
      <c r="M841" t="s">
        <v>2093</v>
      </c>
    </row>
    <row r="842" spans="1:13" x14ac:dyDescent="0.25">
      <c r="A842">
        <v>1050</v>
      </c>
      <c r="B842" t="s">
        <v>2095</v>
      </c>
      <c r="C842">
        <v>45.783299999999898</v>
      </c>
      <c r="D842">
        <v>-112.9333</v>
      </c>
      <c r="E842">
        <v>1738.5999999999899</v>
      </c>
      <c r="F842" t="s">
        <v>2096</v>
      </c>
      <c r="G842" t="s">
        <v>2345</v>
      </c>
      <c r="H842">
        <v>0.65454999999999997</v>
      </c>
      <c r="I842">
        <v>1.5562499999999999</v>
      </c>
      <c r="J842" s="6">
        <f t="shared" si="39"/>
        <v>0.23049455454347839</v>
      </c>
      <c r="K842" s="6">
        <f t="shared" si="40"/>
        <v>0.49478334938376722</v>
      </c>
      <c r="L842">
        <f t="shared" si="41"/>
        <v>1.0255166746918836</v>
      </c>
      <c r="M842" t="s">
        <v>2095</v>
      </c>
    </row>
    <row r="843" spans="1:13" x14ac:dyDescent="0.25">
      <c r="A843">
        <v>1051</v>
      </c>
      <c r="B843" t="s">
        <v>2097</v>
      </c>
      <c r="C843">
        <v>45.313099999999899</v>
      </c>
      <c r="D843">
        <v>-107.171899999999</v>
      </c>
      <c r="E843">
        <v>1590.0999999999899</v>
      </c>
      <c r="F843" t="s">
        <v>2098</v>
      </c>
      <c r="G843" t="s">
        <v>2345</v>
      </c>
      <c r="H843">
        <v>1.06324</v>
      </c>
      <c r="I843">
        <v>2.5</v>
      </c>
      <c r="J843" s="6">
        <f t="shared" si="39"/>
        <v>0.36726777884649875</v>
      </c>
      <c r="K843" s="6">
        <f t="shared" si="40"/>
        <v>0.80866937458203592</v>
      </c>
      <c r="L843">
        <f t="shared" si="41"/>
        <v>1.6543346872910178</v>
      </c>
      <c r="M843" t="s">
        <v>2097</v>
      </c>
    </row>
    <row r="844" spans="1:13" x14ac:dyDescent="0.25">
      <c r="A844">
        <v>1052</v>
      </c>
      <c r="B844" t="s">
        <v>2099</v>
      </c>
      <c r="C844">
        <v>46.534399999999899</v>
      </c>
      <c r="D844">
        <v>-110.8853</v>
      </c>
      <c r="E844">
        <v>1542.3</v>
      </c>
      <c r="F844" t="s">
        <v>2100</v>
      </c>
      <c r="G844" t="s">
        <v>2345</v>
      </c>
      <c r="H844">
        <v>0.86367000000000005</v>
      </c>
      <c r="I844">
        <v>1.89825</v>
      </c>
      <c r="J844" s="6">
        <f t="shared" si="39"/>
        <v>0.26446163495574121</v>
      </c>
      <c r="K844" s="6">
        <f t="shared" si="40"/>
        <v>0.68035916336415436</v>
      </c>
      <c r="L844">
        <f t="shared" si="41"/>
        <v>1.2893045816820772</v>
      </c>
      <c r="M844" t="s">
        <v>2099</v>
      </c>
    </row>
    <row r="845" spans="1:13" x14ac:dyDescent="0.25">
      <c r="A845">
        <v>1054</v>
      </c>
      <c r="B845" t="s">
        <v>2103</v>
      </c>
      <c r="C845">
        <v>45.167200000000001</v>
      </c>
      <c r="D845">
        <v>-111.35080000000001</v>
      </c>
      <c r="E845">
        <v>2804.1999999999898</v>
      </c>
      <c r="F845" t="s">
        <v>2104</v>
      </c>
      <c r="G845" t="s">
        <v>2345</v>
      </c>
      <c r="H845">
        <v>0.90924000000000005</v>
      </c>
      <c r="I845">
        <v>2</v>
      </c>
      <c r="J845" s="6">
        <f t="shared" si="39"/>
        <v>0.27882249119867408</v>
      </c>
      <c r="K845" s="6">
        <f t="shared" si="40"/>
        <v>0.71597497634893892</v>
      </c>
      <c r="L845">
        <f t="shared" si="41"/>
        <v>1.3579874881744693</v>
      </c>
      <c r="M845" t="s">
        <v>2103</v>
      </c>
    </row>
    <row r="846" spans="1:13" x14ac:dyDescent="0.25">
      <c r="A846">
        <v>1055</v>
      </c>
      <c r="B846" t="s">
        <v>2105</v>
      </c>
      <c r="C846">
        <v>47.9224999999999</v>
      </c>
      <c r="D846">
        <v>-108.5528</v>
      </c>
      <c r="E846">
        <v>1420.4</v>
      </c>
      <c r="F846" t="s">
        <v>2106</v>
      </c>
      <c r="G846" t="s">
        <v>2345</v>
      </c>
      <c r="H846">
        <v>1.08118</v>
      </c>
      <c r="I846">
        <v>2.5674399999999999</v>
      </c>
      <c r="J846" s="6">
        <f t="shared" si="39"/>
        <v>0.37992107866894764</v>
      </c>
      <c r="K846" s="6">
        <f t="shared" si="40"/>
        <v>0.81783877548532602</v>
      </c>
      <c r="L846">
        <f t="shared" si="41"/>
        <v>1.6926393877426631</v>
      </c>
      <c r="M846" t="s">
        <v>2105</v>
      </c>
    </row>
    <row r="847" spans="1:13" x14ac:dyDescent="0.25">
      <c r="A847">
        <v>1056</v>
      </c>
      <c r="B847" t="s">
        <v>2107</v>
      </c>
      <c r="C847">
        <v>47.2</v>
      </c>
      <c r="D847">
        <v>-105.1833</v>
      </c>
      <c r="E847">
        <v>865.6</v>
      </c>
      <c r="F847" t="s">
        <v>2108</v>
      </c>
      <c r="G847" t="s">
        <v>2345</v>
      </c>
      <c r="H847">
        <v>1.16761</v>
      </c>
      <c r="I847">
        <v>2.88123</v>
      </c>
      <c r="J847" s="6">
        <f t="shared" si="39"/>
        <v>0.43803934629787661</v>
      </c>
      <c r="K847" s="6">
        <f t="shared" si="40"/>
        <v>0.86398426213930546</v>
      </c>
      <c r="L847">
        <f t="shared" si="41"/>
        <v>1.8726071310696528</v>
      </c>
      <c r="M847" t="s">
        <v>2107</v>
      </c>
    </row>
    <row r="848" spans="1:13" x14ac:dyDescent="0.25">
      <c r="A848">
        <v>1057</v>
      </c>
      <c r="B848" t="s">
        <v>2109</v>
      </c>
      <c r="C848">
        <v>48.183300000000003</v>
      </c>
      <c r="D848">
        <v>-109.65</v>
      </c>
      <c r="E848">
        <v>1432.5999999999899</v>
      </c>
      <c r="F848" t="s">
        <v>1548</v>
      </c>
      <c r="G848" t="s">
        <v>2345</v>
      </c>
      <c r="H848">
        <v>1.4172</v>
      </c>
      <c r="I848">
        <v>2.9269799999999999</v>
      </c>
      <c r="J848" s="6">
        <f t="shared" si="39"/>
        <v>0.3859333132512508</v>
      </c>
      <c r="K848" s="6">
        <f t="shared" si="40"/>
        <v>1.1496914120357369</v>
      </c>
      <c r="L848">
        <f t="shared" si="41"/>
        <v>2.0383357060178682</v>
      </c>
      <c r="M848" t="s">
        <v>2109</v>
      </c>
    </row>
    <row r="849" spans="1:13" x14ac:dyDescent="0.25">
      <c r="A849">
        <v>1058</v>
      </c>
      <c r="B849" t="s">
        <v>2110</v>
      </c>
      <c r="C849">
        <v>46.783299999999898</v>
      </c>
      <c r="D849">
        <v>-109.5</v>
      </c>
      <c r="E849">
        <v>1844</v>
      </c>
      <c r="F849" t="s">
        <v>2111</v>
      </c>
      <c r="G849" t="s">
        <v>2345</v>
      </c>
      <c r="H849">
        <v>1.3143899999999999</v>
      </c>
      <c r="I849">
        <v>2.8</v>
      </c>
      <c r="J849" s="6">
        <f t="shared" si="39"/>
        <v>0.37975492422683466</v>
      </c>
      <c r="K849" s="6">
        <f t="shared" si="40"/>
        <v>1.051163944968414</v>
      </c>
      <c r="L849">
        <f t="shared" si="41"/>
        <v>1.9255819724842069</v>
      </c>
      <c r="M849" t="s">
        <v>2110</v>
      </c>
    </row>
    <row r="850" spans="1:13" x14ac:dyDescent="0.25">
      <c r="A850">
        <v>1059</v>
      </c>
      <c r="B850" t="s">
        <v>2112</v>
      </c>
      <c r="C850">
        <v>45.066699999999898</v>
      </c>
      <c r="D850">
        <v>-109.95</v>
      </c>
      <c r="E850">
        <v>2773.6999999999898</v>
      </c>
      <c r="F850" t="s">
        <v>2113</v>
      </c>
      <c r="G850" t="s">
        <v>2345</v>
      </c>
      <c r="H850">
        <v>1.05</v>
      </c>
      <c r="I850">
        <v>2.3477700000000001</v>
      </c>
      <c r="J850" s="6">
        <f t="shared" si="39"/>
        <v>0.33173884667837406</v>
      </c>
      <c r="K850" s="6">
        <f t="shared" si="40"/>
        <v>0.82005615374267726</v>
      </c>
      <c r="L850">
        <f t="shared" si="41"/>
        <v>1.5839130768713388</v>
      </c>
      <c r="M850" t="s">
        <v>2112</v>
      </c>
    </row>
    <row r="851" spans="1:13" x14ac:dyDescent="0.25">
      <c r="A851">
        <v>1060</v>
      </c>
      <c r="B851" t="s">
        <v>2114</v>
      </c>
      <c r="C851">
        <v>45.049999999999898</v>
      </c>
      <c r="D851">
        <v>-109.9</v>
      </c>
      <c r="E851">
        <v>2651.8</v>
      </c>
      <c r="F851" t="s">
        <v>2115</v>
      </c>
      <c r="G851" t="s">
        <v>2345</v>
      </c>
      <c r="H851">
        <v>0.99129</v>
      </c>
      <c r="I851">
        <v>2.2828400000000002</v>
      </c>
      <c r="J851" s="6">
        <f t="shared" si="39"/>
        <v>0.33014887647846242</v>
      </c>
      <c r="K851" s="6">
        <f t="shared" si="40"/>
        <v>0.76244823710392007</v>
      </c>
      <c r="L851">
        <f t="shared" si="41"/>
        <v>1.5226441185519604</v>
      </c>
      <c r="M851" t="s">
        <v>2114</v>
      </c>
    </row>
    <row r="852" spans="1:13" x14ac:dyDescent="0.25">
      <c r="A852">
        <v>1061</v>
      </c>
      <c r="B852" t="s">
        <v>2116</v>
      </c>
      <c r="C852">
        <v>45.2</v>
      </c>
      <c r="D852">
        <v>-109.349999999999</v>
      </c>
      <c r="E852">
        <v>2392.6999999999898</v>
      </c>
      <c r="F852" t="s">
        <v>2117</v>
      </c>
      <c r="G852" t="s">
        <v>2345</v>
      </c>
      <c r="H852">
        <v>1.37795</v>
      </c>
      <c r="I852">
        <v>2.7815300000000001</v>
      </c>
      <c r="J852" s="6">
        <f t="shared" si="39"/>
        <v>0.35878623363217849</v>
      </c>
      <c r="K852" s="6">
        <f t="shared" si="40"/>
        <v>1.1292583337341338</v>
      </c>
      <c r="L852">
        <f t="shared" si="41"/>
        <v>1.9553941668670669</v>
      </c>
      <c r="M852" t="s">
        <v>2116</v>
      </c>
    </row>
    <row r="853" spans="1:13" x14ac:dyDescent="0.25">
      <c r="A853">
        <v>1062</v>
      </c>
      <c r="B853" t="s">
        <v>2118</v>
      </c>
      <c r="C853">
        <v>45.149999999999899</v>
      </c>
      <c r="D853">
        <v>-109.349999999999</v>
      </c>
      <c r="E853">
        <v>2020.8</v>
      </c>
      <c r="F853" t="s">
        <v>2119</v>
      </c>
      <c r="G853" t="s">
        <v>2345</v>
      </c>
      <c r="H853">
        <v>1.39351</v>
      </c>
      <c r="I853">
        <v>2.7915999999999999</v>
      </c>
      <c r="J853" s="6">
        <f t="shared" si="39"/>
        <v>0.35738286765187055</v>
      </c>
      <c r="K853" s="6">
        <f t="shared" si="40"/>
        <v>1.1457910729066776</v>
      </c>
      <c r="L853">
        <f t="shared" si="41"/>
        <v>1.9686955364533387</v>
      </c>
      <c r="M853" t="s">
        <v>2118</v>
      </c>
    </row>
    <row r="854" spans="1:13" x14ac:dyDescent="0.25">
      <c r="A854">
        <v>1063</v>
      </c>
      <c r="B854" t="s">
        <v>2120</v>
      </c>
      <c r="C854">
        <v>45.2333</v>
      </c>
      <c r="D854">
        <v>-109.45</v>
      </c>
      <c r="E854">
        <v>1792.2</v>
      </c>
      <c r="F854" t="s">
        <v>2121</v>
      </c>
      <c r="G854" t="s">
        <v>2345</v>
      </c>
      <c r="H854">
        <v>1.33203</v>
      </c>
      <c r="I854">
        <v>2.75556</v>
      </c>
      <c r="J854" s="6">
        <f t="shared" si="39"/>
        <v>0.36388589689395345</v>
      </c>
      <c r="K854" s="6">
        <f t="shared" si="40"/>
        <v>1.0798035165224293</v>
      </c>
      <c r="L854">
        <f t="shared" si="41"/>
        <v>1.9176817582612149</v>
      </c>
      <c r="M854" t="s">
        <v>2120</v>
      </c>
    </row>
    <row r="855" spans="1:13" x14ac:dyDescent="0.25">
      <c r="A855">
        <v>1064</v>
      </c>
      <c r="B855" t="s">
        <v>2122</v>
      </c>
      <c r="C855">
        <v>46.116700000000002</v>
      </c>
      <c r="D855">
        <v>-110.4667</v>
      </c>
      <c r="E855">
        <v>1981.2</v>
      </c>
      <c r="F855" t="s">
        <v>2123</v>
      </c>
      <c r="G855" t="s">
        <v>2345</v>
      </c>
      <c r="H855">
        <v>1.0904</v>
      </c>
      <c r="I855">
        <v>2.3618600000000001</v>
      </c>
      <c r="J855" s="6">
        <f t="shared" si="39"/>
        <v>0.32501342610607847</v>
      </c>
      <c r="K855" s="6">
        <f t="shared" si="40"/>
        <v>0.86511786005044355</v>
      </c>
      <c r="L855">
        <f t="shared" si="41"/>
        <v>1.6134889300252218</v>
      </c>
      <c r="M855" t="s">
        <v>2122</v>
      </c>
    </row>
    <row r="856" spans="1:13" x14ac:dyDescent="0.25">
      <c r="A856">
        <v>1065</v>
      </c>
      <c r="B856" t="s">
        <v>2124</v>
      </c>
      <c r="C856">
        <v>46.783299999999898</v>
      </c>
      <c r="D856">
        <v>-110.616699999999</v>
      </c>
      <c r="E856">
        <v>2468.9</v>
      </c>
      <c r="F856" t="s">
        <v>2125</v>
      </c>
      <c r="G856" t="s">
        <v>2345</v>
      </c>
      <c r="H856">
        <v>1.3</v>
      </c>
      <c r="I856">
        <v>2.72628</v>
      </c>
      <c r="J856" s="6">
        <f t="shared" si="39"/>
        <v>0.36458885799520063</v>
      </c>
      <c r="K856" s="6">
        <f t="shared" si="40"/>
        <v>1.0472862610170561</v>
      </c>
      <c r="L856">
        <f t="shared" si="41"/>
        <v>1.8867831305085283</v>
      </c>
      <c r="M856" t="s">
        <v>2124</v>
      </c>
    </row>
    <row r="857" spans="1:13" x14ac:dyDescent="0.25">
      <c r="A857">
        <v>1066</v>
      </c>
      <c r="B857" t="s">
        <v>2126</v>
      </c>
      <c r="C857">
        <v>46.083300000000001</v>
      </c>
      <c r="D857">
        <v>-110.4333</v>
      </c>
      <c r="E857">
        <v>2468.9</v>
      </c>
      <c r="F857" t="s">
        <v>2127</v>
      </c>
      <c r="G857" t="s">
        <v>2345</v>
      </c>
      <c r="H857">
        <v>1.2311799999999999</v>
      </c>
      <c r="I857">
        <v>2.64</v>
      </c>
      <c r="J857" s="6">
        <f t="shared" si="39"/>
        <v>0.36012569405782774</v>
      </c>
      <c r="K857" s="6">
        <f t="shared" si="40"/>
        <v>0.98155989051662296</v>
      </c>
      <c r="L857">
        <f t="shared" si="41"/>
        <v>1.8107799452583115</v>
      </c>
      <c r="M857" t="s">
        <v>2126</v>
      </c>
    </row>
    <row r="858" spans="1:13" x14ac:dyDescent="0.25">
      <c r="A858">
        <v>1067</v>
      </c>
      <c r="B858" t="s">
        <v>2128</v>
      </c>
      <c r="C858">
        <v>46.799999999999898</v>
      </c>
      <c r="D858">
        <v>-110.6833</v>
      </c>
      <c r="E858">
        <v>1966</v>
      </c>
      <c r="F858" t="s">
        <v>2129</v>
      </c>
      <c r="G858" t="s">
        <v>2345</v>
      </c>
      <c r="H858">
        <v>1.26098</v>
      </c>
      <c r="I858">
        <v>2.6743600000000001</v>
      </c>
      <c r="J858" s="6">
        <f t="shared" si="39"/>
        <v>0.36129133137480485</v>
      </c>
      <c r="K858" s="6">
        <f t="shared" si="40"/>
        <v>1.0105519322968048</v>
      </c>
      <c r="L858">
        <f t="shared" si="41"/>
        <v>1.8424559661484026</v>
      </c>
      <c r="M858" t="s">
        <v>2128</v>
      </c>
    </row>
    <row r="859" spans="1:13" x14ac:dyDescent="0.25">
      <c r="A859">
        <v>1068</v>
      </c>
      <c r="B859" t="s">
        <v>2130</v>
      </c>
      <c r="C859">
        <v>46.666699999999899</v>
      </c>
      <c r="D859">
        <v>-110.333299999999</v>
      </c>
      <c r="E859">
        <v>2316.5</v>
      </c>
      <c r="F859" t="s">
        <v>2131</v>
      </c>
      <c r="G859" t="s">
        <v>2345</v>
      </c>
      <c r="H859">
        <v>1.35</v>
      </c>
      <c r="I859">
        <v>2.7653300000000001</v>
      </c>
      <c r="J859" s="6">
        <f t="shared" si="39"/>
        <v>0.36178979470114353</v>
      </c>
      <c r="K859" s="6">
        <f t="shared" si="40"/>
        <v>1.0992264238475413</v>
      </c>
      <c r="L859">
        <f t="shared" si="41"/>
        <v>1.9322782119237707</v>
      </c>
      <c r="M859" t="s">
        <v>2130</v>
      </c>
    </row>
    <row r="860" spans="1:13" x14ac:dyDescent="0.25">
      <c r="A860">
        <v>1069</v>
      </c>
      <c r="B860" t="s">
        <v>2132</v>
      </c>
      <c r="C860">
        <v>46.899999999999899</v>
      </c>
      <c r="D860">
        <v>-110.849999999999</v>
      </c>
      <c r="E860">
        <v>2258.5999999999899</v>
      </c>
      <c r="F860" t="s">
        <v>2133</v>
      </c>
      <c r="G860" t="s">
        <v>2345</v>
      </c>
      <c r="H860">
        <v>1.2057800000000001</v>
      </c>
      <c r="I860">
        <v>2.6130599999999999</v>
      </c>
      <c r="J860" s="6">
        <f t="shared" si="39"/>
        <v>0.35973203584112917</v>
      </c>
      <c r="K860" s="6">
        <f t="shared" si="40"/>
        <v>0.95643275359963209</v>
      </c>
      <c r="L860">
        <f t="shared" si="41"/>
        <v>1.784746376799816</v>
      </c>
      <c r="M860" t="s">
        <v>2132</v>
      </c>
    </row>
    <row r="861" spans="1:13" x14ac:dyDescent="0.25">
      <c r="A861">
        <v>1070</v>
      </c>
      <c r="B861" t="s">
        <v>2134</v>
      </c>
      <c r="C861">
        <v>46.916699999999899</v>
      </c>
      <c r="D861">
        <v>-110.9</v>
      </c>
      <c r="E861">
        <v>1996.4</v>
      </c>
      <c r="F861" t="s">
        <v>2135</v>
      </c>
      <c r="G861" t="s">
        <v>2345</v>
      </c>
      <c r="H861">
        <v>1.1000000000000001</v>
      </c>
      <c r="I861">
        <v>2.3752200000000001</v>
      </c>
      <c r="J861" s="6">
        <f t="shared" si="39"/>
        <v>0.32597456564814736</v>
      </c>
      <c r="K861" s="6">
        <f t="shared" si="40"/>
        <v>0.87405164888673392</v>
      </c>
      <c r="L861">
        <f t="shared" si="41"/>
        <v>1.624635824443367</v>
      </c>
      <c r="M861" t="s">
        <v>2134</v>
      </c>
    </row>
    <row r="862" spans="1:13" x14ac:dyDescent="0.25">
      <c r="A862">
        <v>1071</v>
      </c>
      <c r="B862" t="s">
        <v>2136</v>
      </c>
      <c r="C862">
        <v>45</v>
      </c>
      <c r="D862">
        <v>-110</v>
      </c>
      <c r="E862">
        <v>2240.3000000000002</v>
      </c>
      <c r="F862" t="s">
        <v>2137</v>
      </c>
      <c r="G862" t="s">
        <v>2345</v>
      </c>
      <c r="H862">
        <v>0.82265999999999995</v>
      </c>
      <c r="I862">
        <v>2.0226600000000001</v>
      </c>
      <c r="J862" s="6">
        <f t="shared" si="39"/>
        <v>0.30674666236239767</v>
      </c>
      <c r="K862" s="6">
        <f t="shared" si="40"/>
        <v>0.61003941583733068</v>
      </c>
      <c r="L862">
        <f t="shared" si="41"/>
        <v>1.3163497079186652</v>
      </c>
      <c r="M862" t="s">
        <v>2136</v>
      </c>
    </row>
    <row r="863" spans="1:13" x14ac:dyDescent="0.25">
      <c r="A863">
        <v>1072</v>
      </c>
      <c r="B863" t="s">
        <v>2138</v>
      </c>
      <c r="C863">
        <v>45.866700000000002</v>
      </c>
      <c r="D863">
        <v>-110.9333</v>
      </c>
      <c r="E863">
        <v>1996.4</v>
      </c>
      <c r="F863" t="s">
        <v>2139</v>
      </c>
      <c r="G863" t="s">
        <v>2345</v>
      </c>
      <c r="H863">
        <v>1.28125</v>
      </c>
      <c r="I863">
        <v>2.6700900000000001</v>
      </c>
      <c r="J863" s="6">
        <f t="shared" si="39"/>
        <v>0.35501836212949378</v>
      </c>
      <c r="K863" s="6">
        <f t="shared" si="40"/>
        <v>1.0351700232429315</v>
      </c>
      <c r="L863">
        <f t="shared" si="41"/>
        <v>1.8526300116214658</v>
      </c>
      <c r="M863" t="s">
        <v>2138</v>
      </c>
    </row>
    <row r="864" spans="1:13" x14ac:dyDescent="0.25">
      <c r="A864">
        <v>1073</v>
      </c>
      <c r="B864" t="s">
        <v>2140</v>
      </c>
      <c r="C864">
        <v>45.216700000000003</v>
      </c>
      <c r="D864">
        <v>-110.2333</v>
      </c>
      <c r="E864">
        <v>2697.5</v>
      </c>
      <c r="F864" t="s">
        <v>2141</v>
      </c>
      <c r="G864" t="s">
        <v>2345</v>
      </c>
      <c r="H864">
        <v>1.2285699999999999</v>
      </c>
      <c r="I864">
        <v>2.5833300000000001</v>
      </c>
      <c r="J864" s="6">
        <f t="shared" si="39"/>
        <v>0.34630675691840163</v>
      </c>
      <c r="K864" s="6">
        <f t="shared" si="40"/>
        <v>0.98852844783315152</v>
      </c>
      <c r="L864">
        <f t="shared" si="41"/>
        <v>1.7859292239165758</v>
      </c>
      <c r="M864" t="s">
        <v>2140</v>
      </c>
    </row>
    <row r="865" spans="1:13" x14ac:dyDescent="0.25">
      <c r="A865">
        <v>1074</v>
      </c>
      <c r="B865" t="s">
        <v>2142</v>
      </c>
      <c r="C865">
        <v>45.5</v>
      </c>
      <c r="D865">
        <v>-110.9667</v>
      </c>
      <c r="E865">
        <v>2090.9</v>
      </c>
      <c r="F865" t="s">
        <v>2143</v>
      </c>
      <c r="G865" t="s">
        <v>2345</v>
      </c>
      <c r="H865">
        <v>1.2630600000000001</v>
      </c>
      <c r="I865">
        <v>2.6552699999999998</v>
      </c>
      <c r="J865" s="6">
        <f t="shared" si="39"/>
        <v>0.35587980900629468</v>
      </c>
      <c r="K865" s="6">
        <f t="shared" si="40"/>
        <v>1.0163829137690752</v>
      </c>
      <c r="L865">
        <f t="shared" si="41"/>
        <v>1.8358264568845375</v>
      </c>
      <c r="M865" t="s">
        <v>2142</v>
      </c>
    </row>
    <row r="866" spans="1:13" x14ac:dyDescent="0.25">
      <c r="A866">
        <v>1075</v>
      </c>
      <c r="B866" t="s">
        <v>2144</v>
      </c>
      <c r="C866">
        <v>45.399999999999899</v>
      </c>
      <c r="D866">
        <v>-110.95</v>
      </c>
      <c r="E866">
        <v>2468.9</v>
      </c>
      <c r="F866" t="s">
        <v>2145</v>
      </c>
      <c r="G866" t="s">
        <v>2345</v>
      </c>
      <c r="H866">
        <v>1.35</v>
      </c>
      <c r="I866">
        <v>2.7467600000000001</v>
      </c>
      <c r="J866" s="6">
        <f t="shared" si="39"/>
        <v>0.35704289010108553</v>
      </c>
      <c r="K866" s="6">
        <f t="shared" si="40"/>
        <v>1.1025167273874579</v>
      </c>
      <c r="L866">
        <f t="shared" si="41"/>
        <v>1.9246383636937288</v>
      </c>
      <c r="M866" t="s">
        <v>2144</v>
      </c>
    </row>
    <row r="867" spans="1:13" x14ac:dyDescent="0.25">
      <c r="A867">
        <v>1076</v>
      </c>
      <c r="B867" t="s">
        <v>2146</v>
      </c>
      <c r="C867">
        <v>45.416699999999899</v>
      </c>
      <c r="D867">
        <v>-110.099999999999</v>
      </c>
      <c r="E867">
        <v>2691.4</v>
      </c>
      <c r="F867" t="s">
        <v>2147</v>
      </c>
      <c r="G867" t="s">
        <v>2345</v>
      </c>
      <c r="H867">
        <v>1.4176800000000001</v>
      </c>
      <c r="I867">
        <v>2.8269700000000002</v>
      </c>
      <c r="J867" s="6">
        <f t="shared" si="39"/>
        <v>0.36024583650058623</v>
      </c>
      <c r="K867" s="6">
        <f t="shared" si="40"/>
        <v>1.1679766141211596</v>
      </c>
      <c r="L867">
        <f t="shared" si="41"/>
        <v>1.9974733070605799</v>
      </c>
      <c r="M867" t="s">
        <v>2146</v>
      </c>
    </row>
    <row r="868" spans="1:13" x14ac:dyDescent="0.25">
      <c r="A868">
        <v>1077</v>
      </c>
      <c r="B868" t="s">
        <v>2148</v>
      </c>
      <c r="C868">
        <v>45.283299999999898</v>
      </c>
      <c r="D868">
        <v>-110.25</v>
      </c>
      <c r="E868">
        <v>2042.2</v>
      </c>
      <c r="F868" t="s">
        <v>2149</v>
      </c>
      <c r="G868" t="s">
        <v>2345</v>
      </c>
      <c r="H868">
        <v>1.34615</v>
      </c>
      <c r="I868">
        <v>2.7340300000000002</v>
      </c>
      <c r="J868" s="6">
        <f t="shared" si="39"/>
        <v>0.3547729647996038</v>
      </c>
      <c r="K868" s="6">
        <f t="shared" si="40"/>
        <v>1.100240119710262</v>
      </c>
      <c r="L868">
        <f t="shared" si="41"/>
        <v>1.9171350598551311</v>
      </c>
      <c r="M868" t="s">
        <v>2148</v>
      </c>
    </row>
    <row r="869" spans="1:13" x14ac:dyDescent="0.25">
      <c r="A869">
        <v>1078</v>
      </c>
      <c r="B869" t="s">
        <v>2150</v>
      </c>
      <c r="C869">
        <v>45.883299999999899</v>
      </c>
      <c r="D869">
        <v>-111.9333</v>
      </c>
      <c r="E869">
        <v>2231.0999999999899</v>
      </c>
      <c r="F869" t="s">
        <v>2151</v>
      </c>
      <c r="G869" t="s">
        <v>2345</v>
      </c>
      <c r="H869">
        <v>0.68815999999999999</v>
      </c>
      <c r="I869">
        <v>1.5926800000000001</v>
      </c>
      <c r="J869" s="6">
        <f t="shared" si="39"/>
        <v>0.23121540920002998</v>
      </c>
      <c r="K869" s="6">
        <f t="shared" si="40"/>
        <v>0.52789369101098516</v>
      </c>
      <c r="L869">
        <f t="shared" si="41"/>
        <v>1.0602868455054926</v>
      </c>
      <c r="M869" t="s">
        <v>2150</v>
      </c>
    </row>
    <row r="870" spans="1:13" x14ac:dyDescent="0.25">
      <c r="A870">
        <v>1079</v>
      </c>
      <c r="B870" t="s">
        <v>2152</v>
      </c>
      <c r="C870">
        <v>46.566699999999898</v>
      </c>
      <c r="D870">
        <v>-111.3</v>
      </c>
      <c r="E870">
        <v>2423.1999999999898</v>
      </c>
      <c r="F870" t="s">
        <v>2153</v>
      </c>
      <c r="G870" t="s">
        <v>2345</v>
      </c>
      <c r="H870">
        <v>1.11934</v>
      </c>
      <c r="I870">
        <v>2.36</v>
      </c>
      <c r="J870" s="6">
        <f t="shared" si="39"/>
        <v>0.31714026177211024</v>
      </c>
      <c r="K870" s="6">
        <f t="shared" si="40"/>
        <v>0.89951512171061865</v>
      </c>
      <c r="L870">
        <f t="shared" si="41"/>
        <v>1.6297575608553092</v>
      </c>
      <c r="M870" t="s">
        <v>2152</v>
      </c>
    </row>
    <row r="871" spans="1:13" x14ac:dyDescent="0.25">
      <c r="A871">
        <v>1080</v>
      </c>
      <c r="B871" t="s">
        <v>2154</v>
      </c>
      <c r="C871">
        <v>46.583300000000001</v>
      </c>
      <c r="D871">
        <v>-111.2667</v>
      </c>
      <c r="E871">
        <v>2026.9</v>
      </c>
      <c r="F871" t="s">
        <v>2155</v>
      </c>
      <c r="G871" t="s">
        <v>2345</v>
      </c>
      <c r="H871">
        <v>0.9</v>
      </c>
      <c r="I871">
        <v>2.0336099999999999</v>
      </c>
      <c r="J871" s="6">
        <f t="shared" si="39"/>
        <v>0.2897759032671981</v>
      </c>
      <c r="K871" s="6">
        <f t="shared" si="40"/>
        <v>0.69914264965613004</v>
      </c>
      <c r="L871">
        <f t="shared" si="41"/>
        <v>1.3663763248280651</v>
      </c>
      <c r="M871" t="s">
        <v>2154</v>
      </c>
    </row>
    <row r="872" spans="1:13" x14ac:dyDescent="0.25">
      <c r="A872">
        <v>1081</v>
      </c>
      <c r="B872" t="s">
        <v>2156</v>
      </c>
      <c r="C872">
        <v>46.35</v>
      </c>
      <c r="D872">
        <v>-111.849999999999</v>
      </c>
      <c r="E872">
        <v>2084.8000000000002</v>
      </c>
      <c r="F872" t="s">
        <v>2157</v>
      </c>
      <c r="G872" t="s">
        <v>2345</v>
      </c>
      <c r="H872">
        <v>0.89412000000000003</v>
      </c>
      <c r="I872">
        <v>1.9538500000000001</v>
      </c>
      <c r="J872" s="6">
        <f t="shared" si="39"/>
        <v>0.27089053375441985</v>
      </c>
      <c r="K872" s="6">
        <f t="shared" si="40"/>
        <v>0.70635299028774512</v>
      </c>
      <c r="L872">
        <f t="shared" si="41"/>
        <v>1.3301014951438725</v>
      </c>
      <c r="M872" t="s">
        <v>2156</v>
      </c>
    </row>
    <row r="873" spans="1:13" x14ac:dyDescent="0.25">
      <c r="A873">
        <v>1082</v>
      </c>
      <c r="B873" t="s">
        <v>2158</v>
      </c>
      <c r="C873">
        <v>45.0167</v>
      </c>
      <c r="D873">
        <v>-111.849999999999</v>
      </c>
      <c r="E873">
        <v>2682.1999999999898</v>
      </c>
      <c r="F873" t="s">
        <v>2159</v>
      </c>
      <c r="G873" t="s">
        <v>2345</v>
      </c>
      <c r="H873">
        <v>0.82691999999999999</v>
      </c>
      <c r="I873">
        <v>1.8423099999999999</v>
      </c>
      <c r="J873" s="6">
        <f t="shared" si="39"/>
        <v>0.25955624458012916</v>
      </c>
      <c r="K873" s="6">
        <f t="shared" si="40"/>
        <v>0.6470093208725558</v>
      </c>
      <c r="L873">
        <f t="shared" si="41"/>
        <v>1.2446596604362778</v>
      </c>
      <c r="M873" t="s">
        <v>2158</v>
      </c>
    </row>
    <row r="874" spans="1:13" x14ac:dyDescent="0.25">
      <c r="A874">
        <v>1083</v>
      </c>
      <c r="B874" t="s">
        <v>2160</v>
      </c>
      <c r="C874">
        <v>45.5</v>
      </c>
      <c r="D874">
        <v>-111.91670000000001</v>
      </c>
      <c r="E874">
        <v>2407.9</v>
      </c>
      <c r="F874" t="s">
        <v>2161</v>
      </c>
      <c r="G874" t="s">
        <v>2345</v>
      </c>
      <c r="H874">
        <v>1.0273399999999999</v>
      </c>
      <c r="I874">
        <v>2.04</v>
      </c>
      <c r="J874" s="6">
        <f t="shared" si="39"/>
        <v>0.25885839592325477</v>
      </c>
      <c r="K874" s="6">
        <f t="shared" si="40"/>
        <v>0.84791303270152563</v>
      </c>
      <c r="L874">
        <f t="shared" si="41"/>
        <v>1.4439565163507626</v>
      </c>
      <c r="M874" t="s">
        <v>2160</v>
      </c>
    </row>
    <row r="875" spans="1:13" x14ac:dyDescent="0.25">
      <c r="A875">
        <v>1084</v>
      </c>
      <c r="B875" t="s">
        <v>2162</v>
      </c>
      <c r="C875">
        <v>45.283299999999898</v>
      </c>
      <c r="D875">
        <v>-111.4333</v>
      </c>
      <c r="E875">
        <v>2706.5999999999899</v>
      </c>
      <c r="F875" t="s">
        <v>2163</v>
      </c>
      <c r="G875" t="s">
        <v>2345</v>
      </c>
      <c r="H875">
        <v>0.89046000000000003</v>
      </c>
      <c r="I875">
        <v>2.00671</v>
      </c>
      <c r="J875" s="6">
        <f t="shared" si="39"/>
        <v>0.2853383015516886</v>
      </c>
      <c r="K875" s="6">
        <f t="shared" si="40"/>
        <v>0.69267856077368373</v>
      </c>
      <c r="L875">
        <f t="shared" si="41"/>
        <v>1.3496942803868417</v>
      </c>
      <c r="M875" t="s">
        <v>2162</v>
      </c>
    </row>
    <row r="876" spans="1:13" x14ac:dyDescent="0.25">
      <c r="A876">
        <v>1085</v>
      </c>
      <c r="B876" t="s">
        <v>2164</v>
      </c>
      <c r="C876">
        <v>45.716700000000003</v>
      </c>
      <c r="D876">
        <v>-111.583299999999</v>
      </c>
      <c r="E876">
        <v>1353.3</v>
      </c>
      <c r="F876" t="s">
        <v>2165</v>
      </c>
      <c r="G876" t="s">
        <v>2345</v>
      </c>
      <c r="H876">
        <v>0.71779999999999999</v>
      </c>
      <c r="I876">
        <v>1.6537599999999999</v>
      </c>
      <c r="J876" s="6">
        <f t="shared" si="39"/>
        <v>0.23925217175392488</v>
      </c>
      <c r="K876" s="6">
        <f t="shared" si="40"/>
        <v>0.55196303170592287</v>
      </c>
      <c r="L876">
        <f t="shared" si="41"/>
        <v>1.1028615158529615</v>
      </c>
      <c r="M876" t="s">
        <v>2164</v>
      </c>
    </row>
    <row r="877" spans="1:13" x14ac:dyDescent="0.25">
      <c r="A877">
        <v>1086</v>
      </c>
      <c r="B877" t="s">
        <v>2166</v>
      </c>
      <c r="C877">
        <v>45.583300000000001</v>
      </c>
      <c r="D877">
        <v>-111.95</v>
      </c>
      <c r="E877">
        <v>2529.8000000000002</v>
      </c>
      <c r="F877" t="s">
        <v>2167</v>
      </c>
      <c r="G877" t="s">
        <v>2345</v>
      </c>
      <c r="H877">
        <v>1.0187200000000001</v>
      </c>
      <c r="I877">
        <v>2.0211399999999999</v>
      </c>
      <c r="J877" s="6">
        <f t="shared" si="39"/>
        <v>0.25624082440442897</v>
      </c>
      <c r="K877" s="6">
        <f t="shared" si="40"/>
        <v>0.84110739501971399</v>
      </c>
      <c r="L877">
        <f t="shared" si="41"/>
        <v>1.4311236975098569</v>
      </c>
      <c r="M877" t="s">
        <v>2166</v>
      </c>
    </row>
    <row r="878" spans="1:13" x14ac:dyDescent="0.25">
      <c r="A878">
        <v>1087</v>
      </c>
      <c r="B878" t="s">
        <v>2168</v>
      </c>
      <c r="C878">
        <v>45.2333</v>
      </c>
      <c r="D878">
        <v>-111.116699999999</v>
      </c>
      <c r="E878">
        <v>3038.9</v>
      </c>
      <c r="F878" t="s">
        <v>2169</v>
      </c>
      <c r="G878" t="s">
        <v>2345</v>
      </c>
      <c r="H878">
        <v>1.2176800000000001</v>
      </c>
      <c r="I878">
        <v>2.6</v>
      </c>
      <c r="J878" s="6">
        <f t="shared" si="39"/>
        <v>0.35335170526399134</v>
      </c>
      <c r="K878" s="6">
        <f t="shared" si="40"/>
        <v>0.97275526175021565</v>
      </c>
      <c r="L878">
        <f t="shared" si="41"/>
        <v>1.7863776308751078</v>
      </c>
      <c r="M878" t="s">
        <v>2168</v>
      </c>
    </row>
    <row r="879" spans="1:13" x14ac:dyDescent="0.25">
      <c r="A879">
        <v>1088</v>
      </c>
      <c r="B879" t="s">
        <v>2170</v>
      </c>
      <c r="C879">
        <v>44.583300000000001</v>
      </c>
      <c r="D879">
        <v>-111.833299999999</v>
      </c>
      <c r="E879">
        <v>2255.5</v>
      </c>
      <c r="F879" t="s">
        <v>2171</v>
      </c>
      <c r="G879" t="s">
        <v>2345</v>
      </c>
      <c r="H879">
        <v>0.90161000000000002</v>
      </c>
      <c r="I879">
        <v>1.8192299999999999</v>
      </c>
      <c r="J879" s="6">
        <f t="shared" si="39"/>
        <v>0.23456406026415277</v>
      </c>
      <c r="K879" s="6">
        <f t="shared" si="40"/>
        <v>0.73902258296720946</v>
      </c>
      <c r="L879">
        <f t="shared" si="41"/>
        <v>1.2791262914836046</v>
      </c>
      <c r="M879" t="s">
        <v>2170</v>
      </c>
    </row>
    <row r="880" spans="1:13" x14ac:dyDescent="0.25">
      <c r="A880">
        <v>1089</v>
      </c>
      <c r="B880" t="s">
        <v>2172</v>
      </c>
      <c r="C880">
        <v>44.783299999999898</v>
      </c>
      <c r="D880">
        <v>-111.7</v>
      </c>
      <c r="E880">
        <v>2438.4</v>
      </c>
      <c r="F880" t="s">
        <v>2173</v>
      </c>
      <c r="G880" t="s">
        <v>2345</v>
      </c>
      <c r="H880">
        <v>0.87644999999999995</v>
      </c>
      <c r="I880">
        <v>1.8325400000000001</v>
      </c>
      <c r="J880" s="6">
        <f t="shared" si="39"/>
        <v>0.24439784701505401</v>
      </c>
      <c r="K880" s="6">
        <f t="shared" si="40"/>
        <v>0.70704632140659451</v>
      </c>
      <c r="L880">
        <f t="shared" si="41"/>
        <v>1.2697931607032973</v>
      </c>
      <c r="M880" t="s">
        <v>2172</v>
      </c>
    </row>
    <row r="881" spans="1:13" x14ac:dyDescent="0.25">
      <c r="A881">
        <v>1090</v>
      </c>
      <c r="B881" t="s">
        <v>2174</v>
      </c>
      <c r="C881">
        <v>44.966700000000003</v>
      </c>
      <c r="D881">
        <v>-111.2833</v>
      </c>
      <c r="E881">
        <v>2743.1999999999898</v>
      </c>
      <c r="F881" t="s">
        <v>2175</v>
      </c>
      <c r="G881" t="s">
        <v>2345</v>
      </c>
      <c r="H881">
        <v>0.90832999999999997</v>
      </c>
      <c r="I881">
        <v>2.0154200000000002</v>
      </c>
      <c r="J881" s="6">
        <f t="shared" si="39"/>
        <v>0.28299680202898914</v>
      </c>
      <c r="K881" s="6">
        <f t="shared" si="40"/>
        <v>0.71217156456612507</v>
      </c>
      <c r="L881">
        <f t="shared" si="41"/>
        <v>1.3637957822830626</v>
      </c>
      <c r="M881" t="s">
        <v>2174</v>
      </c>
    </row>
    <row r="882" spans="1:13" x14ac:dyDescent="0.25">
      <c r="A882">
        <v>1091</v>
      </c>
      <c r="B882" t="s">
        <v>2176</v>
      </c>
      <c r="C882">
        <v>44.6</v>
      </c>
      <c r="D882">
        <v>-111.15</v>
      </c>
      <c r="E882">
        <v>2072.5999999999899</v>
      </c>
      <c r="F882" t="s">
        <v>2177</v>
      </c>
      <c r="G882" t="s">
        <v>2345</v>
      </c>
      <c r="H882">
        <v>0.78635999999999995</v>
      </c>
      <c r="I882">
        <v>1.7903</v>
      </c>
      <c r="J882" s="6">
        <f t="shared" si="39"/>
        <v>0.25662937017675463</v>
      </c>
      <c r="K882" s="6">
        <f t="shared" si="40"/>
        <v>0.60847807561310796</v>
      </c>
      <c r="L882">
        <f t="shared" si="41"/>
        <v>1.1993890378065539</v>
      </c>
      <c r="M882" t="s">
        <v>2176</v>
      </c>
    </row>
    <row r="883" spans="1:13" x14ac:dyDescent="0.25">
      <c r="A883">
        <v>1092</v>
      </c>
      <c r="B883" t="s">
        <v>2178</v>
      </c>
      <c r="C883">
        <v>44.583300000000001</v>
      </c>
      <c r="D883">
        <v>-111.116699999999</v>
      </c>
      <c r="E883">
        <v>2362.1999999999898</v>
      </c>
      <c r="F883" t="s">
        <v>2179</v>
      </c>
      <c r="G883" t="s">
        <v>2345</v>
      </c>
      <c r="H883">
        <v>0.79162999999999994</v>
      </c>
      <c r="I883">
        <v>1.7976300000000001</v>
      </c>
      <c r="J883" s="6">
        <f t="shared" si="39"/>
        <v>0.25715595194714352</v>
      </c>
      <c r="K883" s="6">
        <f t="shared" si="40"/>
        <v>0.61338307694362837</v>
      </c>
      <c r="L883">
        <f t="shared" si="41"/>
        <v>1.2055065384718142</v>
      </c>
      <c r="M883" t="s">
        <v>2178</v>
      </c>
    </row>
    <row r="884" spans="1:13" x14ac:dyDescent="0.25">
      <c r="A884">
        <v>1093</v>
      </c>
      <c r="B884" t="s">
        <v>2180</v>
      </c>
      <c r="C884">
        <v>44.5</v>
      </c>
      <c r="D884">
        <v>-111.116699999999</v>
      </c>
      <c r="E884">
        <v>2484.0999999999899</v>
      </c>
      <c r="F884" t="s">
        <v>2181</v>
      </c>
      <c r="G884" t="s">
        <v>2345</v>
      </c>
      <c r="H884">
        <v>0.88124999999999998</v>
      </c>
      <c r="I884">
        <v>1.98319</v>
      </c>
      <c r="J884" s="6">
        <f t="shared" si="39"/>
        <v>0.28168034760301713</v>
      </c>
      <c r="K884" s="6">
        <f t="shared" si="40"/>
        <v>0.68600406123982327</v>
      </c>
      <c r="L884">
        <f t="shared" si="41"/>
        <v>1.3345970306199115</v>
      </c>
      <c r="M884" t="s">
        <v>2180</v>
      </c>
    </row>
    <row r="885" spans="1:13" x14ac:dyDescent="0.25">
      <c r="A885">
        <v>1094</v>
      </c>
      <c r="B885" t="s">
        <v>2182</v>
      </c>
      <c r="C885">
        <v>44.95</v>
      </c>
      <c r="D885">
        <v>-111.349999999999</v>
      </c>
      <c r="E885">
        <v>2392.6999999999898</v>
      </c>
      <c r="F885" t="s">
        <v>2183</v>
      </c>
      <c r="G885" t="s">
        <v>2345</v>
      </c>
      <c r="H885">
        <v>0.91666999999999998</v>
      </c>
      <c r="I885">
        <v>1.9571400000000001</v>
      </c>
      <c r="J885" s="6">
        <f t="shared" si="39"/>
        <v>0.26596724982350339</v>
      </c>
      <c r="K885" s="6">
        <f t="shared" si="40"/>
        <v>0.73231555066355591</v>
      </c>
      <c r="L885">
        <f t="shared" si="41"/>
        <v>1.3447277753317781</v>
      </c>
      <c r="M885" t="s">
        <v>2182</v>
      </c>
    </row>
    <row r="886" spans="1:13" x14ac:dyDescent="0.25">
      <c r="A886">
        <v>1095</v>
      </c>
      <c r="B886" t="s">
        <v>2184</v>
      </c>
      <c r="C886">
        <v>44.966700000000003</v>
      </c>
      <c r="D886">
        <v>-111.95</v>
      </c>
      <c r="E886">
        <v>2133.5999999999899</v>
      </c>
      <c r="F886" t="s">
        <v>2185</v>
      </c>
      <c r="G886" t="s">
        <v>2345</v>
      </c>
      <c r="H886">
        <v>0.76249999999999996</v>
      </c>
      <c r="I886">
        <v>1.74756</v>
      </c>
      <c r="J886" s="6">
        <f t="shared" si="39"/>
        <v>0.25180322268891969</v>
      </c>
      <c r="K886" s="6">
        <f t="shared" si="40"/>
        <v>0.58796330613726711</v>
      </c>
      <c r="L886">
        <f t="shared" si="41"/>
        <v>1.1677616530686337</v>
      </c>
      <c r="M886" t="s">
        <v>2184</v>
      </c>
    </row>
    <row r="887" spans="1:13" x14ac:dyDescent="0.25">
      <c r="A887">
        <v>1096</v>
      </c>
      <c r="B887" t="s">
        <v>2186</v>
      </c>
      <c r="C887">
        <v>48.066699999999898</v>
      </c>
      <c r="D887">
        <v>-112.75</v>
      </c>
      <c r="E887">
        <v>1752.5999999999899</v>
      </c>
      <c r="F887" t="s">
        <v>2187</v>
      </c>
      <c r="G887" t="s">
        <v>2345</v>
      </c>
      <c r="H887">
        <v>1.1440600000000001</v>
      </c>
      <c r="I887">
        <v>2.4750000000000001</v>
      </c>
      <c r="J887" s="6">
        <f t="shared" si="39"/>
        <v>0.34021783567050812</v>
      </c>
      <c r="K887" s="6">
        <f t="shared" si="40"/>
        <v>0.90823896642878033</v>
      </c>
      <c r="L887">
        <f t="shared" si="41"/>
        <v>1.6916194832143903</v>
      </c>
      <c r="M887" t="s">
        <v>2186</v>
      </c>
    </row>
    <row r="888" spans="1:13" x14ac:dyDescent="0.25">
      <c r="A888">
        <v>1097</v>
      </c>
      <c r="B888" t="s">
        <v>2188</v>
      </c>
      <c r="C888">
        <v>47.916699999999899</v>
      </c>
      <c r="D888">
        <v>-112.8167</v>
      </c>
      <c r="E888">
        <v>1950.7</v>
      </c>
      <c r="F888" t="s">
        <v>2189</v>
      </c>
      <c r="G888" t="s">
        <v>2345</v>
      </c>
      <c r="H888">
        <v>1.23125</v>
      </c>
      <c r="I888">
        <v>2.5375000000000001</v>
      </c>
      <c r="J888" s="6">
        <f t="shared" si="39"/>
        <v>0.33390652309240182</v>
      </c>
      <c r="K888" s="6">
        <f t="shared" si="40"/>
        <v>0.99980363494792701</v>
      </c>
      <c r="L888">
        <f t="shared" si="41"/>
        <v>1.7686518174739636</v>
      </c>
      <c r="M888" t="s">
        <v>2188</v>
      </c>
    </row>
    <row r="889" spans="1:13" x14ac:dyDescent="0.25">
      <c r="A889">
        <v>1098</v>
      </c>
      <c r="B889" t="s">
        <v>2190</v>
      </c>
      <c r="C889">
        <v>47.916699999999899</v>
      </c>
      <c r="D889">
        <v>-112.7833</v>
      </c>
      <c r="E889">
        <v>1706.9</v>
      </c>
      <c r="F889" t="s">
        <v>2191</v>
      </c>
      <c r="G889" t="s">
        <v>2345</v>
      </c>
      <c r="H889">
        <v>1.20625</v>
      </c>
      <c r="I889">
        <v>2.5095399999999999</v>
      </c>
      <c r="J889" s="6">
        <f t="shared" si="39"/>
        <v>0.33314988132524115</v>
      </c>
      <c r="K889" s="6">
        <f t="shared" si="40"/>
        <v>0.97532809905552864</v>
      </c>
      <c r="L889">
        <f t="shared" si="41"/>
        <v>1.7424340495277644</v>
      </c>
      <c r="M889" t="s">
        <v>2190</v>
      </c>
    </row>
    <row r="890" spans="1:13" x14ac:dyDescent="0.25">
      <c r="A890">
        <v>1101</v>
      </c>
      <c r="B890" t="s">
        <v>2196</v>
      </c>
      <c r="C890">
        <v>47.45</v>
      </c>
      <c r="D890">
        <v>-112.8167</v>
      </c>
      <c r="E890">
        <v>1816.5999999999899</v>
      </c>
      <c r="F890" t="s">
        <v>2197</v>
      </c>
      <c r="G890" t="s">
        <v>2345</v>
      </c>
      <c r="H890">
        <v>1.18614</v>
      </c>
      <c r="I890">
        <v>2.48889</v>
      </c>
      <c r="J890" s="6">
        <f t="shared" si="39"/>
        <v>0.33301184532717792</v>
      </c>
      <c r="K890" s="6">
        <f t="shared" si="40"/>
        <v>0.95531377831840214</v>
      </c>
      <c r="L890">
        <f t="shared" si="41"/>
        <v>1.7221018891592008</v>
      </c>
      <c r="M890" t="s">
        <v>2196</v>
      </c>
    </row>
    <row r="891" spans="1:13" x14ac:dyDescent="0.25">
      <c r="A891">
        <v>1102</v>
      </c>
      <c r="B891" t="s">
        <v>2198</v>
      </c>
      <c r="C891">
        <v>46.366700000000002</v>
      </c>
      <c r="D891">
        <v>-112.25</v>
      </c>
      <c r="E891">
        <v>2438.4</v>
      </c>
      <c r="F891" t="s">
        <v>2199</v>
      </c>
      <c r="G891" t="s">
        <v>2345</v>
      </c>
      <c r="H891">
        <v>0.84326000000000001</v>
      </c>
      <c r="I891">
        <v>1.88066</v>
      </c>
      <c r="J891" s="6">
        <f t="shared" si="39"/>
        <v>0.2651824896122929</v>
      </c>
      <c r="K891" s="6">
        <f t="shared" si="40"/>
        <v>0.65944950499137212</v>
      </c>
      <c r="L891">
        <f t="shared" si="41"/>
        <v>1.2700547524956862</v>
      </c>
      <c r="M891" t="s">
        <v>2198</v>
      </c>
    </row>
    <row r="892" spans="1:13" x14ac:dyDescent="0.25">
      <c r="A892">
        <v>1103</v>
      </c>
      <c r="B892" t="s">
        <v>2200</v>
      </c>
      <c r="C892">
        <v>46.45</v>
      </c>
      <c r="D892">
        <v>-112.2</v>
      </c>
      <c r="E892">
        <v>1975.0999999999899</v>
      </c>
      <c r="F892" t="s">
        <v>2201</v>
      </c>
      <c r="G892" t="s">
        <v>2345</v>
      </c>
      <c r="H892">
        <v>0.79818</v>
      </c>
      <c r="I892">
        <v>1.8</v>
      </c>
      <c r="J892" s="6">
        <f t="shared" si="39"/>
        <v>0.25608745107324776</v>
      </c>
      <c r="K892" s="6">
        <f t="shared" si="40"/>
        <v>0.62067370531179533</v>
      </c>
      <c r="L892">
        <f t="shared" si="41"/>
        <v>1.2103368526558977</v>
      </c>
      <c r="M892" t="s">
        <v>2200</v>
      </c>
    </row>
    <row r="893" spans="1:13" x14ac:dyDescent="0.25">
      <c r="A893">
        <v>1105</v>
      </c>
      <c r="B893" t="s">
        <v>2204</v>
      </c>
      <c r="C893">
        <v>46.833300000000001</v>
      </c>
      <c r="D893">
        <v>-112.5</v>
      </c>
      <c r="E893">
        <v>2139.6999999999898</v>
      </c>
      <c r="F893" t="s">
        <v>2205</v>
      </c>
      <c r="G893" t="s">
        <v>2345</v>
      </c>
      <c r="H893">
        <v>0.92928999999999995</v>
      </c>
      <c r="I893">
        <v>2.0173299999999998</v>
      </c>
      <c r="J893" s="6">
        <f t="shared" si="39"/>
        <v>0.27812719876398606</v>
      </c>
      <c r="K893" s="6">
        <f t="shared" si="40"/>
        <v>0.73650691633970733</v>
      </c>
      <c r="L893">
        <f t="shared" si="41"/>
        <v>1.3769184581698537</v>
      </c>
      <c r="M893" t="s">
        <v>2204</v>
      </c>
    </row>
    <row r="894" spans="1:13" x14ac:dyDescent="0.25">
      <c r="A894">
        <v>1107</v>
      </c>
      <c r="B894" t="s">
        <v>2208</v>
      </c>
      <c r="C894">
        <v>45.399999999999899</v>
      </c>
      <c r="D894">
        <v>-112.9667</v>
      </c>
      <c r="E894">
        <v>2529.8000000000002</v>
      </c>
      <c r="F894" t="s">
        <v>2209</v>
      </c>
      <c r="G894" t="s">
        <v>2345</v>
      </c>
      <c r="H894">
        <v>0.91429000000000005</v>
      </c>
      <c r="I894">
        <v>1.8714299999999999</v>
      </c>
      <c r="J894" s="6">
        <f t="shared" si="39"/>
        <v>0.24466625034462108</v>
      </c>
      <c r="K894" s="6">
        <f t="shared" si="40"/>
        <v>0.74470027839545216</v>
      </c>
      <c r="L894">
        <f t="shared" si="41"/>
        <v>1.308065139197726</v>
      </c>
      <c r="M894" t="s">
        <v>2208</v>
      </c>
    </row>
    <row r="895" spans="1:13" x14ac:dyDescent="0.25">
      <c r="A895">
        <v>1108</v>
      </c>
      <c r="B895" t="s">
        <v>2210</v>
      </c>
      <c r="C895">
        <v>44.799999999999898</v>
      </c>
      <c r="D895">
        <v>-112.05</v>
      </c>
      <c r="E895">
        <v>2377.4</v>
      </c>
      <c r="F895" t="s">
        <v>836</v>
      </c>
      <c r="G895" t="s">
        <v>2345</v>
      </c>
      <c r="H895">
        <v>0.77656999999999998</v>
      </c>
      <c r="I895">
        <v>1.7592399999999999</v>
      </c>
      <c r="J895" s="6">
        <f t="shared" si="39"/>
        <v>0.25119228558638118</v>
      </c>
      <c r="K895" s="6">
        <f t="shared" si="40"/>
        <v>0.60245677546739107</v>
      </c>
      <c r="L895">
        <f t="shared" si="41"/>
        <v>1.1808483877336955</v>
      </c>
      <c r="M895" t="s">
        <v>2210</v>
      </c>
    </row>
    <row r="896" spans="1:13" x14ac:dyDescent="0.25">
      <c r="A896">
        <v>1109</v>
      </c>
      <c r="B896" t="s">
        <v>2211</v>
      </c>
      <c r="C896">
        <v>44.466700000000003</v>
      </c>
      <c r="D896">
        <v>-112.9833</v>
      </c>
      <c r="E896">
        <v>2697.5</v>
      </c>
      <c r="F896" t="s">
        <v>2212</v>
      </c>
      <c r="G896" t="s">
        <v>2345</v>
      </c>
      <c r="H896">
        <v>0.99028000000000005</v>
      </c>
      <c r="I896">
        <v>2.06582</v>
      </c>
      <c r="J896" s="6">
        <f t="shared" si="39"/>
        <v>0.27493192103104436</v>
      </c>
      <c r="K896" s="6">
        <f t="shared" si="40"/>
        <v>0.79971171409140196</v>
      </c>
      <c r="L896">
        <f t="shared" si="41"/>
        <v>1.4327658570457009</v>
      </c>
      <c r="M896" t="s">
        <v>2211</v>
      </c>
    </row>
    <row r="897" spans="1:13" x14ac:dyDescent="0.25">
      <c r="A897">
        <v>1110</v>
      </c>
      <c r="B897" t="s">
        <v>2213</v>
      </c>
      <c r="C897">
        <v>48.133299999999899</v>
      </c>
      <c r="D897">
        <v>-113.0167</v>
      </c>
      <c r="E897">
        <v>2103.0999999999899</v>
      </c>
      <c r="F897" t="s">
        <v>2214</v>
      </c>
      <c r="G897" t="s">
        <v>2345</v>
      </c>
      <c r="H897">
        <v>1.2369399999999999</v>
      </c>
      <c r="I897">
        <v>2.5041799999999999</v>
      </c>
      <c r="J897" s="6">
        <f t="shared" si="39"/>
        <v>0.32393470034343741</v>
      </c>
      <c r="K897" s="6">
        <f t="shared" si="40"/>
        <v>1.0124055757714152</v>
      </c>
      <c r="L897">
        <f t="shared" si="41"/>
        <v>1.7582927878857073</v>
      </c>
      <c r="M897" t="s">
        <v>2213</v>
      </c>
    </row>
    <row r="898" spans="1:13" x14ac:dyDescent="0.25">
      <c r="A898">
        <v>1114</v>
      </c>
      <c r="B898" t="s">
        <v>2221</v>
      </c>
      <c r="C898">
        <v>48.299999999999898</v>
      </c>
      <c r="D898">
        <v>-113.333299999999</v>
      </c>
      <c r="E898">
        <v>1807.5</v>
      </c>
      <c r="F898" t="s">
        <v>2222</v>
      </c>
      <c r="G898" t="s">
        <v>2345</v>
      </c>
      <c r="H898">
        <v>1.0738799999999999</v>
      </c>
      <c r="I898">
        <v>2.2485200000000001</v>
      </c>
      <c r="J898" s="6">
        <f t="shared" si="39"/>
        <v>0.30026408289780571</v>
      </c>
      <c r="K898" s="6">
        <f t="shared" si="40"/>
        <v>0.86575279751596823</v>
      </c>
      <c r="L898">
        <f t="shared" si="41"/>
        <v>1.557136398757984</v>
      </c>
      <c r="M898" t="s">
        <v>2221</v>
      </c>
    </row>
    <row r="899" spans="1:13" x14ac:dyDescent="0.25">
      <c r="A899">
        <v>1115</v>
      </c>
      <c r="B899" t="s">
        <v>2223</v>
      </c>
      <c r="C899">
        <v>48.799999999999898</v>
      </c>
      <c r="D899">
        <v>-113.66670000000001</v>
      </c>
      <c r="E899">
        <v>1493.5</v>
      </c>
      <c r="F899" t="s">
        <v>1298</v>
      </c>
      <c r="G899" t="s">
        <v>2345</v>
      </c>
      <c r="H899">
        <v>1.16954</v>
      </c>
      <c r="I899">
        <v>2.4655900000000002</v>
      </c>
      <c r="J899" s="6">
        <f t="shared" ref="J899:J928" si="42">INDEX(LINEST($H899:$I899,LN($H$1:$I$1)),1)</f>
        <v>0.33129917646232132</v>
      </c>
      <c r="K899" s="6">
        <f t="shared" ref="K899:K928" si="43">INDEX(LINEST($H899:$I899,LN($H$1:$I$1)),1,2)</f>
        <v>0.93990090991331021</v>
      </c>
      <c r="L899">
        <f t="shared" ref="L899:L928" si="44">J899*LN(10)+K899</f>
        <v>1.7027454549566552</v>
      </c>
      <c r="M899" t="s">
        <v>2223</v>
      </c>
    </row>
    <row r="900" spans="1:13" x14ac:dyDescent="0.25">
      <c r="A900">
        <v>1129</v>
      </c>
      <c r="B900" t="s">
        <v>2250</v>
      </c>
      <c r="C900">
        <v>45.166699999999899</v>
      </c>
      <c r="D900">
        <v>-113.5</v>
      </c>
      <c r="E900">
        <v>2301.1999999999898</v>
      </c>
      <c r="F900" t="s">
        <v>2251</v>
      </c>
      <c r="G900" t="s">
        <v>2345</v>
      </c>
      <c r="H900">
        <v>0.90481</v>
      </c>
      <c r="I900">
        <v>1.9049400000000001</v>
      </c>
      <c r="J900" s="6">
        <f t="shared" si="42"/>
        <v>0.25565544952375402</v>
      </c>
      <c r="K900" s="6">
        <f t="shared" si="43"/>
        <v>0.7276031459678246</v>
      </c>
      <c r="L900">
        <f t="shared" si="44"/>
        <v>1.3162715729839123</v>
      </c>
      <c r="M900" t="s">
        <v>2250</v>
      </c>
    </row>
    <row r="901" spans="1:13" x14ac:dyDescent="0.25">
      <c r="A901">
        <v>1130</v>
      </c>
      <c r="B901" t="s">
        <v>2252</v>
      </c>
      <c r="C901">
        <v>45.166699999999899</v>
      </c>
      <c r="D901">
        <v>-113.583299999999</v>
      </c>
      <c r="E901">
        <v>2651.8</v>
      </c>
      <c r="F901" t="s">
        <v>2253</v>
      </c>
      <c r="G901" t="s">
        <v>2345</v>
      </c>
      <c r="H901">
        <v>0.94401999999999997</v>
      </c>
      <c r="I901">
        <v>1.925</v>
      </c>
      <c r="J901" s="6">
        <f t="shared" si="42"/>
        <v>0.25076028403688749</v>
      </c>
      <c r="K901" s="6">
        <f t="shared" si="43"/>
        <v>0.77020621612342022</v>
      </c>
      <c r="L901">
        <f t="shared" si="44"/>
        <v>1.3476031080617101</v>
      </c>
      <c r="M901" t="s">
        <v>2252</v>
      </c>
    </row>
    <row r="902" spans="1:13" x14ac:dyDescent="0.25">
      <c r="A902">
        <v>1132</v>
      </c>
      <c r="B902" t="s">
        <v>2256</v>
      </c>
      <c r="C902">
        <v>45.883299999999899</v>
      </c>
      <c r="D902">
        <v>-113.333299999999</v>
      </c>
      <c r="E902">
        <v>1959.9</v>
      </c>
      <c r="F902" t="s">
        <v>2257</v>
      </c>
      <c r="G902" t="s">
        <v>2345</v>
      </c>
      <c r="H902">
        <v>0.78693999999999997</v>
      </c>
      <c r="I902">
        <v>1.7396400000000001</v>
      </c>
      <c r="J902" s="6">
        <f t="shared" si="42"/>
        <v>0.24353128769388036</v>
      </c>
      <c r="K902" s="6">
        <f t="shared" si="43"/>
        <v>0.61813697455685368</v>
      </c>
      <c r="L902">
        <f t="shared" si="44"/>
        <v>1.1788884872784269</v>
      </c>
      <c r="M902" t="s">
        <v>2256</v>
      </c>
    </row>
    <row r="903" spans="1:13" x14ac:dyDescent="0.25">
      <c r="A903">
        <v>1133</v>
      </c>
      <c r="B903" t="s">
        <v>2258</v>
      </c>
      <c r="C903">
        <v>44.9833</v>
      </c>
      <c r="D903">
        <v>-113.4333</v>
      </c>
      <c r="E903">
        <v>2468.9</v>
      </c>
      <c r="F903" t="s">
        <v>2259</v>
      </c>
      <c r="G903" t="s">
        <v>2345</v>
      </c>
      <c r="H903">
        <v>0.88056000000000001</v>
      </c>
      <c r="I903">
        <v>1.87591</v>
      </c>
      <c r="J903" s="6">
        <f t="shared" si="42"/>
        <v>0.25443357531867711</v>
      </c>
      <c r="K903" s="6">
        <f t="shared" si="43"/>
        <v>0.7042000846280726</v>
      </c>
      <c r="L903">
        <f t="shared" si="44"/>
        <v>1.2900550423140364</v>
      </c>
      <c r="M903" t="s">
        <v>2258</v>
      </c>
    </row>
    <row r="904" spans="1:13" x14ac:dyDescent="0.25">
      <c r="A904">
        <v>1145</v>
      </c>
      <c r="B904" t="s">
        <v>2282</v>
      </c>
      <c r="C904">
        <v>48.741100000000003</v>
      </c>
      <c r="D904">
        <v>-113.4331</v>
      </c>
      <c r="E904">
        <v>1388.4</v>
      </c>
      <c r="F904" t="s">
        <v>2283</v>
      </c>
      <c r="G904" t="s">
        <v>2345</v>
      </c>
      <c r="H904">
        <v>1.04634</v>
      </c>
      <c r="I904">
        <v>2.3706700000000001</v>
      </c>
      <c r="J904" s="6">
        <f t="shared" si="42"/>
        <v>0.33852817280532843</v>
      </c>
      <c r="K904" s="6">
        <f t="shared" si="43"/>
        <v>0.81169015147987689</v>
      </c>
      <c r="L904">
        <f t="shared" si="44"/>
        <v>1.5911800757399384</v>
      </c>
      <c r="M904" t="s">
        <v>2282</v>
      </c>
    </row>
    <row r="905" spans="1:13" x14ac:dyDescent="0.25">
      <c r="A905">
        <v>1146</v>
      </c>
      <c r="B905" t="s">
        <v>2284</v>
      </c>
      <c r="C905">
        <v>45.158099999999898</v>
      </c>
      <c r="D905">
        <v>-113.005799999999</v>
      </c>
      <c r="E905">
        <v>1820</v>
      </c>
      <c r="F905" t="s">
        <v>2285</v>
      </c>
      <c r="G905" t="s">
        <v>2345</v>
      </c>
      <c r="H905">
        <v>0.73692999999999997</v>
      </c>
      <c r="I905">
        <v>1.69634</v>
      </c>
      <c r="J905" s="6">
        <f t="shared" si="42"/>
        <v>0.24524651278092335</v>
      </c>
      <c r="K905" s="6">
        <f t="shared" si="43"/>
        <v>0.56693807112374428</v>
      </c>
      <c r="L905">
        <f t="shared" si="44"/>
        <v>1.1316390355618722</v>
      </c>
      <c r="M905" t="s">
        <v>2284</v>
      </c>
    </row>
    <row r="906" spans="1:13" x14ac:dyDescent="0.25">
      <c r="A906">
        <v>1147</v>
      </c>
      <c r="B906" t="s">
        <v>2286</v>
      </c>
      <c r="C906">
        <v>46.884700000000002</v>
      </c>
      <c r="D906">
        <v>-110.2894</v>
      </c>
      <c r="E906">
        <v>1545.3</v>
      </c>
      <c r="F906" t="s">
        <v>2287</v>
      </c>
      <c r="G906" t="s">
        <v>2345</v>
      </c>
      <c r="H906">
        <v>1.1576900000000001</v>
      </c>
      <c r="I906">
        <v>2.6482199999999998</v>
      </c>
      <c r="J906" s="6">
        <f t="shared" si="42"/>
        <v>0.38101258554252065</v>
      </c>
      <c r="K906" s="6">
        <f t="shared" si="43"/>
        <v>0.89359220057334654</v>
      </c>
      <c r="L906">
        <f t="shared" si="44"/>
        <v>1.7709061002866733</v>
      </c>
      <c r="M906" t="s">
        <v>2286</v>
      </c>
    </row>
    <row r="907" spans="1:13" x14ac:dyDescent="0.25">
      <c r="A907">
        <v>1148</v>
      </c>
      <c r="B907" t="s">
        <v>2288</v>
      </c>
      <c r="C907">
        <v>45.806899999999899</v>
      </c>
      <c r="D907">
        <v>-108.542199999999</v>
      </c>
      <c r="E907">
        <v>1091.5</v>
      </c>
      <c r="F907" t="s">
        <v>2289</v>
      </c>
      <c r="G907" t="s">
        <v>2345</v>
      </c>
      <c r="H907">
        <v>0.90237999999999996</v>
      </c>
      <c r="I907">
        <v>2.2166700000000001</v>
      </c>
      <c r="J907" s="6">
        <f t="shared" si="42"/>
        <v>0.33596172573022975</v>
      </c>
      <c r="K907" s="6">
        <f t="shared" si="43"/>
        <v>0.66950907703403761</v>
      </c>
      <c r="L907">
        <f t="shared" si="44"/>
        <v>1.4430895385170188</v>
      </c>
      <c r="M907" t="s">
        <v>2288</v>
      </c>
    </row>
    <row r="908" spans="1:13" x14ac:dyDescent="0.25">
      <c r="A908">
        <v>1149</v>
      </c>
      <c r="B908" t="s">
        <v>2290</v>
      </c>
      <c r="C908">
        <v>48.566699999999898</v>
      </c>
      <c r="D908">
        <v>-109.66670000000001</v>
      </c>
      <c r="E908">
        <v>759.89999999999895</v>
      </c>
      <c r="F908" t="s">
        <v>2291</v>
      </c>
      <c r="G908" t="s">
        <v>2345</v>
      </c>
      <c r="H908">
        <v>0.98234999999999995</v>
      </c>
      <c r="I908">
        <v>2.3839000000000001</v>
      </c>
      <c r="J908" s="6">
        <f t="shared" si="42"/>
        <v>0.35826732052834881</v>
      </c>
      <c r="K908" s="6">
        <f t="shared" si="43"/>
        <v>0.7340180168890087</v>
      </c>
      <c r="L908">
        <f t="shared" si="44"/>
        <v>1.5589590084445044</v>
      </c>
      <c r="M908" t="s">
        <v>2290</v>
      </c>
    </row>
    <row r="909" spans="1:13" x14ac:dyDescent="0.25">
      <c r="A909">
        <v>1150</v>
      </c>
      <c r="B909" t="s">
        <v>2292</v>
      </c>
      <c r="C909">
        <v>47.0491999999999</v>
      </c>
      <c r="D909">
        <v>-109.45780000000001</v>
      </c>
      <c r="E909">
        <v>1263.4000000000001</v>
      </c>
      <c r="F909" t="s">
        <v>2293</v>
      </c>
      <c r="G909" t="s">
        <v>2345</v>
      </c>
      <c r="H909">
        <v>1.0087900000000001</v>
      </c>
      <c r="I909">
        <v>2.3632399999999998</v>
      </c>
      <c r="J909" s="6">
        <f t="shared" si="42"/>
        <v>0.34622751403062463</v>
      </c>
      <c r="K909" s="6">
        <f t="shared" si="43"/>
        <v>0.76880337481739347</v>
      </c>
      <c r="L909">
        <f t="shared" si="44"/>
        <v>1.5660216874086967</v>
      </c>
      <c r="M909" t="s">
        <v>2292</v>
      </c>
    </row>
    <row r="910" spans="1:13" x14ac:dyDescent="0.25">
      <c r="A910">
        <v>1151</v>
      </c>
      <c r="B910" t="s">
        <v>2294</v>
      </c>
      <c r="C910">
        <v>46.426699999999897</v>
      </c>
      <c r="D910">
        <v>-105.882499999999</v>
      </c>
      <c r="E910">
        <v>799.79999999999905</v>
      </c>
      <c r="F910" t="s">
        <v>2295</v>
      </c>
      <c r="G910" t="s">
        <v>2345</v>
      </c>
      <c r="H910">
        <v>1.0158199999999999</v>
      </c>
      <c r="I910">
        <v>2.4218799999999998</v>
      </c>
      <c r="J910" s="6">
        <f t="shared" si="42"/>
        <v>0.35942017673439403</v>
      </c>
      <c r="K910" s="6">
        <f t="shared" si="43"/>
        <v>0.76668891786019744</v>
      </c>
      <c r="L910">
        <f t="shared" si="44"/>
        <v>1.5942844589300984</v>
      </c>
      <c r="M910" t="s">
        <v>2294</v>
      </c>
    </row>
    <row r="911" spans="1:13" x14ac:dyDescent="0.25">
      <c r="A911">
        <v>1152</v>
      </c>
      <c r="B911" t="s">
        <v>2296</v>
      </c>
      <c r="C911">
        <v>46.133299999999899</v>
      </c>
      <c r="D911">
        <v>-107.5333</v>
      </c>
      <c r="E911">
        <v>836.1</v>
      </c>
      <c r="F911" t="s">
        <v>2297</v>
      </c>
      <c r="G911" t="s">
        <v>2345</v>
      </c>
      <c r="H911">
        <v>1.02023</v>
      </c>
      <c r="I911">
        <v>2.3532799999999998</v>
      </c>
      <c r="J911" s="6">
        <f t="shared" si="42"/>
        <v>0.34075719855182857</v>
      </c>
      <c r="K911" s="6">
        <f t="shared" si="43"/>
        <v>0.78403510856829428</v>
      </c>
      <c r="L911">
        <f t="shared" si="44"/>
        <v>1.568657554284147</v>
      </c>
      <c r="M911" t="s">
        <v>2296</v>
      </c>
    </row>
    <row r="912" spans="1:13" x14ac:dyDescent="0.25">
      <c r="A912">
        <v>1153</v>
      </c>
      <c r="B912" t="s">
        <v>2298</v>
      </c>
      <c r="C912">
        <v>47.5167</v>
      </c>
      <c r="D912">
        <v>-111.1833</v>
      </c>
      <c r="E912">
        <v>1058.3</v>
      </c>
      <c r="F912" t="s">
        <v>2299</v>
      </c>
      <c r="G912" t="s">
        <v>2345</v>
      </c>
      <c r="H912">
        <v>1.0680000000000001</v>
      </c>
      <c r="I912">
        <v>2.5125000000000002</v>
      </c>
      <c r="J912" s="6">
        <f t="shared" si="42"/>
        <v>0.36924629481873633</v>
      </c>
      <c r="K912" s="6">
        <f t="shared" si="43"/>
        <v>0.81205797181418649</v>
      </c>
      <c r="L912">
        <f t="shared" si="44"/>
        <v>1.6622789859070934</v>
      </c>
      <c r="M912" t="s">
        <v>2298</v>
      </c>
    </row>
    <row r="913" spans="1:13" x14ac:dyDescent="0.25">
      <c r="A913">
        <v>1154</v>
      </c>
      <c r="B913" t="s">
        <v>2300</v>
      </c>
      <c r="C913">
        <v>45.7881</v>
      </c>
      <c r="D913">
        <v>-111.160799999999</v>
      </c>
      <c r="E913">
        <v>1349.3</v>
      </c>
      <c r="F913" t="s">
        <v>2301</v>
      </c>
      <c r="G913" t="s">
        <v>2345</v>
      </c>
      <c r="H913">
        <v>0.66515999999999997</v>
      </c>
      <c r="I913">
        <v>1.5681400000000001</v>
      </c>
      <c r="J913" s="6">
        <f t="shared" si="42"/>
        <v>0.23082175098333158</v>
      </c>
      <c r="K913" s="6">
        <f t="shared" si="43"/>
        <v>0.5051665540939938</v>
      </c>
      <c r="L913">
        <f t="shared" si="44"/>
        <v>1.0366532770469967</v>
      </c>
      <c r="M913" t="s">
        <v>2300</v>
      </c>
    </row>
    <row r="914" spans="1:13" x14ac:dyDescent="0.25">
      <c r="A914">
        <v>1156</v>
      </c>
      <c r="B914" t="s">
        <v>2304</v>
      </c>
      <c r="C914">
        <v>48.603299999999898</v>
      </c>
      <c r="D914">
        <v>-112.3753</v>
      </c>
      <c r="E914">
        <v>1169.8</v>
      </c>
      <c r="F914" t="s">
        <v>2305</v>
      </c>
      <c r="G914" t="s">
        <v>2345</v>
      </c>
      <c r="H914">
        <v>0.89627000000000001</v>
      </c>
      <c r="I914">
        <v>2.16899</v>
      </c>
      <c r="J914" s="6">
        <f t="shared" si="42"/>
        <v>0.32533551010155898</v>
      </c>
      <c r="K914" s="6">
        <f t="shared" si="43"/>
        <v>0.67076460843707275</v>
      </c>
      <c r="L914">
        <f t="shared" si="44"/>
        <v>1.4198773042185362</v>
      </c>
      <c r="M914" t="s">
        <v>2304</v>
      </c>
    </row>
    <row r="915" spans="1:13" x14ac:dyDescent="0.25">
      <c r="A915">
        <v>1157</v>
      </c>
      <c r="B915" t="s">
        <v>2306</v>
      </c>
      <c r="C915">
        <v>45.2575</v>
      </c>
      <c r="D915">
        <v>-112.5545</v>
      </c>
      <c r="E915">
        <v>1585</v>
      </c>
      <c r="F915" t="s">
        <v>2307</v>
      </c>
      <c r="G915" t="s">
        <v>2345</v>
      </c>
      <c r="H915">
        <v>0.62180999999999997</v>
      </c>
      <c r="I915">
        <v>1.5428200000000001</v>
      </c>
      <c r="J915" s="6">
        <f t="shared" si="42"/>
        <v>0.2354306195853266</v>
      </c>
      <c r="K915" s="6">
        <f t="shared" si="43"/>
        <v>0.45862192981694971</v>
      </c>
      <c r="L915">
        <f t="shared" si="44"/>
        <v>1.0007209649084747</v>
      </c>
      <c r="M915" t="s">
        <v>2306</v>
      </c>
    </row>
    <row r="916" spans="1:13" x14ac:dyDescent="0.25">
      <c r="A916">
        <v>1159</v>
      </c>
      <c r="B916" t="s">
        <v>2310</v>
      </c>
      <c r="C916">
        <v>47.473300000000002</v>
      </c>
      <c r="D916">
        <v>-111.3822</v>
      </c>
      <c r="E916">
        <v>1116.8</v>
      </c>
      <c r="F916" t="s">
        <v>2311</v>
      </c>
      <c r="G916" t="s">
        <v>2345</v>
      </c>
      <c r="H916">
        <v>1.0282899999999999</v>
      </c>
      <c r="I916">
        <v>2.4291700000000001</v>
      </c>
      <c r="J916" s="6">
        <f t="shared" si="42"/>
        <v>0.3580960536418632</v>
      </c>
      <c r="K916" s="6">
        <f t="shared" si="43"/>
        <v>0.78007673004849942</v>
      </c>
      <c r="L916">
        <f t="shared" si="44"/>
        <v>1.6046233650242498</v>
      </c>
      <c r="M916" t="s">
        <v>2310</v>
      </c>
    </row>
    <row r="917" spans="1:13" x14ac:dyDescent="0.25">
      <c r="A917">
        <v>1160</v>
      </c>
      <c r="B917" t="s">
        <v>2312</v>
      </c>
      <c r="C917">
        <v>46.605600000000003</v>
      </c>
      <c r="D917">
        <v>-111.9636</v>
      </c>
      <c r="E917">
        <v>1166.8</v>
      </c>
      <c r="F917" t="s">
        <v>2313</v>
      </c>
      <c r="G917" t="s">
        <v>2345</v>
      </c>
      <c r="H917">
        <v>0.71470999999999996</v>
      </c>
      <c r="I917">
        <v>1.6909099999999999</v>
      </c>
      <c r="J917" s="6">
        <f t="shared" si="42"/>
        <v>0.24953840983181061</v>
      </c>
      <c r="K917" s="6">
        <f t="shared" si="43"/>
        <v>0.54174315478366808</v>
      </c>
      <c r="L917">
        <f t="shared" si="44"/>
        <v>1.1163265773918341</v>
      </c>
      <c r="M917" t="s">
        <v>2312</v>
      </c>
    </row>
    <row r="918" spans="1:13" x14ac:dyDescent="0.25">
      <c r="A918">
        <v>1161</v>
      </c>
      <c r="B918" t="s">
        <v>2314</v>
      </c>
      <c r="C918">
        <v>45.698300000000003</v>
      </c>
      <c r="D918">
        <v>-110.4408</v>
      </c>
      <c r="E918">
        <v>1415.2</v>
      </c>
      <c r="F918" t="s">
        <v>2315</v>
      </c>
      <c r="G918" t="s">
        <v>2345</v>
      </c>
      <c r="H918">
        <v>0.77314000000000005</v>
      </c>
      <c r="I918">
        <v>1.75</v>
      </c>
      <c r="J918" s="6">
        <f t="shared" si="42"/>
        <v>0.24970712049610994</v>
      </c>
      <c r="K918" s="6">
        <f t="shared" si="43"/>
        <v>0.60005621346237881</v>
      </c>
      <c r="L918">
        <f t="shared" si="44"/>
        <v>1.1750281067311894</v>
      </c>
      <c r="M918" t="s">
        <v>2314</v>
      </c>
    </row>
    <row r="919" spans="1:13" x14ac:dyDescent="0.25">
      <c r="A919">
        <v>1164</v>
      </c>
      <c r="B919" t="s">
        <v>2320</v>
      </c>
      <c r="C919">
        <v>45.866700000000002</v>
      </c>
      <c r="D919">
        <v>-111.9667</v>
      </c>
      <c r="E919">
        <v>1303.9000000000001</v>
      </c>
      <c r="F919" t="s">
        <v>2321</v>
      </c>
      <c r="G919" t="s">
        <v>2345</v>
      </c>
      <c r="H919">
        <v>0.66979</v>
      </c>
      <c r="I919">
        <v>1.58372</v>
      </c>
      <c r="J919" s="6">
        <f t="shared" si="42"/>
        <v>0.23362081427738848</v>
      </c>
      <c r="K919" s="6">
        <f t="shared" si="43"/>
        <v>0.50785639126350945</v>
      </c>
      <c r="L919">
        <f t="shared" si="44"/>
        <v>1.0457881956317547</v>
      </c>
      <c r="M919" t="s">
        <v>2320</v>
      </c>
    </row>
    <row r="920" spans="1:13" x14ac:dyDescent="0.25">
      <c r="A920">
        <v>1165</v>
      </c>
      <c r="B920" t="s">
        <v>2322</v>
      </c>
      <c r="C920">
        <v>48.2137999999999</v>
      </c>
      <c r="D920">
        <v>-106.62130000000001</v>
      </c>
      <c r="E920">
        <v>696.5</v>
      </c>
      <c r="F920" t="s">
        <v>2323</v>
      </c>
      <c r="G920" t="s">
        <v>2345</v>
      </c>
      <c r="H920">
        <v>1.2272700000000001</v>
      </c>
      <c r="I920">
        <v>3.0331700000000001</v>
      </c>
      <c r="J920" s="6">
        <f t="shared" si="42"/>
        <v>0.461628164633545</v>
      </c>
      <c r="K920" s="6">
        <f t="shared" si="43"/>
        <v>0.90729373921719603</v>
      </c>
      <c r="L920">
        <f t="shared" si="44"/>
        <v>1.9702318696085981</v>
      </c>
      <c r="M920" t="s">
        <v>2322</v>
      </c>
    </row>
    <row r="921" spans="1:13" x14ac:dyDescent="0.25">
      <c r="A921">
        <v>1166</v>
      </c>
      <c r="B921" t="s">
        <v>2324</v>
      </c>
      <c r="C921">
        <v>48.408900000000003</v>
      </c>
      <c r="D921">
        <v>-106.514399999999</v>
      </c>
      <c r="E921">
        <v>840</v>
      </c>
      <c r="F921" t="s">
        <v>2325</v>
      </c>
      <c r="G921" t="s">
        <v>2345</v>
      </c>
      <c r="H921">
        <v>1.16686</v>
      </c>
      <c r="I921">
        <v>2.87235</v>
      </c>
      <c r="J921" s="6">
        <f t="shared" si="42"/>
        <v>0.43596113766037142</v>
      </c>
      <c r="K921" s="6">
        <f t="shared" si="43"/>
        <v>0.86467476659700715</v>
      </c>
      <c r="L921">
        <f t="shared" si="44"/>
        <v>1.8685123832985036</v>
      </c>
      <c r="M921" t="s">
        <v>2324</v>
      </c>
    </row>
    <row r="922" spans="1:13" x14ac:dyDescent="0.25">
      <c r="A922">
        <v>1167</v>
      </c>
      <c r="B922" t="s">
        <v>2326</v>
      </c>
      <c r="C922">
        <v>48.5428</v>
      </c>
      <c r="D922">
        <v>-109.7633</v>
      </c>
      <c r="E922">
        <v>787.89999999999895</v>
      </c>
      <c r="F922" t="s">
        <v>2327</v>
      </c>
      <c r="G922" t="s">
        <v>2345</v>
      </c>
      <c r="H922">
        <v>0.98946999999999996</v>
      </c>
      <c r="I922">
        <v>2.3902800000000002</v>
      </c>
      <c r="J922" s="6">
        <f t="shared" si="42"/>
        <v>0.35807816008655863</v>
      </c>
      <c r="K922" s="6">
        <f t="shared" si="43"/>
        <v>0.74126913291590912</v>
      </c>
      <c r="L922">
        <f t="shared" si="44"/>
        <v>1.5657745664579545</v>
      </c>
      <c r="M922" t="s">
        <v>2326</v>
      </c>
    </row>
    <row r="923" spans="1:13" x14ac:dyDescent="0.25">
      <c r="A923">
        <v>1168</v>
      </c>
      <c r="B923" t="s">
        <v>2328</v>
      </c>
      <c r="C923">
        <v>48.0944</v>
      </c>
      <c r="D923">
        <v>-105.5744</v>
      </c>
      <c r="E923">
        <v>605.29999999999905</v>
      </c>
      <c r="F923" t="s">
        <v>2329</v>
      </c>
      <c r="G923" t="s">
        <v>2345</v>
      </c>
      <c r="H923">
        <v>1.14727</v>
      </c>
      <c r="I923">
        <v>2.88409</v>
      </c>
      <c r="J923" s="6">
        <f t="shared" si="42"/>
        <v>0.44396978177021629</v>
      </c>
      <c r="K923" s="6">
        <f t="shared" si="43"/>
        <v>0.8395335975121605</v>
      </c>
      <c r="L923">
        <f t="shared" si="44"/>
        <v>1.8618117987560803</v>
      </c>
      <c r="M923" t="s">
        <v>2328</v>
      </c>
    </row>
    <row r="924" spans="1:13" x14ac:dyDescent="0.25">
      <c r="A924">
        <v>1169</v>
      </c>
      <c r="B924" t="s">
        <v>2330</v>
      </c>
      <c r="C924">
        <v>47.325800000000001</v>
      </c>
      <c r="D924">
        <v>-106.94750000000001</v>
      </c>
      <c r="E924">
        <v>811.39999999999895</v>
      </c>
      <c r="F924" t="s">
        <v>2331</v>
      </c>
      <c r="G924" t="s">
        <v>2345</v>
      </c>
      <c r="H924">
        <v>1.02312</v>
      </c>
      <c r="I924">
        <v>2.4554200000000002</v>
      </c>
      <c r="J924" s="6">
        <f t="shared" si="42"/>
        <v>0.3661277037513852</v>
      </c>
      <c r="K924" s="6">
        <f t="shared" si="43"/>
        <v>0.76933961441984056</v>
      </c>
      <c r="L924">
        <f t="shared" si="44"/>
        <v>1.6123798072099205</v>
      </c>
      <c r="M924" t="s">
        <v>2330</v>
      </c>
    </row>
    <row r="925" spans="1:13" x14ac:dyDescent="0.25">
      <c r="A925">
        <v>1170</v>
      </c>
      <c r="B925" t="s">
        <v>2332</v>
      </c>
      <c r="C925">
        <v>46.3583</v>
      </c>
      <c r="D925">
        <v>-104.25</v>
      </c>
      <c r="E925">
        <v>905.6</v>
      </c>
      <c r="F925" t="s">
        <v>2333</v>
      </c>
      <c r="G925" t="s">
        <v>2345</v>
      </c>
      <c r="H925">
        <v>1.3794200000000001</v>
      </c>
      <c r="I925">
        <v>3.4770599999999998</v>
      </c>
      <c r="J925" s="6">
        <f t="shared" si="42"/>
        <v>0.53620339069821654</v>
      </c>
      <c r="K925" s="6">
        <f t="shared" si="43"/>
        <v>1.0077521315308482</v>
      </c>
      <c r="L925">
        <f t="shared" si="44"/>
        <v>2.2424060657654241</v>
      </c>
      <c r="M925" t="s">
        <v>2332</v>
      </c>
    </row>
    <row r="926" spans="1:13" x14ac:dyDescent="0.25">
      <c r="A926">
        <v>1171</v>
      </c>
      <c r="B926" t="s">
        <v>2334</v>
      </c>
      <c r="C926">
        <v>48.488599999999899</v>
      </c>
      <c r="D926">
        <v>-105.2097</v>
      </c>
      <c r="E926">
        <v>805.6</v>
      </c>
      <c r="F926" t="s">
        <v>2335</v>
      </c>
      <c r="G926" t="s">
        <v>2345</v>
      </c>
      <c r="H926">
        <v>1.06067</v>
      </c>
      <c r="I926">
        <v>2.7425000000000002</v>
      </c>
      <c r="J926" s="6">
        <f t="shared" si="42"/>
        <v>0.42991311596745951</v>
      </c>
      <c r="K926" s="6">
        <f t="shared" si="43"/>
        <v>0.76267693578141449</v>
      </c>
      <c r="L926">
        <f t="shared" si="44"/>
        <v>1.7525884678907073</v>
      </c>
      <c r="M926" t="s">
        <v>2334</v>
      </c>
    </row>
    <row r="927" spans="1:13" x14ac:dyDescent="0.25">
      <c r="A927">
        <v>1172</v>
      </c>
      <c r="B927" t="s">
        <v>2336</v>
      </c>
      <c r="C927">
        <v>48.308300000000003</v>
      </c>
      <c r="D927">
        <v>-105.101699999999</v>
      </c>
      <c r="E927">
        <v>635.5</v>
      </c>
      <c r="F927" t="s">
        <v>2337</v>
      </c>
      <c r="G927" t="s">
        <v>2345</v>
      </c>
      <c r="H927">
        <v>1.07904</v>
      </c>
      <c r="I927">
        <v>2.7779699999999998</v>
      </c>
      <c r="J927" s="6">
        <f t="shared" si="42"/>
        <v>0.43428425590612374</v>
      </c>
      <c r="K927" s="6">
        <f t="shared" si="43"/>
        <v>0.77801709245709616</v>
      </c>
      <c r="L927">
        <f t="shared" si="44"/>
        <v>1.7779935462285481</v>
      </c>
      <c r="M927" t="s">
        <v>2336</v>
      </c>
    </row>
    <row r="928" spans="1:13" x14ac:dyDescent="0.25">
      <c r="A928">
        <v>1173</v>
      </c>
      <c r="B928" t="s">
        <v>2338</v>
      </c>
      <c r="C928">
        <v>46.583300000000001</v>
      </c>
      <c r="D928">
        <v>-112.0333</v>
      </c>
      <c r="E928">
        <v>1263.0999999999899</v>
      </c>
      <c r="F928" t="s">
        <v>2339</v>
      </c>
      <c r="G928" t="s">
        <v>2345</v>
      </c>
      <c r="H928">
        <v>0.73675999999999997</v>
      </c>
      <c r="I928">
        <v>1.7150000000000001</v>
      </c>
      <c r="J928" s="6">
        <f t="shared" si="42"/>
        <v>0.25005987915782663</v>
      </c>
      <c r="K928" s="6">
        <f t="shared" si="43"/>
        <v>0.56343169979059193</v>
      </c>
      <c r="L928">
        <f t="shared" si="44"/>
        <v>1.139215849895296</v>
      </c>
      <c r="M928" t="s">
        <v>2338</v>
      </c>
    </row>
  </sheetData>
  <sortState ref="A3:N928">
    <sortCondition ref="B3:B928"/>
  </sortState>
  <mergeCells count="1">
    <mergeCell ref="L1:M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9"/>
  <sheetViews>
    <sheetView workbookViewId="0"/>
  </sheetViews>
  <sheetFormatPr defaultColWidth="8.85546875" defaultRowHeight="15" x14ac:dyDescent="0.25"/>
  <cols>
    <col min="1" max="1" width="9.28515625" bestFit="1" customWidth="1"/>
    <col min="2" max="2" width="14.42578125" bestFit="1" customWidth="1"/>
    <col min="3" max="3" width="8.28515625" bestFit="1" customWidth="1"/>
    <col min="4" max="4" width="9.85546875" bestFit="1" customWidth="1"/>
    <col min="5" max="5" width="9.28515625" bestFit="1" customWidth="1"/>
    <col min="6" max="6" width="33.42578125" bestFit="1" customWidth="1"/>
    <col min="7" max="7" width="10.42578125" bestFit="1" customWidth="1"/>
    <col min="8" max="8" width="8.7109375" bestFit="1" customWidth="1"/>
    <col min="9" max="9" width="9.28515625" bestFit="1" customWidth="1"/>
    <col min="10" max="11" width="11.42578125" bestFit="1" customWidth="1"/>
    <col min="12" max="12" width="12.28515625" bestFit="1" customWidth="1"/>
    <col min="13" max="13" width="14.42578125" bestFit="1" customWidth="1"/>
    <col min="15" max="15" width="12.28515625" bestFit="1" customWidth="1"/>
    <col min="16" max="16" width="14.42578125" bestFit="1" customWidth="1"/>
    <col min="17" max="17" width="10.42578125" bestFit="1" customWidth="1"/>
    <col min="18" max="18" width="14.7109375" bestFit="1" customWidth="1"/>
    <col min="19" max="19" width="12" bestFit="1" customWidth="1"/>
  </cols>
  <sheetData>
    <row r="1" spans="1:13" x14ac:dyDescent="0.25">
      <c r="H1">
        <v>2</v>
      </c>
      <c r="I1">
        <v>100</v>
      </c>
      <c r="L1" s="108" t="s">
        <v>2369</v>
      </c>
      <c r="M1" s="108"/>
    </row>
    <row r="2" spans="1:13" x14ac:dyDescent="0.25">
      <c r="A2" t="s">
        <v>0</v>
      </c>
      <c r="B2" t="s">
        <v>1</v>
      </c>
      <c r="C2" t="s">
        <v>2</v>
      </c>
      <c r="D2" t="s">
        <v>3</v>
      </c>
      <c r="E2" t="s">
        <v>2379</v>
      </c>
      <c r="F2" t="s">
        <v>4</v>
      </c>
      <c r="G2" t="s">
        <v>2380</v>
      </c>
      <c r="H2" s="8" t="s">
        <v>2341</v>
      </c>
      <c r="I2" s="8" t="s">
        <v>2343</v>
      </c>
      <c r="J2" t="s">
        <v>2355</v>
      </c>
      <c r="K2" t="s">
        <v>2356</v>
      </c>
      <c r="L2" t="s">
        <v>2383</v>
      </c>
    </row>
    <row r="3" spans="1:13" x14ac:dyDescent="0.25">
      <c r="A3">
        <v>42</v>
      </c>
      <c r="B3" t="s">
        <v>87</v>
      </c>
      <c r="C3">
        <v>46.1661</v>
      </c>
      <c r="D3">
        <v>-113.0853</v>
      </c>
      <c r="E3" s="13">
        <v>1768.0999999999899</v>
      </c>
      <c r="F3" t="s">
        <v>88</v>
      </c>
      <c r="G3" t="s">
        <v>2346</v>
      </c>
      <c r="H3">
        <v>0.78332999999999997</v>
      </c>
      <c r="I3">
        <v>1.6666700000000001</v>
      </c>
      <c r="J3" s="6">
        <f t="shared" ref="J3:J66" si="0">INDEX(LINEST($H4:$I4,LN($H$1:$I$1)),1)</f>
        <v>0.28228105981681018</v>
      </c>
      <c r="K3" s="6">
        <f t="shared" ref="K3:K66" si="1">INDEX(LINEST($H4:$I4,LN($H$1:$I$1)),1,2)</f>
        <v>0.66433767926250464</v>
      </c>
      <c r="L3">
        <f t="shared" ref="L3:L66" si="2">J3*LN(10)+K3</f>
        <v>1.3143138396312524</v>
      </c>
    </row>
    <row r="4" spans="1:13" x14ac:dyDescent="0.25">
      <c r="A4">
        <v>53</v>
      </c>
      <c r="B4" t="s">
        <v>109</v>
      </c>
      <c r="C4">
        <v>48.091299999999897</v>
      </c>
      <c r="D4">
        <v>-114.46420000000001</v>
      </c>
      <c r="E4">
        <v>992.1</v>
      </c>
      <c r="F4" t="s">
        <v>110</v>
      </c>
      <c r="G4" t="s">
        <v>2346</v>
      </c>
      <c r="H4">
        <v>0.86</v>
      </c>
      <c r="I4">
        <v>1.9642900000000001</v>
      </c>
      <c r="J4" s="6">
        <f t="shared" si="0"/>
        <v>0.26705875669707613</v>
      </c>
      <c r="K4" s="6">
        <f t="shared" si="1"/>
        <v>0.67014897575157717</v>
      </c>
      <c r="L4">
        <f t="shared" si="2"/>
        <v>1.2850744878757885</v>
      </c>
    </row>
    <row r="5" spans="1:13" x14ac:dyDescent="0.25">
      <c r="A5">
        <v>54</v>
      </c>
      <c r="B5" t="s">
        <v>111</v>
      </c>
      <c r="C5">
        <v>48.133299999999899</v>
      </c>
      <c r="D5">
        <v>-114.0891</v>
      </c>
      <c r="E5">
        <v>929.89999999999895</v>
      </c>
      <c r="F5" t="s">
        <v>112</v>
      </c>
      <c r="G5" t="s">
        <v>2346</v>
      </c>
      <c r="H5">
        <v>0.85526000000000002</v>
      </c>
      <c r="I5">
        <v>1.9</v>
      </c>
      <c r="J5" s="6">
        <f t="shared" si="0"/>
        <v>0.25215853757282275</v>
      </c>
      <c r="K5" s="6">
        <f t="shared" si="1"/>
        <v>0.6324070206272786</v>
      </c>
      <c r="L5">
        <f t="shared" si="2"/>
        <v>1.2130235103136393</v>
      </c>
    </row>
    <row r="6" spans="1:13" x14ac:dyDescent="0.25">
      <c r="A6">
        <v>55</v>
      </c>
      <c r="B6" t="s">
        <v>113</v>
      </c>
      <c r="C6">
        <v>48.410600000000002</v>
      </c>
      <c r="D6">
        <v>-114.3293</v>
      </c>
      <c r="E6">
        <v>928.1</v>
      </c>
      <c r="F6" t="s">
        <v>114</v>
      </c>
      <c r="G6" t="s">
        <v>2346</v>
      </c>
      <c r="H6">
        <v>0.80718999999999996</v>
      </c>
      <c r="I6">
        <v>1.7936399999999999</v>
      </c>
      <c r="J6" s="6">
        <f t="shared" si="0"/>
        <v>0.26740129047004757</v>
      </c>
      <c r="K6" s="6">
        <f t="shared" si="1"/>
        <v>0.64985154943259549</v>
      </c>
      <c r="L6">
        <f t="shared" si="2"/>
        <v>1.2655657747162978</v>
      </c>
    </row>
    <row r="7" spans="1:13" x14ac:dyDescent="0.25">
      <c r="A7">
        <v>56</v>
      </c>
      <c r="B7" t="s">
        <v>115</v>
      </c>
      <c r="C7">
        <v>48.373399999999897</v>
      </c>
      <c r="D7">
        <v>-114.1981</v>
      </c>
      <c r="E7">
        <v>937</v>
      </c>
      <c r="F7" t="s">
        <v>116</v>
      </c>
      <c r="G7" t="s">
        <v>2346</v>
      </c>
      <c r="H7">
        <v>0.83520000000000005</v>
      </c>
      <c r="I7">
        <v>1.8812800000000001</v>
      </c>
      <c r="J7" s="6">
        <f t="shared" si="0"/>
        <v>0.26170858366103866</v>
      </c>
      <c r="K7" s="6">
        <f t="shared" si="1"/>
        <v>0.65294743310701442</v>
      </c>
      <c r="L7">
        <f t="shared" si="2"/>
        <v>1.2555537165535071</v>
      </c>
    </row>
    <row r="8" spans="1:13" x14ac:dyDescent="0.25">
      <c r="A8">
        <v>57</v>
      </c>
      <c r="B8" t="s">
        <v>117</v>
      </c>
      <c r="C8">
        <v>48.061</v>
      </c>
      <c r="D8">
        <v>-114.0727</v>
      </c>
      <c r="E8">
        <v>892.5</v>
      </c>
      <c r="F8" t="s">
        <v>112</v>
      </c>
      <c r="G8" t="s">
        <v>2346</v>
      </c>
      <c r="H8">
        <v>0.83435000000000004</v>
      </c>
      <c r="I8">
        <v>1.85816</v>
      </c>
      <c r="J8" s="6">
        <f t="shared" si="0"/>
        <v>0.2635286138577223</v>
      </c>
      <c r="K8" s="6">
        <f t="shared" si="1"/>
        <v>0.66733588430764901</v>
      </c>
      <c r="L8">
        <f t="shared" si="2"/>
        <v>1.2741329421538246</v>
      </c>
    </row>
    <row r="9" spans="1:13" x14ac:dyDescent="0.25">
      <c r="A9">
        <v>58</v>
      </c>
      <c r="B9" t="s">
        <v>118</v>
      </c>
      <c r="C9">
        <v>48.441200000000002</v>
      </c>
      <c r="D9">
        <v>-114.3151</v>
      </c>
      <c r="E9" s="13">
        <v>1094.2</v>
      </c>
      <c r="F9" t="s">
        <v>119</v>
      </c>
      <c r="G9" t="s">
        <v>2346</v>
      </c>
      <c r="H9">
        <v>0.85</v>
      </c>
      <c r="I9">
        <v>1.88093</v>
      </c>
      <c r="J9" s="6">
        <f t="shared" si="0"/>
        <v>0.28209701181939278</v>
      </c>
      <c r="K9" s="6">
        <f t="shared" si="1"/>
        <v>0.65446525161300217</v>
      </c>
      <c r="L9">
        <f t="shared" si="2"/>
        <v>1.3040176258065013</v>
      </c>
    </row>
    <row r="10" spans="1:13" x14ac:dyDescent="0.25">
      <c r="A10">
        <v>59</v>
      </c>
      <c r="B10" t="s">
        <v>120</v>
      </c>
      <c r="C10">
        <v>48.095500000000001</v>
      </c>
      <c r="D10">
        <v>-114.6429</v>
      </c>
      <c r="E10" s="13">
        <v>1236</v>
      </c>
      <c r="F10" t="s">
        <v>121</v>
      </c>
      <c r="G10" t="s">
        <v>2346</v>
      </c>
      <c r="H10">
        <v>0.85</v>
      </c>
      <c r="I10">
        <v>1.95357</v>
      </c>
      <c r="J10" s="6">
        <f t="shared" si="0"/>
        <v>0.26426480584739193</v>
      </c>
      <c r="K10" s="6">
        <f t="shared" si="1"/>
        <v>0.56682559490565898</v>
      </c>
      <c r="L10">
        <f t="shared" si="2"/>
        <v>1.1753177974528293</v>
      </c>
    </row>
    <row r="11" spans="1:13" x14ac:dyDescent="0.25">
      <c r="A11">
        <v>60</v>
      </c>
      <c r="B11" t="s">
        <v>122</v>
      </c>
      <c r="C11">
        <v>48.218000000000004</v>
      </c>
      <c r="D11">
        <v>-114.3398</v>
      </c>
      <c r="E11">
        <v>920.5</v>
      </c>
      <c r="F11" t="s">
        <v>123</v>
      </c>
      <c r="G11" t="s">
        <v>2346</v>
      </c>
      <c r="H11">
        <v>0.75</v>
      </c>
      <c r="I11">
        <v>1.7838099999999999</v>
      </c>
      <c r="J11" s="6">
        <f t="shared" si="0"/>
        <v>0.26515437116824292</v>
      </c>
      <c r="K11" s="6">
        <f t="shared" si="1"/>
        <v>0.66953899521158711</v>
      </c>
      <c r="L11">
        <f t="shared" si="2"/>
        <v>1.2800794976057936</v>
      </c>
    </row>
    <row r="12" spans="1:13" x14ac:dyDescent="0.25">
      <c r="A12">
        <v>61</v>
      </c>
      <c r="B12" t="s">
        <v>124</v>
      </c>
      <c r="C12">
        <v>48.1511</v>
      </c>
      <c r="D12">
        <v>-114.4233</v>
      </c>
      <c r="E12">
        <v>980.79999999999905</v>
      </c>
      <c r="F12" t="s">
        <v>125</v>
      </c>
      <c r="G12" t="s">
        <v>2346</v>
      </c>
      <c r="H12">
        <v>0.85333000000000003</v>
      </c>
      <c r="I12">
        <v>1.89062</v>
      </c>
      <c r="J12" s="6">
        <f t="shared" si="0"/>
        <v>0.2738404141574714</v>
      </c>
      <c r="K12" s="6">
        <f t="shared" si="1"/>
        <v>0.65393828900338125</v>
      </c>
      <c r="L12">
        <f t="shared" si="2"/>
        <v>1.2844791445016905</v>
      </c>
    </row>
    <row r="13" spans="1:13" x14ac:dyDescent="0.25">
      <c r="A13">
        <v>62</v>
      </c>
      <c r="B13" t="s">
        <v>126</v>
      </c>
      <c r="C13">
        <v>48.011899999999898</v>
      </c>
      <c r="D13">
        <v>-114.2171</v>
      </c>
      <c r="E13">
        <v>933</v>
      </c>
      <c r="F13" t="s">
        <v>127</v>
      </c>
      <c r="G13" t="s">
        <v>2346</v>
      </c>
      <c r="H13">
        <v>0.84375</v>
      </c>
      <c r="I13">
        <v>1.9150199999999999</v>
      </c>
      <c r="J13" s="6">
        <f t="shared" si="0"/>
        <v>0.27209451440419224</v>
      </c>
      <c r="K13" s="6">
        <f t="shared" si="1"/>
        <v>0.68061845449490666</v>
      </c>
      <c r="L13">
        <f t="shared" si="2"/>
        <v>1.3071392272474536</v>
      </c>
    </row>
    <row r="14" spans="1:13" x14ac:dyDescent="0.25">
      <c r="A14">
        <v>63</v>
      </c>
      <c r="B14" t="s">
        <v>128</v>
      </c>
      <c r="C14">
        <v>48.074399999999898</v>
      </c>
      <c r="D14">
        <v>-114.012</v>
      </c>
      <c r="E14">
        <v>929.6</v>
      </c>
      <c r="F14" t="s">
        <v>129</v>
      </c>
      <c r="G14" t="s">
        <v>2346</v>
      </c>
      <c r="H14">
        <v>0.86921999999999999</v>
      </c>
      <c r="I14">
        <v>1.9336599999999999</v>
      </c>
      <c r="J14" s="6">
        <f t="shared" si="0"/>
        <v>0.26610272959937997</v>
      </c>
      <c r="K14" s="6">
        <f t="shared" si="1"/>
        <v>0.65930164323888429</v>
      </c>
      <c r="L14">
        <f t="shared" si="2"/>
        <v>1.272025821619442</v>
      </c>
    </row>
    <row r="15" spans="1:13" x14ac:dyDescent="0.25">
      <c r="A15">
        <v>64</v>
      </c>
      <c r="B15" t="s">
        <v>130</v>
      </c>
      <c r="C15">
        <v>48.261899999999898</v>
      </c>
      <c r="D15">
        <v>-114.15560000000001</v>
      </c>
      <c r="E15">
        <v>932.1</v>
      </c>
      <c r="F15" t="s">
        <v>131</v>
      </c>
      <c r="G15" t="s">
        <v>2346</v>
      </c>
      <c r="H15">
        <v>0.84375</v>
      </c>
      <c r="I15">
        <v>1.8847499999999999</v>
      </c>
      <c r="J15" s="6">
        <f t="shared" si="0"/>
        <v>0.26642736981704684</v>
      </c>
      <c r="K15" s="6">
        <f t="shared" si="1"/>
        <v>0.57032661978731225</v>
      </c>
      <c r="L15">
        <f t="shared" si="2"/>
        <v>1.183798309893656</v>
      </c>
    </row>
    <row r="16" spans="1:13" x14ac:dyDescent="0.25">
      <c r="A16">
        <v>65</v>
      </c>
      <c r="B16" t="s">
        <v>132</v>
      </c>
      <c r="C16">
        <v>48.189100000000003</v>
      </c>
      <c r="D16">
        <v>-114.3263</v>
      </c>
      <c r="E16">
        <v>897.89999999999895</v>
      </c>
      <c r="F16" t="s">
        <v>133</v>
      </c>
      <c r="G16" t="s">
        <v>2346</v>
      </c>
      <c r="H16">
        <v>0.755</v>
      </c>
      <c r="I16">
        <v>1.7972699999999999</v>
      </c>
      <c r="J16" s="6">
        <f t="shared" si="0"/>
        <v>0.30336478040985249</v>
      </c>
      <c r="K16" s="6">
        <f t="shared" si="1"/>
        <v>0.78972355777772341</v>
      </c>
      <c r="L16">
        <f t="shared" si="2"/>
        <v>1.488246778888862</v>
      </c>
    </row>
    <row r="17" spans="1:12" x14ac:dyDescent="0.25">
      <c r="A17">
        <v>66</v>
      </c>
      <c r="B17" t="s">
        <v>134</v>
      </c>
      <c r="C17">
        <v>48.266399999999898</v>
      </c>
      <c r="D17">
        <v>-113.4426</v>
      </c>
      <c r="E17" s="13">
        <v>1347.5</v>
      </c>
      <c r="F17" t="s">
        <v>135</v>
      </c>
      <c r="G17" t="s">
        <v>2346</v>
      </c>
      <c r="H17">
        <v>1</v>
      </c>
      <c r="I17">
        <v>2.1867700000000001</v>
      </c>
      <c r="J17" s="6">
        <f t="shared" si="0"/>
        <v>0.28014917051339133</v>
      </c>
      <c r="K17" s="6">
        <f t="shared" si="1"/>
        <v>0.66504539232243576</v>
      </c>
      <c r="L17">
        <f t="shared" si="2"/>
        <v>1.3101126961612177</v>
      </c>
    </row>
    <row r="18" spans="1:12" x14ac:dyDescent="0.25">
      <c r="A18">
        <v>78</v>
      </c>
      <c r="B18" t="s">
        <v>158</v>
      </c>
      <c r="C18">
        <v>46.204900000000002</v>
      </c>
      <c r="D18">
        <v>-113.40600000000001</v>
      </c>
      <c r="E18" s="13">
        <v>1661.2</v>
      </c>
      <c r="F18" t="s">
        <v>159</v>
      </c>
      <c r="G18" t="s">
        <v>2346</v>
      </c>
      <c r="H18">
        <v>0.85923000000000005</v>
      </c>
      <c r="I18">
        <v>1.9551799999999999</v>
      </c>
      <c r="J18" s="6">
        <f t="shared" si="0"/>
        <v>0.23373328805358809</v>
      </c>
      <c r="K18" s="6">
        <f t="shared" si="1"/>
        <v>0.60680843038264964</v>
      </c>
      <c r="L18">
        <f t="shared" si="2"/>
        <v>1.1449992151913249</v>
      </c>
    </row>
    <row r="19" spans="1:12" x14ac:dyDescent="0.25">
      <c r="A19">
        <v>79</v>
      </c>
      <c r="B19" t="s">
        <v>160</v>
      </c>
      <c r="C19">
        <v>46.683599999999899</v>
      </c>
      <c r="D19">
        <v>-113.1339</v>
      </c>
      <c r="E19" s="13">
        <v>1309.0999999999899</v>
      </c>
      <c r="F19" t="s">
        <v>161</v>
      </c>
      <c r="G19" t="s">
        <v>2346</v>
      </c>
      <c r="H19">
        <v>0.76881999999999995</v>
      </c>
      <c r="I19">
        <v>1.68319</v>
      </c>
      <c r="J19" s="6">
        <f t="shared" si="0"/>
        <v>0.2615679914407894</v>
      </c>
      <c r="K19" s="6">
        <f t="shared" si="1"/>
        <v>0.63078488420808854</v>
      </c>
      <c r="L19">
        <f t="shared" si="2"/>
        <v>1.2330674421040444</v>
      </c>
    </row>
    <row r="20" spans="1:12" x14ac:dyDescent="0.25">
      <c r="A20">
        <v>95</v>
      </c>
      <c r="B20" t="s">
        <v>192</v>
      </c>
      <c r="C20">
        <v>47.6923999999999</v>
      </c>
      <c r="D20">
        <v>-114.1515</v>
      </c>
      <c r="E20">
        <v>888.79999999999905</v>
      </c>
      <c r="F20" t="s">
        <v>193</v>
      </c>
      <c r="G20" t="s">
        <v>2346</v>
      </c>
      <c r="H20">
        <v>0.81208999999999998</v>
      </c>
      <c r="I20">
        <v>1.83535</v>
      </c>
      <c r="J20" s="6">
        <f t="shared" si="0"/>
        <v>0.25421374021065068</v>
      </c>
      <c r="K20" s="6">
        <f t="shared" si="1"/>
        <v>0.61430246271338917</v>
      </c>
      <c r="L20">
        <f t="shared" si="2"/>
        <v>1.1996512313566945</v>
      </c>
    </row>
    <row r="21" spans="1:12" x14ac:dyDescent="0.25">
      <c r="A21">
        <v>96</v>
      </c>
      <c r="B21" t="s">
        <v>194</v>
      </c>
      <c r="C21">
        <v>47.371200000000002</v>
      </c>
      <c r="D21">
        <v>-114.1618</v>
      </c>
      <c r="E21">
        <v>828.39999999999895</v>
      </c>
      <c r="F21" t="s">
        <v>195</v>
      </c>
      <c r="G21" t="s">
        <v>2346</v>
      </c>
      <c r="H21">
        <v>0.79051000000000005</v>
      </c>
      <c r="I21">
        <v>1.7849999999999999</v>
      </c>
      <c r="J21" s="6">
        <f t="shared" si="0"/>
        <v>0.26478883139559439</v>
      </c>
      <c r="K21" s="6">
        <f t="shared" si="1"/>
        <v>0.63918236807438089</v>
      </c>
      <c r="L21">
        <f t="shared" si="2"/>
        <v>1.2488811840371903</v>
      </c>
    </row>
    <row r="22" spans="1:12" x14ac:dyDescent="0.25">
      <c r="A22">
        <v>97</v>
      </c>
      <c r="B22" t="s">
        <v>196</v>
      </c>
      <c r="C22">
        <v>47.161900000000003</v>
      </c>
      <c r="D22">
        <v>-114.084999999999</v>
      </c>
      <c r="E22">
        <v>946.1</v>
      </c>
      <c r="F22" t="s">
        <v>197</v>
      </c>
      <c r="G22" t="s">
        <v>2346</v>
      </c>
      <c r="H22">
        <v>0.82272000000000001</v>
      </c>
      <c r="I22">
        <v>1.8585799999999999</v>
      </c>
      <c r="J22" s="6">
        <f t="shared" si="0"/>
        <v>0.25995501524120029</v>
      </c>
      <c r="K22" s="6">
        <f t="shared" si="1"/>
        <v>0.64087291411314429</v>
      </c>
      <c r="L22">
        <f t="shared" si="2"/>
        <v>1.2394414570565719</v>
      </c>
    </row>
    <row r="23" spans="1:12" x14ac:dyDescent="0.25">
      <c r="A23">
        <v>98</v>
      </c>
      <c r="B23" t="s">
        <v>198</v>
      </c>
      <c r="C23">
        <v>48.0230999999999</v>
      </c>
      <c r="D23">
        <v>-114.069</v>
      </c>
      <c r="E23">
        <v>950.39999999999895</v>
      </c>
      <c r="F23" t="s">
        <v>199</v>
      </c>
      <c r="G23" t="s">
        <v>2346</v>
      </c>
      <c r="H23">
        <v>0.82106000000000001</v>
      </c>
      <c r="I23">
        <v>1.8380099999999999</v>
      </c>
      <c r="J23" s="6">
        <f t="shared" si="0"/>
        <v>0.27109247530714159</v>
      </c>
      <c r="K23" s="6">
        <f t="shared" si="1"/>
        <v>0.70530301506983839</v>
      </c>
      <c r="L23">
        <f t="shared" si="2"/>
        <v>1.3295165075349191</v>
      </c>
    </row>
    <row r="24" spans="1:12" x14ac:dyDescent="0.25">
      <c r="A24">
        <v>99</v>
      </c>
      <c r="B24" t="s">
        <v>200</v>
      </c>
      <c r="C24">
        <v>47.5733999999999</v>
      </c>
      <c r="D24">
        <v>-114.0436</v>
      </c>
      <c r="E24" s="13">
        <v>1040</v>
      </c>
      <c r="F24" t="s">
        <v>201</v>
      </c>
      <c r="G24" t="s">
        <v>2346</v>
      </c>
      <c r="H24">
        <v>0.89320999999999995</v>
      </c>
      <c r="I24">
        <v>1.95373</v>
      </c>
      <c r="J24" s="6">
        <f t="shared" si="0"/>
        <v>0.25672395039764978</v>
      </c>
      <c r="K24" s="6">
        <f t="shared" si="1"/>
        <v>0.64386251759965774</v>
      </c>
      <c r="L24">
        <f t="shared" si="2"/>
        <v>1.2349912587998291</v>
      </c>
    </row>
    <row r="25" spans="1:12" x14ac:dyDescent="0.25">
      <c r="A25">
        <v>100</v>
      </c>
      <c r="B25" t="s">
        <v>202</v>
      </c>
      <c r="C25">
        <v>47.9026</v>
      </c>
      <c r="D25">
        <v>-114.20780000000001</v>
      </c>
      <c r="E25">
        <v>895.5</v>
      </c>
      <c r="F25" t="s">
        <v>203</v>
      </c>
      <c r="G25" t="s">
        <v>2346</v>
      </c>
      <c r="H25">
        <v>0.82181000000000004</v>
      </c>
      <c r="I25">
        <v>1.82612</v>
      </c>
      <c r="J25" s="6">
        <f t="shared" si="0"/>
        <v>0.26080368100706958</v>
      </c>
      <c r="K25" s="6">
        <f t="shared" si="1"/>
        <v>0.57395466383029425</v>
      </c>
      <c r="L25">
        <f t="shared" si="2"/>
        <v>1.1744773319151469</v>
      </c>
    </row>
    <row r="26" spans="1:12" x14ac:dyDescent="0.25">
      <c r="A26">
        <v>101</v>
      </c>
      <c r="B26" t="s">
        <v>204</v>
      </c>
      <c r="C26">
        <v>48.9179999999999</v>
      </c>
      <c r="D26">
        <v>-115.1176</v>
      </c>
      <c r="E26">
        <v>796.1</v>
      </c>
      <c r="F26" t="s">
        <v>205</v>
      </c>
      <c r="G26" t="s">
        <v>2346</v>
      </c>
      <c r="H26">
        <v>0.75473000000000001</v>
      </c>
      <c r="I26">
        <v>1.7749999999999999</v>
      </c>
      <c r="J26" s="6">
        <f t="shared" si="0"/>
        <v>0.28634289687092557</v>
      </c>
      <c r="K26" s="6">
        <f t="shared" si="1"/>
        <v>0.65807222836055079</v>
      </c>
      <c r="L26">
        <f t="shared" si="2"/>
        <v>1.3174011141802753</v>
      </c>
    </row>
    <row r="27" spans="1:12" x14ac:dyDescent="0.25">
      <c r="A27">
        <v>102</v>
      </c>
      <c r="B27" t="s">
        <v>206</v>
      </c>
      <c r="C27">
        <v>48.473199999999899</v>
      </c>
      <c r="D27">
        <v>-115.8973</v>
      </c>
      <c r="E27">
        <v>584</v>
      </c>
      <c r="F27" t="s">
        <v>207</v>
      </c>
      <c r="G27" t="s">
        <v>2346</v>
      </c>
      <c r="H27">
        <v>0.85655000000000003</v>
      </c>
      <c r="I27">
        <v>1.9767300000000001</v>
      </c>
      <c r="J27" s="6">
        <f t="shared" si="0"/>
        <v>0.25606188885138415</v>
      </c>
      <c r="K27" s="6">
        <f t="shared" si="1"/>
        <v>0.6346014236938089</v>
      </c>
      <c r="L27">
        <f t="shared" si="2"/>
        <v>1.2242057118469043</v>
      </c>
    </row>
    <row r="28" spans="1:12" x14ac:dyDescent="0.25">
      <c r="A28">
        <v>103</v>
      </c>
      <c r="B28" t="s">
        <v>208</v>
      </c>
      <c r="C28">
        <v>48.814999999999898</v>
      </c>
      <c r="D28">
        <v>-114.9028</v>
      </c>
      <c r="E28">
        <v>903.39999999999895</v>
      </c>
      <c r="F28" t="s">
        <v>209</v>
      </c>
      <c r="G28" t="s">
        <v>2346</v>
      </c>
      <c r="H28">
        <v>0.81208999999999998</v>
      </c>
      <c r="I28">
        <v>1.8138099999999999</v>
      </c>
      <c r="J28" s="6">
        <f t="shared" si="0"/>
        <v>0.2833776791347557</v>
      </c>
      <c r="K28" s="6">
        <f t="shared" si="1"/>
        <v>0.65026756067412339</v>
      </c>
      <c r="L28">
        <f t="shared" si="2"/>
        <v>1.3027687803370618</v>
      </c>
    </row>
    <row r="29" spans="1:12" x14ac:dyDescent="0.25">
      <c r="A29">
        <v>124</v>
      </c>
      <c r="B29" t="s">
        <v>250</v>
      </c>
      <c r="C29">
        <v>47.072400000000002</v>
      </c>
      <c r="D29">
        <v>-114.07980000000001</v>
      </c>
      <c r="E29" s="13">
        <v>1303</v>
      </c>
      <c r="F29" t="s">
        <v>251</v>
      </c>
      <c r="G29" t="s">
        <v>2346</v>
      </c>
      <c r="H29">
        <v>0.84669000000000005</v>
      </c>
      <c r="I29">
        <v>1.9552700000000001</v>
      </c>
      <c r="J29" s="6">
        <f t="shared" si="0"/>
        <v>0.22662954659771212</v>
      </c>
      <c r="K29" s="6">
        <f t="shared" si="1"/>
        <v>0.55541236874421718</v>
      </c>
      <c r="L29">
        <f t="shared" si="2"/>
        <v>1.0772461843721086</v>
      </c>
    </row>
    <row r="30" spans="1:12" x14ac:dyDescent="0.25">
      <c r="A30">
        <v>125</v>
      </c>
      <c r="B30" t="s">
        <v>252</v>
      </c>
      <c r="C30">
        <v>46.813299999999899</v>
      </c>
      <c r="D30">
        <v>-113.7833</v>
      </c>
      <c r="E30" s="13">
        <v>1074.0999999999899</v>
      </c>
      <c r="F30" t="s">
        <v>253</v>
      </c>
      <c r="G30" t="s">
        <v>2346</v>
      </c>
      <c r="H30">
        <v>0.71250000000000002</v>
      </c>
      <c r="I30">
        <v>1.5990800000000001</v>
      </c>
      <c r="J30" s="6">
        <f t="shared" si="0"/>
        <v>0.26132770655527199</v>
      </c>
      <c r="K30" s="6">
        <f t="shared" si="1"/>
        <v>0.56886143699901637</v>
      </c>
      <c r="L30">
        <f t="shared" si="2"/>
        <v>1.1705907184995081</v>
      </c>
    </row>
    <row r="31" spans="1:12" x14ac:dyDescent="0.25">
      <c r="A31">
        <v>126</v>
      </c>
      <c r="B31" t="s">
        <v>254</v>
      </c>
      <c r="C31">
        <v>46.863999999999898</v>
      </c>
      <c r="D31">
        <v>-113.973299999999</v>
      </c>
      <c r="E31">
        <v>976.89999999999895</v>
      </c>
      <c r="F31" t="s">
        <v>255</v>
      </c>
      <c r="G31" t="s">
        <v>2346</v>
      </c>
      <c r="H31">
        <v>0.75</v>
      </c>
      <c r="I31">
        <v>1.7723199999999999</v>
      </c>
      <c r="J31" s="6">
        <f t="shared" si="0"/>
        <v>0.25721985750180226</v>
      </c>
      <c r="K31" s="6">
        <f t="shared" si="1"/>
        <v>0.61545878098859486</v>
      </c>
      <c r="L31">
        <f t="shared" si="2"/>
        <v>1.2077293904942974</v>
      </c>
    </row>
    <row r="32" spans="1:12" x14ac:dyDescent="0.25">
      <c r="A32">
        <v>127</v>
      </c>
      <c r="B32" t="s">
        <v>256</v>
      </c>
      <c r="C32">
        <v>46.815399999999897</v>
      </c>
      <c r="D32">
        <v>-114.1044</v>
      </c>
      <c r="E32" s="13">
        <v>1088.7</v>
      </c>
      <c r="F32" t="s">
        <v>257</v>
      </c>
      <c r="G32" t="s">
        <v>2346</v>
      </c>
      <c r="H32">
        <v>0.79374999999999996</v>
      </c>
      <c r="I32">
        <v>1.8</v>
      </c>
      <c r="J32" s="6">
        <f t="shared" si="0"/>
        <v>0.27882760364304682</v>
      </c>
      <c r="K32" s="6">
        <f t="shared" si="1"/>
        <v>0.65345143267253614</v>
      </c>
      <c r="L32">
        <f t="shared" si="2"/>
        <v>1.295475716336268</v>
      </c>
    </row>
    <row r="33" spans="1:12" x14ac:dyDescent="0.25">
      <c r="A33">
        <v>128</v>
      </c>
      <c r="B33" t="s">
        <v>258</v>
      </c>
      <c r="C33">
        <v>47.042099999999898</v>
      </c>
      <c r="D33">
        <v>-114.0968</v>
      </c>
      <c r="E33" s="13">
        <v>1293</v>
      </c>
      <c r="F33" t="s">
        <v>259</v>
      </c>
      <c r="G33" t="s">
        <v>2346</v>
      </c>
      <c r="H33">
        <v>0.84672000000000003</v>
      </c>
      <c r="I33">
        <v>1.9375</v>
      </c>
      <c r="J33" s="6">
        <f t="shared" si="0"/>
        <v>0.2497020080517372</v>
      </c>
      <c r="K33" s="6">
        <f t="shared" si="1"/>
        <v>0.59538975713878128</v>
      </c>
      <c r="L33">
        <f t="shared" si="2"/>
        <v>1.1703498785693904</v>
      </c>
    </row>
    <row r="34" spans="1:12" x14ac:dyDescent="0.25">
      <c r="A34">
        <v>129</v>
      </c>
      <c r="B34" t="s">
        <v>260</v>
      </c>
      <c r="C34">
        <v>46.829900000000002</v>
      </c>
      <c r="D34">
        <v>-114.0035</v>
      </c>
      <c r="E34" s="13">
        <v>1071.0999999999899</v>
      </c>
      <c r="F34" t="s">
        <v>261</v>
      </c>
      <c r="G34" t="s">
        <v>2346</v>
      </c>
      <c r="H34">
        <v>0.76846999999999999</v>
      </c>
      <c r="I34">
        <v>1.7453099999999999</v>
      </c>
      <c r="J34" s="6">
        <f t="shared" si="0"/>
        <v>0.25586250352084866</v>
      </c>
      <c r="K34" s="6">
        <f t="shared" si="1"/>
        <v>0.60597962707351472</v>
      </c>
      <c r="L34">
        <f t="shared" si="2"/>
        <v>1.1951248135367574</v>
      </c>
    </row>
    <row r="35" spans="1:12" x14ac:dyDescent="0.25">
      <c r="A35">
        <v>130</v>
      </c>
      <c r="B35" t="s">
        <v>262</v>
      </c>
      <c r="C35">
        <v>46.894599999999897</v>
      </c>
      <c r="D35">
        <v>-113.9622</v>
      </c>
      <c r="E35" s="13">
        <v>1040.9000000000001</v>
      </c>
      <c r="F35" t="s">
        <v>263</v>
      </c>
      <c r="G35" t="s">
        <v>2346</v>
      </c>
      <c r="H35">
        <v>0.78332999999999997</v>
      </c>
      <c r="I35">
        <v>1.78427</v>
      </c>
      <c r="J35" s="6">
        <f t="shared" si="0"/>
        <v>0.25761351571850072</v>
      </c>
      <c r="K35" s="6">
        <f t="shared" si="1"/>
        <v>0.65837591790558592</v>
      </c>
      <c r="L35">
        <f t="shared" si="2"/>
        <v>1.2515529589527929</v>
      </c>
    </row>
    <row r="36" spans="1:12" x14ac:dyDescent="0.25">
      <c r="A36">
        <v>131</v>
      </c>
      <c r="B36" t="s">
        <v>264</v>
      </c>
      <c r="C36">
        <v>46.9392</v>
      </c>
      <c r="D36">
        <v>-114.0194</v>
      </c>
      <c r="E36" s="13">
        <v>1082</v>
      </c>
      <c r="F36" t="s">
        <v>265</v>
      </c>
      <c r="G36" t="s">
        <v>2346</v>
      </c>
      <c r="H36">
        <v>0.83694000000000002</v>
      </c>
      <c r="I36">
        <v>1.84473</v>
      </c>
      <c r="J36" s="6">
        <f t="shared" si="0"/>
        <v>0.27818599187427223</v>
      </c>
      <c r="K36" s="6">
        <f t="shared" si="1"/>
        <v>0.65584616406107621</v>
      </c>
      <c r="L36">
        <f t="shared" si="2"/>
        <v>1.2963930820305383</v>
      </c>
    </row>
    <row r="37" spans="1:12" x14ac:dyDescent="0.25">
      <c r="A37">
        <v>132</v>
      </c>
      <c r="B37" t="s">
        <v>266</v>
      </c>
      <c r="C37">
        <v>47.041699999999899</v>
      </c>
      <c r="D37">
        <v>-114.116699999999</v>
      </c>
      <c r="E37" s="13">
        <v>1360.9</v>
      </c>
      <c r="F37" t="s">
        <v>267</v>
      </c>
      <c r="G37" t="s">
        <v>2346</v>
      </c>
      <c r="H37">
        <v>0.84867000000000004</v>
      </c>
      <c r="I37">
        <v>1.9369400000000001</v>
      </c>
      <c r="J37" s="6">
        <f t="shared" si="0"/>
        <v>0.25244739067988059</v>
      </c>
      <c r="K37" s="6">
        <f t="shared" si="1"/>
        <v>0.59284680291052572</v>
      </c>
      <c r="L37">
        <f t="shared" si="2"/>
        <v>1.1741284014552629</v>
      </c>
    </row>
    <row r="38" spans="1:12" x14ac:dyDescent="0.25">
      <c r="A38">
        <v>133</v>
      </c>
      <c r="B38" t="s">
        <v>268</v>
      </c>
      <c r="C38">
        <v>46.858600000000003</v>
      </c>
      <c r="D38">
        <v>-114.0997</v>
      </c>
      <c r="E38">
        <v>949.1</v>
      </c>
      <c r="F38" t="s">
        <v>269</v>
      </c>
      <c r="G38" t="s">
        <v>2346</v>
      </c>
      <c r="H38">
        <v>0.76783000000000001</v>
      </c>
      <c r="I38">
        <v>1.7554099999999999</v>
      </c>
      <c r="J38" s="6">
        <f t="shared" si="0"/>
        <v>0.25553019463662269</v>
      </c>
      <c r="K38" s="6">
        <f t="shared" si="1"/>
        <v>0.57601996603969108</v>
      </c>
      <c r="L38">
        <f t="shared" si="2"/>
        <v>1.1643999830198455</v>
      </c>
    </row>
    <row r="39" spans="1:12" x14ac:dyDescent="0.25">
      <c r="A39">
        <v>134</v>
      </c>
      <c r="B39" t="s">
        <v>270</v>
      </c>
      <c r="C39">
        <v>47.178400000000003</v>
      </c>
      <c r="D39">
        <v>-113.477999999999</v>
      </c>
      <c r="E39" s="13">
        <v>1239.9000000000001</v>
      </c>
      <c r="F39" t="s">
        <v>271</v>
      </c>
      <c r="G39" t="s">
        <v>2346</v>
      </c>
      <c r="H39">
        <v>0.75314000000000003</v>
      </c>
      <c r="I39">
        <v>1.75278</v>
      </c>
      <c r="J39" s="6">
        <f t="shared" si="0"/>
        <v>0.25730932527832467</v>
      </c>
      <c r="K39" s="6">
        <f t="shared" si="1"/>
        <v>0.57476676665154713</v>
      </c>
      <c r="L39">
        <f t="shared" si="2"/>
        <v>1.1672433833257736</v>
      </c>
    </row>
    <row r="40" spans="1:12" x14ac:dyDescent="0.25">
      <c r="A40">
        <v>135</v>
      </c>
      <c r="B40" t="s">
        <v>272</v>
      </c>
      <c r="C40">
        <v>46.946100000000001</v>
      </c>
      <c r="D40">
        <v>-113.429599999999</v>
      </c>
      <c r="E40" s="13">
        <v>1127.8</v>
      </c>
      <c r="F40" t="s">
        <v>273</v>
      </c>
      <c r="G40" t="s">
        <v>2346</v>
      </c>
      <c r="H40">
        <v>0.75312000000000001</v>
      </c>
      <c r="I40">
        <v>1.75972</v>
      </c>
      <c r="J40" s="6">
        <f t="shared" si="0"/>
        <v>0.25641975995747379</v>
      </c>
      <c r="K40" s="6">
        <f t="shared" si="1"/>
        <v>0.58844336634561889</v>
      </c>
      <c r="L40">
        <f t="shared" si="2"/>
        <v>1.1788716831728097</v>
      </c>
    </row>
    <row r="41" spans="1:12" x14ac:dyDescent="0.25">
      <c r="A41">
        <v>136</v>
      </c>
      <c r="B41" t="s">
        <v>274</v>
      </c>
      <c r="C41">
        <v>47.1753</v>
      </c>
      <c r="D41">
        <v>-113.437</v>
      </c>
      <c r="E41" s="13">
        <v>1270.0999999999899</v>
      </c>
      <c r="F41" t="s">
        <v>275</v>
      </c>
      <c r="G41" t="s">
        <v>2346</v>
      </c>
      <c r="H41">
        <v>0.76617999999999997</v>
      </c>
      <c r="I41">
        <v>1.7693000000000001</v>
      </c>
      <c r="J41" s="6">
        <f t="shared" si="0"/>
        <v>0.26489874894960758</v>
      </c>
      <c r="K41" s="6">
        <f t="shared" si="1"/>
        <v>0.5701761790317228</v>
      </c>
      <c r="L41">
        <f t="shared" si="2"/>
        <v>1.1801280895158612</v>
      </c>
    </row>
    <row r="42" spans="1:12" x14ac:dyDescent="0.25">
      <c r="A42">
        <v>137</v>
      </c>
      <c r="B42" t="s">
        <v>276</v>
      </c>
      <c r="C42">
        <v>46.882199999999898</v>
      </c>
      <c r="D42">
        <v>-113.9044</v>
      </c>
      <c r="E42">
        <v>996.7</v>
      </c>
      <c r="F42" t="s">
        <v>277</v>
      </c>
      <c r="G42" t="s">
        <v>2346</v>
      </c>
      <c r="H42">
        <v>0.75378999999999996</v>
      </c>
      <c r="I42">
        <v>1.7900799999999999</v>
      </c>
      <c r="J42" s="6">
        <f t="shared" si="0"/>
        <v>0.26223260920924119</v>
      </c>
      <c r="K42" s="6">
        <f t="shared" si="1"/>
        <v>0.57705420627573623</v>
      </c>
      <c r="L42">
        <f t="shared" si="2"/>
        <v>1.1808671031378681</v>
      </c>
    </row>
    <row r="43" spans="1:12" x14ac:dyDescent="0.25">
      <c r="A43">
        <v>138</v>
      </c>
      <c r="B43" t="s">
        <v>278</v>
      </c>
      <c r="C43">
        <v>46.872999999999898</v>
      </c>
      <c r="D43">
        <v>-113.8638</v>
      </c>
      <c r="E43" s="13">
        <v>1163.7</v>
      </c>
      <c r="F43" t="s">
        <v>279</v>
      </c>
      <c r="G43" t="s">
        <v>2346</v>
      </c>
      <c r="H43">
        <v>0.75882000000000005</v>
      </c>
      <c r="I43">
        <v>1.78468</v>
      </c>
      <c r="J43" s="6">
        <f t="shared" si="0"/>
        <v>0.23059935965311884</v>
      </c>
      <c r="K43" s="6">
        <f t="shared" si="1"/>
        <v>0.49361070401751195</v>
      </c>
      <c r="L43">
        <f t="shared" si="2"/>
        <v>1.024585352008756</v>
      </c>
    </row>
    <row r="44" spans="1:12" x14ac:dyDescent="0.25">
      <c r="A44">
        <v>163</v>
      </c>
      <c r="B44" t="s">
        <v>328</v>
      </c>
      <c r="C44">
        <v>46.409500000000001</v>
      </c>
      <c r="D44">
        <v>-112.72450000000001</v>
      </c>
      <c r="E44" s="13">
        <v>1385</v>
      </c>
      <c r="F44" t="s">
        <v>329</v>
      </c>
      <c r="G44" t="s">
        <v>2346</v>
      </c>
      <c r="H44">
        <v>0.65344999999999998</v>
      </c>
      <c r="I44">
        <v>1.5555600000000001</v>
      </c>
      <c r="J44" s="6">
        <f t="shared" si="0"/>
        <v>0.26017485034922666</v>
      </c>
      <c r="K44" s="6">
        <f t="shared" si="1"/>
        <v>0.59506053602782794</v>
      </c>
      <c r="L44">
        <f t="shared" si="2"/>
        <v>1.1941352680139139</v>
      </c>
    </row>
    <row r="45" spans="1:12" x14ac:dyDescent="0.25">
      <c r="A45">
        <v>164</v>
      </c>
      <c r="B45" t="s">
        <v>330</v>
      </c>
      <c r="C45">
        <v>46.993699999999897</v>
      </c>
      <c r="D45">
        <v>-113.1742</v>
      </c>
      <c r="E45" s="13">
        <v>1236.5999999999899</v>
      </c>
      <c r="F45" t="s">
        <v>331</v>
      </c>
      <c r="G45" t="s">
        <v>2346</v>
      </c>
      <c r="H45">
        <v>0.77539999999999998</v>
      </c>
      <c r="I45">
        <v>1.79321</v>
      </c>
      <c r="J45" s="6">
        <f t="shared" si="0"/>
        <v>0.28038434295453607</v>
      </c>
      <c r="K45" s="6">
        <f t="shared" si="1"/>
        <v>0.59940238320791028</v>
      </c>
      <c r="L45">
        <f t="shared" si="2"/>
        <v>1.2450111916039552</v>
      </c>
    </row>
    <row r="46" spans="1:12" x14ac:dyDescent="0.25">
      <c r="A46">
        <v>178</v>
      </c>
      <c r="B46" t="s">
        <v>358</v>
      </c>
      <c r="C46">
        <v>46.124400000000001</v>
      </c>
      <c r="D46">
        <v>-114.21720000000001</v>
      </c>
      <c r="E46" s="13">
        <v>1247.9000000000001</v>
      </c>
      <c r="F46" t="s">
        <v>359</v>
      </c>
      <c r="G46" t="s">
        <v>2346</v>
      </c>
      <c r="H46">
        <v>0.79374999999999996</v>
      </c>
      <c r="I46">
        <v>1.89062</v>
      </c>
      <c r="J46" s="6">
        <f t="shared" si="0"/>
        <v>0.22872820501270816</v>
      </c>
      <c r="K46" s="6">
        <f t="shared" si="1"/>
        <v>0.59666768958090421</v>
      </c>
      <c r="L46">
        <f t="shared" si="2"/>
        <v>1.123333844790452</v>
      </c>
    </row>
    <row r="47" spans="1:12" x14ac:dyDescent="0.25">
      <c r="A47">
        <v>179</v>
      </c>
      <c r="B47" t="s">
        <v>360</v>
      </c>
      <c r="C47">
        <v>46.6068</v>
      </c>
      <c r="D47">
        <v>-114.0124</v>
      </c>
      <c r="E47" s="13">
        <v>1085.0999999999899</v>
      </c>
      <c r="F47" t="s">
        <v>361</v>
      </c>
      <c r="G47" t="s">
        <v>2346</v>
      </c>
      <c r="H47">
        <v>0.75521000000000005</v>
      </c>
      <c r="I47">
        <v>1.65</v>
      </c>
      <c r="J47" s="6">
        <f t="shared" si="0"/>
        <v>0.23027471943545191</v>
      </c>
      <c r="K47" s="6">
        <f t="shared" si="1"/>
        <v>0.5923257274690843</v>
      </c>
      <c r="L47">
        <f t="shared" si="2"/>
        <v>1.1225528637345423</v>
      </c>
    </row>
    <row r="48" spans="1:12" x14ac:dyDescent="0.25">
      <c r="A48">
        <v>180</v>
      </c>
      <c r="B48" t="s">
        <v>362</v>
      </c>
      <c r="C48">
        <v>46.235100000000003</v>
      </c>
      <c r="D48">
        <v>-114.1279</v>
      </c>
      <c r="E48" s="13">
        <v>1129</v>
      </c>
      <c r="F48" t="s">
        <v>363</v>
      </c>
      <c r="G48" t="s">
        <v>2346</v>
      </c>
      <c r="H48">
        <v>0.75194000000000005</v>
      </c>
      <c r="I48">
        <v>1.6527799999999999</v>
      </c>
      <c r="J48" s="6">
        <f t="shared" si="0"/>
        <v>0.23736567978039605</v>
      </c>
      <c r="K48" s="6">
        <f t="shared" si="1"/>
        <v>0.62118064829852371</v>
      </c>
      <c r="L48">
        <f t="shared" si="2"/>
        <v>1.1677353241492618</v>
      </c>
    </row>
    <row r="49" spans="1:12" x14ac:dyDescent="0.25">
      <c r="A49">
        <v>181</v>
      </c>
      <c r="B49" t="s">
        <v>364</v>
      </c>
      <c r="C49">
        <v>46.320900000000002</v>
      </c>
      <c r="D49">
        <v>-114.0252</v>
      </c>
      <c r="E49" s="13">
        <v>1305.2</v>
      </c>
      <c r="F49" t="s">
        <v>365</v>
      </c>
      <c r="G49" t="s">
        <v>2346</v>
      </c>
      <c r="H49">
        <v>0.78571000000000002</v>
      </c>
      <c r="I49">
        <v>1.7142900000000001</v>
      </c>
      <c r="J49" s="6">
        <f t="shared" si="0"/>
        <v>0.23917292886614797</v>
      </c>
      <c r="K49" s="6">
        <f t="shared" si="1"/>
        <v>0.58421795869016491</v>
      </c>
      <c r="L49">
        <f t="shared" si="2"/>
        <v>1.1349339793450826</v>
      </c>
    </row>
    <row r="50" spans="1:12" x14ac:dyDescent="0.25">
      <c r="A50">
        <v>182</v>
      </c>
      <c r="B50" t="s">
        <v>366</v>
      </c>
      <c r="C50">
        <v>46.2348</v>
      </c>
      <c r="D50">
        <v>-114.1563</v>
      </c>
      <c r="E50" s="13">
        <v>1093.5999999999899</v>
      </c>
      <c r="F50" t="s">
        <v>367</v>
      </c>
      <c r="G50" t="s">
        <v>2346</v>
      </c>
      <c r="H50">
        <v>0.75</v>
      </c>
      <c r="I50">
        <v>1.6856500000000001</v>
      </c>
      <c r="J50" s="6">
        <f t="shared" si="0"/>
        <v>0.23120518431128459</v>
      </c>
      <c r="K50" s="6">
        <f t="shared" si="1"/>
        <v>0.59053077836379053</v>
      </c>
      <c r="L50">
        <f t="shared" si="2"/>
        <v>1.1229003891818952</v>
      </c>
    </row>
    <row r="51" spans="1:12" x14ac:dyDescent="0.25">
      <c r="A51">
        <v>183</v>
      </c>
      <c r="B51" t="s">
        <v>368</v>
      </c>
      <c r="C51">
        <v>46.427799999999898</v>
      </c>
      <c r="D51">
        <v>-114.0583</v>
      </c>
      <c r="E51" s="13">
        <v>1075.9000000000001</v>
      </c>
      <c r="F51" t="s">
        <v>369</v>
      </c>
      <c r="G51" t="s">
        <v>2346</v>
      </c>
      <c r="H51">
        <v>0.75078999999999996</v>
      </c>
      <c r="I51">
        <v>1.65527</v>
      </c>
      <c r="J51" s="6">
        <f t="shared" si="0"/>
        <v>0.26874075089569666</v>
      </c>
      <c r="K51" s="6">
        <f t="shared" si="1"/>
        <v>0.64345310621508534</v>
      </c>
      <c r="L51">
        <f t="shared" si="2"/>
        <v>1.2622515531075429</v>
      </c>
    </row>
    <row r="52" spans="1:12" x14ac:dyDescent="0.25">
      <c r="A52">
        <v>184</v>
      </c>
      <c r="B52" t="s">
        <v>370</v>
      </c>
      <c r="C52">
        <v>46.4724</v>
      </c>
      <c r="D52">
        <v>-114.1463</v>
      </c>
      <c r="E52" s="13">
        <v>1051.5999999999899</v>
      </c>
      <c r="F52" t="s">
        <v>371</v>
      </c>
      <c r="G52" t="s">
        <v>2346</v>
      </c>
      <c r="H52">
        <v>0.82972999999999997</v>
      </c>
      <c r="I52">
        <v>1.8810500000000001</v>
      </c>
      <c r="J52" s="6">
        <f t="shared" si="0"/>
        <v>0.25775155171656372</v>
      </c>
      <c r="K52" s="6">
        <f t="shared" si="1"/>
        <v>0.61301023864271298</v>
      </c>
      <c r="L52">
        <f t="shared" si="2"/>
        <v>1.2065051193213565</v>
      </c>
    </row>
    <row r="53" spans="1:12" x14ac:dyDescent="0.25">
      <c r="A53">
        <v>202</v>
      </c>
      <c r="B53" t="s">
        <v>406</v>
      </c>
      <c r="C53">
        <v>47.295299999999898</v>
      </c>
      <c r="D53">
        <v>-114.3929</v>
      </c>
      <c r="E53">
        <v>896.1</v>
      </c>
      <c r="F53" t="s">
        <v>407</v>
      </c>
      <c r="G53" t="s">
        <v>2346</v>
      </c>
      <c r="H53">
        <v>0.79166999999999998</v>
      </c>
      <c r="I53">
        <v>1.8</v>
      </c>
      <c r="J53" s="6">
        <f t="shared" si="0"/>
        <v>0.30340823618702029</v>
      </c>
      <c r="K53" s="6">
        <f t="shared" si="1"/>
        <v>0.739693436528301</v>
      </c>
      <c r="L53">
        <f t="shared" si="2"/>
        <v>1.4383167182641505</v>
      </c>
    </row>
    <row r="54" spans="1:12" x14ac:dyDescent="0.25">
      <c r="A54">
        <v>203</v>
      </c>
      <c r="B54" t="s">
        <v>408</v>
      </c>
      <c r="C54">
        <v>48.033700000000003</v>
      </c>
      <c r="D54">
        <v>-115.8519</v>
      </c>
      <c r="E54">
        <v>716.89999999999895</v>
      </c>
      <c r="F54" t="s">
        <v>409</v>
      </c>
      <c r="G54" t="s">
        <v>2346</v>
      </c>
      <c r="H54">
        <v>0.95</v>
      </c>
      <c r="I54">
        <v>2.1369400000000001</v>
      </c>
      <c r="J54" s="6">
        <f t="shared" si="0"/>
        <v>0.29947932268659527</v>
      </c>
      <c r="K54" s="6">
        <f t="shared" si="1"/>
        <v>0.84241675184378417</v>
      </c>
      <c r="L54">
        <f t="shared" si="2"/>
        <v>1.531993375921892</v>
      </c>
    </row>
    <row r="55" spans="1:12" x14ac:dyDescent="0.25">
      <c r="A55">
        <v>204</v>
      </c>
      <c r="B55" t="s">
        <v>410</v>
      </c>
      <c r="C55">
        <v>48.113900000000001</v>
      </c>
      <c r="D55">
        <v>-115.8446</v>
      </c>
      <c r="E55">
        <v>702.89999999999895</v>
      </c>
      <c r="F55" t="s">
        <v>411</v>
      </c>
      <c r="G55" t="s">
        <v>2346</v>
      </c>
      <c r="H55">
        <v>1.05</v>
      </c>
      <c r="I55">
        <v>2.2215699999999998</v>
      </c>
      <c r="J55" s="6">
        <f t="shared" si="0"/>
        <v>0.29411381231743966</v>
      </c>
      <c r="K55" s="6">
        <f t="shared" si="1"/>
        <v>0.68613584022842966</v>
      </c>
      <c r="L55">
        <f t="shared" si="2"/>
        <v>1.3633579201142147</v>
      </c>
    </row>
    <row r="56" spans="1:12" x14ac:dyDescent="0.25">
      <c r="A56">
        <v>205</v>
      </c>
      <c r="B56" t="s">
        <v>412</v>
      </c>
      <c r="C56">
        <v>47.6938999999999</v>
      </c>
      <c r="D56">
        <v>-115.476699999999</v>
      </c>
      <c r="E56">
        <v>791</v>
      </c>
      <c r="F56" t="s">
        <v>413</v>
      </c>
      <c r="G56" t="s">
        <v>2346</v>
      </c>
      <c r="H56">
        <v>0.89</v>
      </c>
      <c r="I56">
        <v>2.0405799999999998</v>
      </c>
      <c r="J56" s="6">
        <f t="shared" si="0"/>
        <v>0.28629688487157118</v>
      </c>
      <c r="K56" s="6">
        <f t="shared" si="1"/>
        <v>0.65155412144817515</v>
      </c>
      <c r="L56">
        <f t="shared" si="2"/>
        <v>1.3107770607240874</v>
      </c>
    </row>
    <row r="57" spans="1:12" x14ac:dyDescent="0.25">
      <c r="A57">
        <v>251</v>
      </c>
      <c r="B57" t="s">
        <v>504</v>
      </c>
      <c r="C57">
        <v>47.003599999999899</v>
      </c>
      <c r="D57">
        <v>-114.4781</v>
      </c>
      <c r="E57">
        <v>932.7</v>
      </c>
      <c r="F57" t="s">
        <v>505</v>
      </c>
      <c r="G57" t="s">
        <v>2346</v>
      </c>
      <c r="H57">
        <v>0.85</v>
      </c>
      <c r="I57">
        <v>1.97</v>
      </c>
      <c r="J57" s="6">
        <f t="shared" si="0"/>
        <v>0.23005999677179839</v>
      </c>
      <c r="K57" s="6">
        <f t="shared" si="1"/>
        <v>0.54053456187799753</v>
      </c>
      <c r="L57">
        <f t="shared" si="2"/>
        <v>1.0702672809389988</v>
      </c>
    </row>
    <row r="58" spans="1:12" x14ac:dyDescent="0.25">
      <c r="A58">
        <v>260</v>
      </c>
      <c r="B58" t="s">
        <v>522</v>
      </c>
      <c r="C58">
        <v>46.1313999999999</v>
      </c>
      <c r="D58">
        <v>-112.9569</v>
      </c>
      <c r="E58" s="13">
        <v>1609.3</v>
      </c>
      <c r="F58" t="s">
        <v>523</v>
      </c>
      <c r="G58" t="s">
        <v>2346</v>
      </c>
      <c r="H58">
        <v>0.7</v>
      </c>
      <c r="I58">
        <v>1.6</v>
      </c>
      <c r="J58" s="6">
        <f t="shared" si="0"/>
        <v>0.29953811579688139</v>
      </c>
      <c r="K58" s="6">
        <f t="shared" si="1"/>
        <v>0.81237599956515327</v>
      </c>
      <c r="L58">
        <f t="shared" si="2"/>
        <v>1.5020879997825767</v>
      </c>
    </row>
    <row r="59" spans="1:12" x14ac:dyDescent="0.25">
      <c r="A59">
        <v>281</v>
      </c>
      <c r="B59" t="s">
        <v>564</v>
      </c>
      <c r="C59">
        <v>48.2333</v>
      </c>
      <c r="D59">
        <v>-113.5</v>
      </c>
      <c r="E59" s="13">
        <v>1417.3</v>
      </c>
      <c r="F59" t="s">
        <v>565</v>
      </c>
      <c r="G59" t="s">
        <v>2346</v>
      </c>
      <c r="H59">
        <v>1.02</v>
      </c>
      <c r="I59">
        <v>2.1918000000000002</v>
      </c>
      <c r="J59" s="6">
        <f t="shared" si="0"/>
        <v>0.27109758775151443</v>
      </c>
      <c r="K59" s="6">
        <f t="shared" si="1"/>
        <v>0.68279947139343522</v>
      </c>
      <c r="L59">
        <f t="shared" si="2"/>
        <v>1.3070247356967175</v>
      </c>
    </row>
    <row r="60" spans="1:12" x14ac:dyDescent="0.25">
      <c r="A60">
        <v>285</v>
      </c>
      <c r="B60" t="s">
        <v>572</v>
      </c>
      <c r="C60">
        <v>48.5</v>
      </c>
      <c r="D60">
        <v>-113.9833</v>
      </c>
      <c r="E60">
        <v>961</v>
      </c>
      <c r="F60" t="s">
        <v>573</v>
      </c>
      <c r="G60" t="s">
        <v>2346</v>
      </c>
      <c r="H60">
        <v>0.87070999999999998</v>
      </c>
      <c r="I60">
        <v>1.9312499999999999</v>
      </c>
      <c r="J60" s="6">
        <f t="shared" si="0"/>
        <v>0.26192075010250593</v>
      </c>
      <c r="K60" s="6">
        <f t="shared" si="1"/>
        <v>0.67916037053630207</v>
      </c>
      <c r="L60">
        <f t="shared" si="2"/>
        <v>1.282255185268151</v>
      </c>
    </row>
    <row r="61" spans="1:12" x14ac:dyDescent="0.25">
      <c r="A61">
        <v>289</v>
      </c>
      <c r="B61" t="s">
        <v>580</v>
      </c>
      <c r="C61">
        <v>47.799999999999898</v>
      </c>
      <c r="D61">
        <v>-114.3</v>
      </c>
      <c r="E61">
        <v>887.89999999999895</v>
      </c>
      <c r="F61" t="s">
        <v>581</v>
      </c>
      <c r="G61" t="s">
        <v>2346</v>
      </c>
      <c r="H61">
        <v>0.86070999999999998</v>
      </c>
      <c r="I61">
        <v>1.8853500000000001</v>
      </c>
      <c r="J61" s="6">
        <f t="shared" si="0"/>
        <v>0.25643765351277814</v>
      </c>
      <c r="K61" s="6">
        <f t="shared" si="1"/>
        <v>0.68475096347820974</v>
      </c>
      <c r="L61">
        <f t="shared" si="2"/>
        <v>1.2752204817391051</v>
      </c>
    </row>
    <row r="62" spans="1:12" x14ac:dyDescent="0.25">
      <c r="A62">
        <v>291</v>
      </c>
      <c r="B62" t="s">
        <v>584</v>
      </c>
      <c r="C62">
        <v>47.875</v>
      </c>
      <c r="D62">
        <v>-114.0331</v>
      </c>
      <c r="E62">
        <v>887</v>
      </c>
      <c r="F62" t="s">
        <v>585</v>
      </c>
      <c r="G62" t="s">
        <v>2346</v>
      </c>
      <c r="H62">
        <v>0.86250000000000004</v>
      </c>
      <c r="I62">
        <v>1.8656900000000001</v>
      </c>
      <c r="J62" s="6">
        <f t="shared" si="0"/>
        <v>0.28634289687092557</v>
      </c>
      <c r="K62" s="6">
        <f t="shared" si="1"/>
        <v>0.65152222836055074</v>
      </c>
      <c r="L62">
        <f t="shared" si="2"/>
        <v>1.3108511141802754</v>
      </c>
    </row>
    <row r="63" spans="1:12" x14ac:dyDescent="0.25">
      <c r="A63">
        <v>292</v>
      </c>
      <c r="B63" t="s">
        <v>586</v>
      </c>
      <c r="C63">
        <v>47.5</v>
      </c>
      <c r="D63">
        <v>-113.2333</v>
      </c>
      <c r="E63" s="13">
        <v>1414.9</v>
      </c>
      <c r="F63" t="s">
        <v>587</v>
      </c>
      <c r="G63" t="s">
        <v>2346</v>
      </c>
      <c r="H63">
        <v>0.85</v>
      </c>
      <c r="I63">
        <v>1.97018</v>
      </c>
      <c r="J63" s="6">
        <f t="shared" si="0"/>
        <v>0.25782823838215435</v>
      </c>
      <c r="K63" s="6">
        <f t="shared" si="1"/>
        <v>0.644597083496672</v>
      </c>
      <c r="L63">
        <f t="shared" si="2"/>
        <v>1.2382685417483359</v>
      </c>
    </row>
    <row r="64" spans="1:12" x14ac:dyDescent="0.25">
      <c r="A64">
        <v>305</v>
      </c>
      <c r="B64" t="s">
        <v>612</v>
      </c>
      <c r="C64">
        <v>46.399999999999899</v>
      </c>
      <c r="D64">
        <v>-112.41670000000001</v>
      </c>
      <c r="E64" s="13">
        <v>2207.6999999999898</v>
      </c>
      <c r="F64" t="s">
        <v>613</v>
      </c>
      <c r="G64" t="s">
        <v>2346</v>
      </c>
      <c r="H64">
        <v>0.82330999999999999</v>
      </c>
      <c r="I64">
        <v>1.8319399999999999</v>
      </c>
      <c r="J64" s="6">
        <f t="shared" si="0"/>
        <v>0.28326776158074241</v>
      </c>
      <c r="K64" s="6">
        <f t="shared" si="1"/>
        <v>0.73365374971678188</v>
      </c>
      <c r="L64">
        <f t="shared" si="2"/>
        <v>1.3859018748583909</v>
      </c>
    </row>
    <row r="65" spans="1:12" x14ac:dyDescent="0.25">
      <c r="A65">
        <v>335</v>
      </c>
      <c r="B65" t="s">
        <v>672</v>
      </c>
      <c r="C65">
        <v>48.256100000000004</v>
      </c>
      <c r="D65">
        <v>-115.8494</v>
      </c>
      <c r="E65">
        <v>708.7</v>
      </c>
      <c r="F65" t="s">
        <v>673</v>
      </c>
      <c r="G65" t="s">
        <v>2346</v>
      </c>
      <c r="H65">
        <v>0.93</v>
      </c>
      <c r="I65">
        <v>2.0381499999999999</v>
      </c>
      <c r="J65" s="6">
        <f t="shared" si="0"/>
        <v>0.22338314442104343</v>
      </c>
      <c r="K65" s="6">
        <f t="shared" si="1"/>
        <v>0.57128260325993863</v>
      </c>
      <c r="L65">
        <f t="shared" si="2"/>
        <v>1.0856413016299693</v>
      </c>
    </row>
    <row r="66" spans="1:12" x14ac:dyDescent="0.25">
      <c r="A66">
        <v>337</v>
      </c>
      <c r="B66" t="s">
        <v>676</v>
      </c>
      <c r="C66">
        <v>46.0167</v>
      </c>
      <c r="D66">
        <v>-112.55</v>
      </c>
      <c r="E66" s="13">
        <v>1759.9</v>
      </c>
      <c r="F66" t="s">
        <v>677</v>
      </c>
      <c r="G66" t="s">
        <v>2346</v>
      </c>
      <c r="H66">
        <v>0.72611999999999999</v>
      </c>
      <c r="I66">
        <v>1.6</v>
      </c>
      <c r="J66" s="6">
        <f t="shared" si="0"/>
        <v>0.22273386398570966</v>
      </c>
      <c r="K66" s="6">
        <f t="shared" si="1"/>
        <v>0.56930265016308301</v>
      </c>
      <c r="L66">
        <f t="shared" si="2"/>
        <v>1.0821663250815414</v>
      </c>
    </row>
    <row r="67" spans="1:12" x14ac:dyDescent="0.25">
      <c r="A67">
        <v>338</v>
      </c>
      <c r="B67" t="s">
        <v>678</v>
      </c>
      <c r="C67">
        <v>45.954700000000003</v>
      </c>
      <c r="D67">
        <v>-112.502799999999</v>
      </c>
      <c r="E67" s="13">
        <v>1688.5999999999899</v>
      </c>
      <c r="F67" t="s">
        <v>679</v>
      </c>
      <c r="G67" t="s">
        <v>2346</v>
      </c>
      <c r="H67">
        <v>0.72369000000000006</v>
      </c>
      <c r="I67">
        <v>1.5950299999999999</v>
      </c>
      <c r="J67" s="6">
        <f t="shared" ref="J67:J130" si="3">INDEX(LINEST($H68:$I68,LN($H$1:$I$1)),1)</f>
        <v>0.22990151099624437</v>
      </c>
      <c r="K67" s="6">
        <f t="shared" ref="K67:K130" si="4">INDEX(LINEST($H68:$I68,LN($H$1:$I$1)),1,2)</f>
        <v>0.54026441584648199</v>
      </c>
      <c r="L67">
        <f t="shared" ref="L67:L130" si="5">J67*LN(10)+K67</f>
        <v>1.069632207923241</v>
      </c>
    </row>
    <row r="68" spans="1:12" x14ac:dyDescent="0.25">
      <c r="A68">
        <v>373</v>
      </c>
      <c r="B68" t="s">
        <v>747</v>
      </c>
      <c r="C68">
        <v>46.716900000000003</v>
      </c>
      <c r="D68">
        <v>-113.667199999999</v>
      </c>
      <c r="E68" s="13">
        <v>1088.0999999999899</v>
      </c>
      <c r="F68" t="s">
        <v>748</v>
      </c>
      <c r="G68" t="s">
        <v>2346</v>
      </c>
      <c r="H68">
        <v>0.69962000000000002</v>
      </c>
      <c r="I68">
        <v>1.599</v>
      </c>
      <c r="J68" s="6">
        <f t="shared" si="3"/>
        <v>0.25849541237279255</v>
      </c>
      <c r="K68" s="6">
        <f t="shared" si="4"/>
        <v>0.6438046337261184</v>
      </c>
      <c r="L68">
        <f t="shared" si="5"/>
        <v>1.2390123168630591</v>
      </c>
    </row>
    <row r="69" spans="1:12" x14ac:dyDescent="0.25">
      <c r="A69">
        <v>381</v>
      </c>
      <c r="B69" t="s">
        <v>763</v>
      </c>
      <c r="C69">
        <v>48.316699999999898</v>
      </c>
      <c r="D69">
        <v>-114.2</v>
      </c>
      <c r="E69">
        <v>939.1</v>
      </c>
      <c r="F69" t="s">
        <v>764</v>
      </c>
      <c r="G69" t="s">
        <v>2346</v>
      </c>
      <c r="H69">
        <v>0.82298000000000004</v>
      </c>
      <c r="I69">
        <v>1.83422</v>
      </c>
      <c r="J69" s="6">
        <f t="shared" si="3"/>
        <v>0.24078334884355046</v>
      </c>
      <c r="K69" s="6">
        <f t="shared" si="4"/>
        <v>0.58368170062331115</v>
      </c>
      <c r="L69">
        <f t="shared" si="5"/>
        <v>1.1381058503116557</v>
      </c>
    </row>
    <row r="70" spans="1:12" x14ac:dyDescent="0.25">
      <c r="A70">
        <v>383</v>
      </c>
      <c r="B70" t="s">
        <v>767</v>
      </c>
      <c r="C70">
        <v>46.116700000000002</v>
      </c>
      <c r="D70">
        <v>-114.16670000000001</v>
      </c>
      <c r="E70">
        <v>-999.89999999999895</v>
      </c>
      <c r="F70" t="s">
        <v>768</v>
      </c>
      <c r="G70" t="s">
        <v>2346</v>
      </c>
      <c r="H70">
        <v>0.75058000000000002</v>
      </c>
      <c r="I70">
        <v>1.6925300000000001</v>
      </c>
      <c r="J70" s="6">
        <f t="shared" si="3"/>
        <v>0.25018002160058522</v>
      </c>
      <c r="K70" s="6">
        <f t="shared" si="4"/>
        <v>0.58043842339512819</v>
      </c>
      <c r="L70">
        <f t="shared" si="5"/>
        <v>1.1564992116975641</v>
      </c>
    </row>
    <row r="71" spans="1:12" x14ac:dyDescent="0.25">
      <c r="A71">
        <v>384</v>
      </c>
      <c r="B71" t="s">
        <v>769</v>
      </c>
      <c r="C71">
        <v>45.933300000000003</v>
      </c>
      <c r="D71">
        <v>-114.13330000000001</v>
      </c>
      <c r="E71" s="13">
        <v>1229</v>
      </c>
      <c r="F71" t="s">
        <v>770</v>
      </c>
      <c r="G71" t="s">
        <v>2346</v>
      </c>
      <c r="H71">
        <v>0.75385000000000002</v>
      </c>
      <c r="I71">
        <v>1.7325600000000001</v>
      </c>
      <c r="J71" s="6">
        <f t="shared" si="3"/>
        <v>0.26716611802890311</v>
      </c>
      <c r="K71" s="6">
        <f t="shared" si="4"/>
        <v>0.56481455854712004</v>
      </c>
      <c r="L71">
        <f t="shared" si="5"/>
        <v>1.1799872792735602</v>
      </c>
    </row>
    <row r="72" spans="1:12" x14ac:dyDescent="0.25">
      <c r="A72">
        <v>385</v>
      </c>
      <c r="B72" t="s">
        <v>771</v>
      </c>
      <c r="C72">
        <v>45.866700000000002</v>
      </c>
      <c r="D72">
        <v>-114.05</v>
      </c>
      <c r="E72" s="13">
        <v>1304.8</v>
      </c>
      <c r="F72" t="s">
        <v>772</v>
      </c>
      <c r="G72" t="s">
        <v>2346</v>
      </c>
      <c r="H72">
        <v>0.75</v>
      </c>
      <c r="I72">
        <v>1.7951600000000001</v>
      </c>
      <c r="J72" s="6">
        <f t="shared" si="3"/>
        <v>0.26241921342884494</v>
      </c>
      <c r="K72" s="6">
        <f t="shared" si="4"/>
        <v>0.65580486208703737</v>
      </c>
      <c r="L72">
        <f t="shared" si="5"/>
        <v>1.2600474310435188</v>
      </c>
    </row>
    <row r="73" spans="1:12" x14ac:dyDescent="0.25">
      <c r="A73">
        <v>395</v>
      </c>
      <c r="B73" t="s">
        <v>791</v>
      </c>
      <c r="C73">
        <v>48.188899999999897</v>
      </c>
      <c r="D73">
        <v>-114.13420000000001</v>
      </c>
      <c r="E73">
        <v>896.1</v>
      </c>
      <c r="F73" t="s">
        <v>792</v>
      </c>
      <c r="G73" t="s">
        <v>2346</v>
      </c>
      <c r="H73">
        <v>0.8377</v>
      </c>
      <c r="I73">
        <v>1.86429</v>
      </c>
      <c r="J73" s="6">
        <f t="shared" si="3"/>
        <v>0.24691572586861202</v>
      </c>
      <c r="K73" s="6">
        <f t="shared" si="4"/>
        <v>0.57885106077825921</v>
      </c>
      <c r="L73">
        <f t="shared" si="5"/>
        <v>1.1473955303891294</v>
      </c>
    </row>
    <row r="74" spans="1:12" x14ac:dyDescent="0.25">
      <c r="A74">
        <v>401</v>
      </c>
      <c r="B74" t="s">
        <v>803</v>
      </c>
      <c r="C74">
        <v>46.026400000000002</v>
      </c>
      <c r="D74">
        <v>-114.1764</v>
      </c>
      <c r="E74" s="13">
        <v>1182.5999999999899</v>
      </c>
      <c r="F74" t="s">
        <v>804</v>
      </c>
      <c r="G74" t="s">
        <v>2346</v>
      </c>
      <c r="H74">
        <v>0.75</v>
      </c>
      <c r="I74">
        <v>1.71594</v>
      </c>
      <c r="J74" s="6">
        <f t="shared" si="3"/>
        <v>0.26211502298866884</v>
      </c>
      <c r="K74" s="6">
        <f t="shared" si="4"/>
        <v>0.68577571083299893</v>
      </c>
      <c r="L74">
        <f t="shared" si="5"/>
        <v>1.2893178554164995</v>
      </c>
    </row>
    <row r="75" spans="1:12" x14ac:dyDescent="0.25">
      <c r="A75">
        <v>402</v>
      </c>
      <c r="B75" t="s">
        <v>805</v>
      </c>
      <c r="C75">
        <v>47.899999999999899</v>
      </c>
      <c r="D75">
        <v>-114.2833</v>
      </c>
      <c r="E75">
        <v>891.5</v>
      </c>
      <c r="F75" t="s">
        <v>806</v>
      </c>
      <c r="G75" t="s">
        <v>2346</v>
      </c>
      <c r="H75">
        <v>0.86746000000000001</v>
      </c>
      <c r="I75">
        <v>1.89286</v>
      </c>
      <c r="J75" s="6">
        <f t="shared" si="3"/>
        <v>0.28101317361237893</v>
      </c>
      <c r="K75" s="6">
        <f t="shared" si="4"/>
        <v>0.70521651101037708</v>
      </c>
      <c r="L75">
        <f t="shared" si="5"/>
        <v>1.3522732555051886</v>
      </c>
    </row>
    <row r="76" spans="1:12" x14ac:dyDescent="0.25">
      <c r="A76">
        <v>403</v>
      </c>
      <c r="B76" t="s">
        <v>807</v>
      </c>
      <c r="C76">
        <v>47.4102999999999</v>
      </c>
      <c r="D76">
        <v>-115.3514</v>
      </c>
      <c r="E76" s="13">
        <v>1158.2</v>
      </c>
      <c r="F76" t="s">
        <v>808</v>
      </c>
      <c r="G76" t="s">
        <v>2346</v>
      </c>
      <c r="H76">
        <v>0.9</v>
      </c>
      <c r="I76">
        <v>1.9993300000000001</v>
      </c>
      <c r="J76" s="6">
        <f t="shared" si="3"/>
        <v>0.23211519940962635</v>
      </c>
      <c r="K76" s="6">
        <f t="shared" si="4"/>
        <v>0.49087000396410796</v>
      </c>
      <c r="L76">
        <f t="shared" si="5"/>
        <v>1.025335001982054</v>
      </c>
    </row>
    <row r="77" spans="1:12" x14ac:dyDescent="0.25">
      <c r="A77">
        <v>406</v>
      </c>
      <c r="B77" t="s">
        <v>813</v>
      </c>
      <c r="C77">
        <v>46.383299999999899</v>
      </c>
      <c r="D77">
        <v>-112.7333</v>
      </c>
      <c r="E77" s="13">
        <v>1382</v>
      </c>
      <c r="F77" t="s">
        <v>814</v>
      </c>
      <c r="G77" t="s">
        <v>2346</v>
      </c>
      <c r="H77">
        <v>0.65176000000000001</v>
      </c>
      <c r="I77">
        <v>1.5598000000000001</v>
      </c>
      <c r="J77" s="6">
        <f t="shared" si="3"/>
        <v>0.22942094122520992</v>
      </c>
      <c r="K77" s="6">
        <f t="shared" si="4"/>
        <v>0.54097752142833677</v>
      </c>
      <c r="L77">
        <f t="shared" si="5"/>
        <v>1.0692387607141685</v>
      </c>
    </row>
    <row r="78" spans="1:12" x14ac:dyDescent="0.25">
      <c r="A78">
        <v>407</v>
      </c>
      <c r="B78" t="s">
        <v>815</v>
      </c>
      <c r="C78">
        <v>46.391100000000002</v>
      </c>
      <c r="D78">
        <v>-112.7975</v>
      </c>
      <c r="E78" s="13">
        <v>1478.3</v>
      </c>
      <c r="F78" t="s">
        <v>816</v>
      </c>
      <c r="G78" t="s">
        <v>2346</v>
      </c>
      <c r="H78">
        <v>0.7</v>
      </c>
      <c r="I78">
        <v>1.5974999999999999</v>
      </c>
      <c r="J78" s="6">
        <f t="shared" si="3"/>
        <v>0.22769293502723509</v>
      </c>
      <c r="K78" s="6">
        <f t="shared" si="4"/>
        <v>0.51217528405245316</v>
      </c>
      <c r="L78">
        <f t="shared" si="5"/>
        <v>1.0364576420262264</v>
      </c>
    </row>
    <row r="79" spans="1:12" x14ac:dyDescent="0.25">
      <c r="A79">
        <v>421</v>
      </c>
      <c r="B79" t="s">
        <v>843</v>
      </c>
      <c r="C79">
        <v>46.616700000000002</v>
      </c>
      <c r="D79">
        <v>-113.2</v>
      </c>
      <c r="E79" s="13">
        <v>1293</v>
      </c>
      <c r="F79" t="s">
        <v>844</v>
      </c>
      <c r="G79" t="s">
        <v>2346</v>
      </c>
      <c r="H79">
        <v>0.67</v>
      </c>
      <c r="I79">
        <v>1.56074</v>
      </c>
      <c r="J79" s="6">
        <f t="shared" si="3"/>
        <v>0.2379715044385618</v>
      </c>
      <c r="K79" s="6">
        <f t="shared" si="4"/>
        <v>0.50172072264480227</v>
      </c>
      <c r="L79">
        <f t="shared" si="5"/>
        <v>1.0496703613224012</v>
      </c>
    </row>
    <row r="80" spans="1:12" x14ac:dyDescent="0.25">
      <c r="A80">
        <v>432</v>
      </c>
      <c r="B80" t="s">
        <v>865</v>
      </c>
      <c r="C80">
        <v>46.1</v>
      </c>
      <c r="D80">
        <v>-112.91670000000001</v>
      </c>
      <c r="E80" s="13">
        <v>1681</v>
      </c>
      <c r="F80" t="s">
        <v>866</v>
      </c>
      <c r="G80" t="s">
        <v>2346</v>
      </c>
      <c r="H80">
        <v>0.66666999999999998</v>
      </c>
      <c r="I80">
        <v>1.59762</v>
      </c>
      <c r="J80" s="6">
        <f t="shared" si="3"/>
        <v>0.23724553733763751</v>
      </c>
      <c r="K80" s="6">
        <f t="shared" si="4"/>
        <v>0.50222392469398713</v>
      </c>
      <c r="L80">
        <f t="shared" si="5"/>
        <v>1.0485019623469936</v>
      </c>
    </row>
    <row r="81" spans="1:12" x14ac:dyDescent="0.25">
      <c r="A81">
        <v>433</v>
      </c>
      <c r="B81" t="s">
        <v>867</v>
      </c>
      <c r="C81">
        <v>46.116700000000002</v>
      </c>
      <c r="D81">
        <v>-112.9333</v>
      </c>
      <c r="E81" s="13">
        <v>1585.3</v>
      </c>
      <c r="F81" t="s">
        <v>868</v>
      </c>
      <c r="G81" t="s">
        <v>2346</v>
      </c>
      <c r="H81">
        <v>0.66666999999999998</v>
      </c>
      <c r="I81">
        <v>1.5947800000000001</v>
      </c>
      <c r="J81" s="6">
        <f t="shared" si="3"/>
        <v>0.25120506669731291</v>
      </c>
      <c r="K81" s="6">
        <f t="shared" si="4"/>
        <v>0.61587791627638455</v>
      </c>
      <c r="L81">
        <f t="shared" si="5"/>
        <v>1.1942989581381922</v>
      </c>
    </row>
    <row r="82" spans="1:12" x14ac:dyDescent="0.25">
      <c r="A82">
        <v>441</v>
      </c>
      <c r="B82" t="s">
        <v>883</v>
      </c>
      <c r="C82">
        <v>46.563099999999899</v>
      </c>
      <c r="D82">
        <v>-112.4342</v>
      </c>
      <c r="E82" s="13">
        <v>1548.4</v>
      </c>
      <c r="F82" t="s">
        <v>884</v>
      </c>
      <c r="G82" t="s">
        <v>2346</v>
      </c>
      <c r="H82">
        <v>0.79</v>
      </c>
      <c r="I82">
        <v>1.7727200000000001</v>
      </c>
      <c r="J82" s="6">
        <f t="shared" si="3"/>
        <v>0.28179793382358936</v>
      </c>
      <c r="K82" s="6">
        <f t="shared" si="4"/>
        <v>0.70113255668256091</v>
      </c>
      <c r="L82">
        <f t="shared" si="5"/>
        <v>1.3499962783412804</v>
      </c>
    </row>
    <row r="83" spans="1:12" x14ac:dyDescent="0.25">
      <c r="A83">
        <v>446</v>
      </c>
      <c r="B83" t="s">
        <v>893</v>
      </c>
      <c r="C83">
        <v>48.282800000000002</v>
      </c>
      <c r="D83">
        <v>-113.6061</v>
      </c>
      <c r="E83" s="13">
        <v>1173.5</v>
      </c>
      <c r="F83" t="s">
        <v>894</v>
      </c>
      <c r="G83" t="s">
        <v>2346</v>
      </c>
      <c r="H83">
        <v>0.89646000000000003</v>
      </c>
      <c r="I83">
        <v>1.9988600000000001</v>
      </c>
      <c r="J83" s="6">
        <f t="shared" si="3"/>
        <v>0.26432104273549178</v>
      </c>
      <c r="K83" s="6">
        <f t="shared" si="4"/>
        <v>0.56678661446522893</v>
      </c>
      <c r="L83">
        <f t="shared" si="5"/>
        <v>1.1754083072326145</v>
      </c>
    </row>
    <row r="84" spans="1:12" x14ac:dyDescent="0.25">
      <c r="A84">
        <v>448</v>
      </c>
      <c r="B84" t="s">
        <v>897</v>
      </c>
      <c r="C84">
        <v>48.883299999999899</v>
      </c>
      <c r="D84">
        <v>-115.05</v>
      </c>
      <c r="E84">
        <v>785.5</v>
      </c>
      <c r="F84" t="s">
        <v>898</v>
      </c>
      <c r="G84" t="s">
        <v>2346</v>
      </c>
      <c r="H84">
        <v>0.75</v>
      </c>
      <c r="I84">
        <v>1.78403</v>
      </c>
      <c r="J84" s="6">
        <f t="shared" si="3"/>
        <v>0.2613762747768128</v>
      </c>
      <c r="K84" s="6">
        <f t="shared" si="4"/>
        <v>0.57507777207319044</v>
      </c>
      <c r="L84">
        <f t="shared" si="5"/>
        <v>1.1769188860365953</v>
      </c>
    </row>
    <row r="85" spans="1:12" x14ac:dyDescent="0.25">
      <c r="A85">
        <v>449</v>
      </c>
      <c r="B85" t="s">
        <v>899</v>
      </c>
      <c r="C85">
        <v>48.897799999999897</v>
      </c>
      <c r="D85">
        <v>-115.06440000000001</v>
      </c>
      <c r="E85">
        <v>771.79999999999905</v>
      </c>
      <c r="F85" t="s">
        <v>900</v>
      </c>
      <c r="G85" t="s">
        <v>2346</v>
      </c>
      <c r="H85">
        <v>0.75624999999999998</v>
      </c>
      <c r="I85">
        <v>1.7787599999999999</v>
      </c>
      <c r="J85" s="6">
        <f t="shared" si="3"/>
        <v>0.25380730088302067</v>
      </c>
      <c r="K85" s="6">
        <f t="shared" si="4"/>
        <v>0.62862418498740424</v>
      </c>
      <c r="L85">
        <f t="shared" si="5"/>
        <v>1.2130370924937022</v>
      </c>
    </row>
    <row r="86" spans="1:12" x14ac:dyDescent="0.25">
      <c r="A86">
        <v>469</v>
      </c>
      <c r="B86" t="s">
        <v>939</v>
      </c>
      <c r="C86">
        <v>48.778300000000002</v>
      </c>
      <c r="D86">
        <v>-114.8997</v>
      </c>
      <c r="E86">
        <v>914.39999999999895</v>
      </c>
      <c r="F86" t="s">
        <v>940</v>
      </c>
      <c r="G86" t="s">
        <v>2346</v>
      </c>
      <c r="H86">
        <v>0.80454999999999999</v>
      </c>
      <c r="I86">
        <v>1.79745</v>
      </c>
      <c r="J86" s="6">
        <f t="shared" si="3"/>
        <v>0.25252152112328491</v>
      </c>
      <c r="K86" s="6">
        <f t="shared" si="4"/>
        <v>0.65496541960268639</v>
      </c>
      <c r="L86">
        <f t="shared" si="5"/>
        <v>1.2364177098013434</v>
      </c>
    </row>
    <row r="87" spans="1:12" x14ac:dyDescent="0.25">
      <c r="A87">
        <v>470</v>
      </c>
      <c r="B87" t="s">
        <v>941</v>
      </c>
      <c r="C87">
        <v>48.782200000000003</v>
      </c>
      <c r="D87">
        <v>-114.8767</v>
      </c>
      <c r="E87">
        <v>926.6</v>
      </c>
      <c r="F87" t="s">
        <v>942</v>
      </c>
      <c r="G87" t="s">
        <v>2346</v>
      </c>
      <c r="H87">
        <v>0.83</v>
      </c>
      <c r="I87">
        <v>1.8178700000000001</v>
      </c>
      <c r="J87" s="6">
        <f t="shared" si="3"/>
        <v>0.25562221863533152</v>
      </c>
      <c r="K87" s="6">
        <f t="shared" si="4"/>
        <v>0.67281617986444198</v>
      </c>
      <c r="L87">
        <f t="shared" si="5"/>
        <v>1.2614080899322211</v>
      </c>
    </row>
    <row r="88" spans="1:12" x14ac:dyDescent="0.25">
      <c r="A88">
        <v>490</v>
      </c>
      <c r="B88" t="s">
        <v>981</v>
      </c>
      <c r="C88">
        <v>46.816699999999898</v>
      </c>
      <c r="D88">
        <v>-113.349999999999</v>
      </c>
      <c r="E88" s="13">
        <v>1848</v>
      </c>
      <c r="F88" t="s">
        <v>982</v>
      </c>
      <c r="G88" t="s">
        <v>2346</v>
      </c>
      <c r="H88">
        <v>0.85</v>
      </c>
      <c r="I88">
        <v>1.85</v>
      </c>
      <c r="J88" s="6">
        <f t="shared" si="3"/>
        <v>0.27582659879626809</v>
      </c>
      <c r="K88" s="6">
        <f t="shared" si="4"/>
        <v>0.73929157072092766</v>
      </c>
      <c r="L88">
        <f t="shared" si="5"/>
        <v>1.3744057853604641</v>
      </c>
    </row>
    <row r="89" spans="1:12" x14ac:dyDescent="0.25">
      <c r="A89">
        <v>491</v>
      </c>
      <c r="B89" t="s">
        <v>983</v>
      </c>
      <c r="C89">
        <v>46.183599999999899</v>
      </c>
      <c r="D89">
        <v>-113.33</v>
      </c>
      <c r="E89" s="13">
        <v>1972.0999999999899</v>
      </c>
      <c r="F89" t="s">
        <v>984</v>
      </c>
      <c r="G89" t="s">
        <v>2346</v>
      </c>
      <c r="H89">
        <v>0.93047999999999997</v>
      </c>
      <c r="I89">
        <v>2.0095200000000002</v>
      </c>
      <c r="J89" s="6">
        <f t="shared" si="3"/>
        <v>0.25882516503483216</v>
      </c>
      <c r="K89" s="6">
        <f t="shared" si="4"/>
        <v>0.68059606659814353</v>
      </c>
      <c r="L89">
        <f t="shared" si="5"/>
        <v>1.2765630332990718</v>
      </c>
    </row>
    <row r="90" spans="1:12" x14ac:dyDescent="0.25">
      <c r="A90">
        <v>492</v>
      </c>
      <c r="B90" t="s">
        <v>985</v>
      </c>
      <c r="C90">
        <v>46.192500000000003</v>
      </c>
      <c r="D90">
        <v>-113.2633</v>
      </c>
      <c r="E90" s="13">
        <v>1953.8</v>
      </c>
      <c r="F90" t="s">
        <v>986</v>
      </c>
      <c r="G90" t="s">
        <v>2346</v>
      </c>
      <c r="H90">
        <v>0.86</v>
      </c>
      <c r="I90">
        <v>1.87253</v>
      </c>
      <c r="J90" s="6">
        <f t="shared" si="3"/>
        <v>0.2441064376858097</v>
      </c>
      <c r="K90" s="6">
        <f t="shared" si="4"/>
        <v>0.66209831096154914</v>
      </c>
      <c r="L90">
        <f t="shared" si="5"/>
        <v>1.2241741554807746</v>
      </c>
    </row>
    <row r="91" spans="1:12" x14ac:dyDescent="0.25">
      <c r="A91">
        <v>497</v>
      </c>
      <c r="B91" t="s">
        <v>995</v>
      </c>
      <c r="C91">
        <v>45.692799999999899</v>
      </c>
      <c r="D91">
        <v>-113.955</v>
      </c>
      <c r="E91" s="13">
        <v>2154.9</v>
      </c>
      <c r="F91" t="s">
        <v>996</v>
      </c>
      <c r="G91" t="s">
        <v>2346</v>
      </c>
      <c r="H91">
        <v>0.83130000000000004</v>
      </c>
      <c r="I91">
        <v>1.7862499999999999</v>
      </c>
      <c r="J91" s="6">
        <f t="shared" si="3"/>
        <v>0.24649394920786374</v>
      </c>
      <c r="K91" s="6">
        <f t="shared" si="4"/>
        <v>0.59414341408148286</v>
      </c>
      <c r="L91">
        <f t="shared" si="5"/>
        <v>1.1617167070407413</v>
      </c>
    </row>
    <row r="92" spans="1:12" x14ac:dyDescent="0.25">
      <c r="A92">
        <v>522</v>
      </c>
      <c r="B92" t="s">
        <v>1044</v>
      </c>
      <c r="C92">
        <v>46.255299999999899</v>
      </c>
      <c r="D92">
        <v>-114.164199999999</v>
      </c>
      <c r="E92" s="13">
        <v>1080.5</v>
      </c>
      <c r="F92" t="s">
        <v>1045</v>
      </c>
      <c r="G92" t="s">
        <v>2346</v>
      </c>
      <c r="H92">
        <v>0.76500000000000001</v>
      </c>
      <c r="I92">
        <v>1.72929</v>
      </c>
      <c r="J92" s="6">
        <f t="shared" si="3"/>
        <v>0.29858208869918529</v>
      </c>
      <c r="K92" s="6">
        <f t="shared" si="4"/>
        <v>0.73747866705246001</v>
      </c>
      <c r="L92">
        <f t="shared" si="5"/>
        <v>1.42498933352623</v>
      </c>
    </row>
    <row r="93" spans="1:12" x14ac:dyDescent="0.25">
      <c r="A93">
        <v>531</v>
      </c>
      <c r="B93" t="s">
        <v>1062</v>
      </c>
      <c r="C93">
        <v>47.3889</v>
      </c>
      <c r="D93">
        <v>-115.4225</v>
      </c>
      <c r="E93">
        <v>963.2</v>
      </c>
      <c r="F93" t="s">
        <v>1063</v>
      </c>
      <c r="G93" t="s">
        <v>2346</v>
      </c>
      <c r="H93">
        <v>0.94443999999999995</v>
      </c>
      <c r="I93">
        <v>2.1124999999999998</v>
      </c>
      <c r="J93" s="6">
        <f t="shared" si="3"/>
        <v>0.25845451281781096</v>
      </c>
      <c r="K93" s="6">
        <f t="shared" si="4"/>
        <v>0.58477298313734005</v>
      </c>
      <c r="L93">
        <f t="shared" si="5"/>
        <v>1.17988649156867</v>
      </c>
    </row>
    <row r="94" spans="1:12" x14ac:dyDescent="0.25">
      <c r="A94">
        <v>536</v>
      </c>
      <c r="B94" t="s">
        <v>1072</v>
      </c>
      <c r="C94">
        <v>48.933300000000003</v>
      </c>
      <c r="D94">
        <v>-115.16670000000001</v>
      </c>
      <c r="E94">
        <v>-999.89999999999895</v>
      </c>
      <c r="F94" t="s">
        <v>1073</v>
      </c>
      <c r="G94" t="s">
        <v>2346</v>
      </c>
      <c r="H94">
        <v>0.76392000000000004</v>
      </c>
      <c r="I94">
        <v>1.7749999999999999</v>
      </c>
      <c r="J94" s="6">
        <f t="shared" si="3"/>
        <v>0.28209189937501999</v>
      </c>
      <c r="K94" s="6">
        <f t="shared" si="4"/>
        <v>0.76938879528940496</v>
      </c>
      <c r="L94">
        <f t="shared" si="5"/>
        <v>1.4189293976447024</v>
      </c>
    </row>
    <row r="95" spans="1:12" x14ac:dyDescent="0.25">
      <c r="A95">
        <v>544</v>
      </c>
      <c r="B95" t="s">
        <v>1088</v>
      </c>
      <c r="C95">
        <v>48.079999999999899</v>
      </c>
      <c r="D95">
        <v>-116.0014</v>
      </c>
      <c r="E95">
        <v>682.79999999999905</v>
      </c>
      <c r="F95" t="s">
        <v>1089</v>
      </c>
      <c r="G95" t="s">
        <v>2346</v>
      </c>
      <c r="H95">
        <v>0.96492</v>
      </c>
      <c r="I95">
        <v>2.06847</v>
      </c>
      <c r="J95" s="6">
        <f t="shared" si="3"/>
        <v>0.28790986107116023</v>
      </c>
      <c r="K95" s="6">
        <f t="shared" si="4"/>
        <v>0.71176609154311954</v>
      </c>
      <c r="L95">
        <f t="shared" si="5"/>
        <v>1.3747030457715599</v>
      </c>
    </row>
    <row r="96" spans="1:12" x14ac:dyDescent="0.25">
      <c r="A96">
        <v>562</v>
      </c>
      <c r="B96" t="s">
        <v>1124</v>
      </c>
      <c r="C96">
        <v>47.6</v>
      </c>
      <c r="D96">
        <v>-114.6833</v>
      </c>
      <c r="E96">
        <v>883.89999999999895</v>
      </c>
      <c r="F96" t="s">
        <v>1125</v>
      </c>
      <c r="G96" t="s">
        <v>2346</v>
      </c>
      <c r="H96">
        <v>0.91132999999999997</v>
      </c>
      <c r="I96">
        <v>2.0376400000000001</v>
      </c>
      <c r="J96" s="6">
        <f t="shared" si="3"/>
        <v>0.30561936837821579</v>
      </c>
      <c r="K96" s="6">
        <f t="shared" si="4"/>
        <v>0.70816079648412866</v>
      </c>
      <c r="L96">
        <f t="shared" si="5"/>
        <v>1.4118753982420642</v>
      </c>
    </row>
    <row r="97" spans="1:12" x14ac:dyDescent="0.25">
      <c r="A97">
        <v>564</v>
      </c>
      <c r="B97" t="s">
        <v>1128</v>
      </c>
      <c r="C97">
        <v>48.342500000000001</v>
      </c>
      <c r="D97">
        <v>-114.0217</v>
      </c>
      <c r="E97">
        <v>963.2</v>
      </c>
      <c r="F97" t="s">
        <v>1129</v>
      </c>
      <c r="G97" t="s">
        <v>2346</v>
      </c>
      <c r="H97">
        <v>0.92</v>
      </c>
      <c r="I97">
        <v>2.1155900000000001</v>
      </c>
      <c r="J97" s="6">
        <f t="shared" si="3"/>
        <v>0.25556086930285893</v>
      </c>
      <c r="K97" s="6">
        <f t="shared" si="4"/>
        <v>0.60671870398127459</v>
      </c>
      <c r="L97">
        <f t="shared" si="5"/>
        <v>1.1951693519906372</v>
      </c>
    </row>
    <row r="98" spans="1:12" x14ac:dyDescent="0.25">
      <c r="A98">
        <v>586</v>
      </c>
      <c r="B98" t="s">
        <v>1172</v>
      </c>
      <c r="C98">
        <v>48.304200000000002</v>
      </c>
      <c r="D98">
        <v>-114.2636</v>
      </c>
      <c r="E98">
        <v>901.29999999999905</v>
      </c>
      <c r="F98" t="s">
        <v>1173</v>
      </c>
      <c r="G98" t="s">
        <v>2346</v>
      </c>
      <c r="H98">
        <v>0.78386</v>
      </c>
      <c r="I98">
        <v>1.78362</v>
      </c>
      <c r="J98" s="6">
        <f t="shared" si="3"/>
        <v>0.25510841797587441</v>
      </c>
      <c r="K98" s="6">
        <f t="shared" si="4"/>
        <v>0.61450231934291455</v>
      </c>
      <c r="L98">
        <f t="shared" si="5"/>
        <v>1.2019111596714573</v>
      </c>
    </row>
    <row r="99" spans="1:12" x14ac:dyDescent="0.25">
      <c r="A99">
        <v>587</v>
      </c>
      <c r="B99" t="s">
        <v>1174</v>
      </c>
      <c r="C99">
        <v>48.309399999999897</v>
      </c>
      <c r="D99">
        <v>-114.2522</v>
      </c>
      <c r="E99">
        <v>903.7</v>
      </c>
      <c r="F99" t="s">
        <v>1175</v>
      </c>
      <c r="G99" t="s">
        <v>2346</v>
      </c>
      <c r="H99">
        <v>0.79132999999999998</v>
      </c>
      <c r="I99">
        <v>1.78932</v>
      </c>
      <c r="J99" s="6">
        <f t="shared" si="3"/>
        <v>0.26649127537170569</v>
      </c>
      <c r="K99" s="6">
        <f t="shared" si="4"/>
        <v>0.56528232383227806</v>
      </c>
      <c r="L99">
        <f t="shared" si="5"/>
        <v>1.1789011619161389</v>
      </c>
    </row>
    <row r="100" spans="1:12" x14ac:dyDescent="0.25">
      <c r="A100">
        <v>588</v>
      </c>
      <c r="B100" t="s">
        <v>1176</v>
      </c>
      <c r="C100">
        <v>48.1892</v>
      </c>
      <c r="D100">
        <v>-114.31140000000001</v>
      </c>
      <c r="E100">
        <v>896.1</v>
      </c>
      <c r="F100" t="s">
        <v>1177</v>
      </c>
      <c r="G100" t="s">
        <v>2346</v>
      </c>
      <c r="H100">
        <v>0.75</v>
      </c>
      <c r="I100">
        <v>1.7925199999999999</v>
      </c>
      <c r="J100" s="6">
        <f t="shared" si="3"/>
        <v>0.28316040024891559</v>
      </c>
      <c r="K100" s="6">
        <f t="shared" si="4"/>
        <v>0.65849816692123853</v>
      </c>
      <c r="L100">
        <f t="shared" si="5"/>
        <v>1.3104990834606189</v>
      </c>
    </row>
    <row r="101" spans="1:12" x14ac:dyDescent="0.25">
      <c r="A101">
        <v>590</v>
      </c>
      <c r="B101" t="s">
        <v>1180</v>
      </c>
      <c r="C101">
        <v>48.116700000000002</v>
      </c>
      <c r="D101">
        <v>-114.4667</v>
      </c>
      <c r="E101">
        <v>992.1</v>
      </c>
      <c r="F101" t="s">
        <v>1181</v>
      </c>
      <c r="G101" t="s">
        <v>2346</v>
      </c>
      <c r="H101">
        <v>0.85477000000000003</v>
      </c>
      <c r="I101">
        <v>1.9624999999999999</v>
      </c>
      <c r="J101" s="6">
        <f t="shared" si="3"/>
        <v>0.28552746199347889</v>
      </c>
      <c r="K101" s="6">
        <f t="shared" si="4"/>
        <v>0.75208744474678302</v>
      </c>
      <c r="L101">
        <f t="shared" si="5"/>
        <v>1.4095387223733915</v>
      </c>
    </row>
    <row r="102" spans="1:12" x14ac:dyDescent="0.25">
      <c r="A102">
        <v>591</v>
      </c>
      <c r="B102" t="s">
        <v>1182</v>
      </c>
      <c r="C102">
        <v>48</v>
      </c>
      <c r="D102">
        <v>-114.5333</v>
      </c>
      <c r="E102" s="13">
        <v>1213.0999999999899</v>
      </c>
      <c r="F102" t="s">
        <v>1183</v>
      </c>
      <c r="G102" t="s">
        <v>2346</v>
      </c>
      <c r="H102">
        <v>0.95</v>
      </c>
      <c r="I102">
        <v>2.0669900000000001</v>
      </c>
      <c r="J102" s="6">
        <f t="shared" si="3"/>
        <v>0.28629688487157118</v>
      </c>
      <c r="K102" s="6">
        <f t="shared" si="4"/>
        <v>0.55655412144817518</v>
      </c>
      <c r="L102">
        <f t="shared" si="5"/>
        <v>1.2157770607240876</v>
      </c>
    </row>
    <row r="103" spans="1:12" x14ac:dyDescent="0.25">
      <c r="A103">
        <v>611</v>
      </c>
      <c r="B103" t="s">
        <v>1222</v>
      </c>
      <c r="C103">
        <v>48.380600000000001</v>
      </c>
      <c r="D103">
        <v>-115.5578</v>
      </c>
      <c r="E103">
        <v>652.29999999999905</v>
      </c>
      <c r="F103" t="s">
        <v>1223</v>
      </c>
      <c r="G103" t="s">
        <v>2346</v>
      </c>
      <c r="H103">
        <v>0.755</v>
      </c>
      <c r="I103">
        <v>1.875</v>
      </c>
      <c r="J103" s="6">
        <f t="shared" si="3"/>
        <v>0.26488085539430317</v>
      </c>
      <c r="K103" s="6">
        <f t="shared" si="4"/>
        <v>0.58639858189913219</v>
      </c>
      <c r="L103">
        <f t="shared" si="5"/>
        <v>1.1963092909495661</v>
      </c>
    </row>
    <row r="104" spans="1:12" x14ac:dyDescent="0.25">
      <c r="A104">
        <v>612</v>
      </c>
      <c r="B104" t="s">
        <v>1224</v>
      </c>
      <c r="C104">
        <v>48.399999999999899</v>
      </c>
      <c r="D104">
        <v>-115.3</v>
      </c>
      <c r="E104">
        <v>670.89999999999895</v>
      </c>
      <c r="F104" t="s">
        <v>1225</v>
      </c>
      <c r="G104" t="s">
        <v>2346</v>
      </c>
      <c r="H104">
        <v>0.77</v>
      </c>
      <c r="I104">
        <v>1.8062199999999999</v>
      </c>
      <c r="J104" s="6">
        <f t="shared" si="3"/>
        <v>0.2598834410199824</v>
      </c>
      <c r="K104" s="6">
        <f t="shared" si="4"/>
        <v>0.60319252558278247</v>
      </c>
      <c r="L104">
        <f t="shared" si="5"/>
        <v>1.2015962627913912</v>
      </c>
    </row>
    <row r="105" spans="1:12" x14ac:dyDescent="0.25">
      <c r="A105">
        <v>613</v>
      </c>
      <c r="B105" t="s">
        <v>1226</v>
      </c>
      <c r="C105">
        <v>48.409999999999897</v>
      </c>
      <c r="D105">
        <v>-115.3181</v>
      </c>
      <c r="E105">
        <v>643.1</v>
      </c>
      <c r="F105" t="s">
        <v>1227</v>
      </c>
      <c r="G105" t="s">
        <v>2346</v>
      </c>
      <c r="H105">
        <v>0.78332999999999997</v>
      </c>
      <c r="I105">
        <v>1.8</v>
      </c>
      <c r="J105" s="6">
        <f t="shared" si="3"/>
        <v>0.28040479273202679</v>
      </c>
      <c r="K105" s="6">
        <f t="shared" si="4"/>
        <v>0.56530820850229968</v>
      </c>
      <c r="L105">
        <f t="shared" si="5"/>
        <v>1.2109641042511496</v>
      </c>
    </row>
    <row r="106" spans="1:12" x14ac:dyDescent="0.25">
      <c r="A106">
        <v>614</v>
      </c>
      <c r="B106" t="s">
        <v>1228</v>
      </c>
      <c r="C106">
        <v>48.403599999999898</v>
      </c>
      <c r="D106">
        <v>-115.539199999999</v>
      </c>
      <c r="E106">
        <v>638.89999999999895</v>
      </c>
      <c r="F106" t="s">
        <v>1229</v>
      </c>
      <c r="G106" t="s">
        <v>2346</v>
      </c>
      <c r="H106">
        <v>0.75966999999999996</v>
      </c>
      <c r="I106">
        <v>1.8566199999999999</v>
      </c>
      <c r="J106" s="6">
        <f t="shared" si="3"/>
        <v>0.28423912601155676</v>
      </c>
      <c r="K106" s="6">
        <f t="shared" si="4"/>
        <v>0.65436045120026631</v>
      </c>
      <c r="L106">
        <f t="shared" si="5"/>
        <v>1.3088452256001331</v>
      </c>
    </row>
    <row r="107" spans="1:12" x14ac:dyDescent="0.25">
      <c r="A107">
        <v>615</v>
      </c>
      <c r="B107" t="s">
        <v>1230</v>
      </c>
      <c r="C107">
        <v>47.973300000000002</v>
      </c>
      <c r="D107">
        <v>-115.2239</v>
      </c>
      <c r="E107" s="13">
        <v>1056.0999999999899</v>
      </c>
      <c r="F107" t="s">
        <v>1231</v>
      </c>
      <c r="G107" t="s">
        <v>2346</v>
      </c>
      <c r="H107">
        <v>0.85138000000000003</v>
      </c>
      <c r="I107">
        <v>1.96333</v>
      </c>
      <c r="J107" s="6">
        <f t="shared" si="3"/>
        <v>0.27501116391882136</v>
      </c>
      <c r="K107" s="6">
        <f t="shared" si="4"/>
        <v>0.66774678710715996</v>
      </c>
      <c r="L107">
        <f t="shared" si="5"/>
        <v>1.3009833935535799</v>
      </c>
    </row>
    <row r="108" spans="1:12" x14ac:dyDescent="0.25">
      <c r="A108">
        <v>618</v>
      </c>
      <c r="B108" t="s">
        <v>1236</v>
      </c>
      <c r="C108">
        <v>47.033299999999898</v>
      </c>
      <c r="D108">
        <v>-112.41670000000001</v>
      </c>
      <c r="E108" s="13">
        <v>1570.9</v>
      </c>
      <c r="F108" t="s">
        <v>1237</v>
      </c>
      <c r="G108" t="s">
        <v>2346</v>
      </c>
      <c r="H108">
        <v>0.85836999999999997</v>
      </c>
      <c r="I108">
        <v>1.9342200000000001</v>
      </c>
      <c r="J108" s="6">
        <f t="shared" si="3"/>
        <v>0.25520555441895587</v>
      </c>
      <c r="K108" s="6">
        <f t="shared" si="4"/>
        <v>0.57342498949126308</v>
      </c>
      <c r="L108">
        <f t="shared" si="5"/>
        <v>1.1610574947456316</v>
      </c>
    </row>
    <row r="109" spans="1:12" x14ac:dyDescent="0.25">
      <c r="A109">
        <v>619</v>
      </c>
      <c r="B109" t="s">
        <v>1238</v>
      </c>
      <c r="C109">
        <v>46.955800000000004</v>
      </c>
      <c r="D109">
        <v>-112.65470000000001</v>
      </c>
      <c r="E109" s="13">
        <v>1394.5</v>
      </c>
      <c r="F109" t="s">
        <v>1239</v>
      </c>
      <c r="G109" t="s">
        <v>2346</v>
      </c>
      <c r="H109">
        <v>0.75031999999999999</v>
      </c>
      <c r="I109">
        <v>1.7486900000000001</v>
      </c>
      <c r="J109" s="6">
        <f t="shared" si="3"/>
        <v>0.28565016065842386</v>
      </c>
      <c r="K109" s="6">
        <f t="shared" si="4"/>
        <v>0.66506239651311794</v>
      </c>
      <c r="L109">
        <f t="shared" si="5"/>
        <v>1.322796198256559</v>
      </c>
    </row>
    <row r="110" spans="1:12" x14ac:dyDescent="0.25">
      <c r="A110">
        <v>620</v>
      </c>
      <c r="B110" t="s">
        <v>1240</v>
      </c>
      <c r="C110">
        <v>47.408299999999898</v>
      </c>
      <c r="D110">
        <v>-113.71250000000001</v>
      </c>
      <c r="E110" s="13">
        <v>1316.7</v>
      </c>
      <c r="F110" t="s">
        <v>1241</v>
      </c>
      <c r="G110" t="s">
        <v>2346</v>
      </c>
      <c r="H110">
        <v>0.86306000000000005</v>
      </c>
      <c r="I110">
        <v>1.9805299999999999</v>
      </c>
      <c r="J110" s="6">
        <f t="shared" si="3"/>
        <v>0.29652688606135719</v>
      </c>
      <c r="K110" s="6">
        <f t="shared" si="4"/>
        <v>0.83082322496634997</v>
      </c>
      <c r="L110">
        <f t="shared" si="5"/>
        <v>1.5136016124831748</v>
      </c>
    </row>
    <row r="111" spans="1:12" x14ac:dyDescent="0.25">
      <c r="A111">
        <v>628</v>
      </c>
      <c r="B111" t="s">
        <v>1256</v>
      </c>
      <c r="C111">
        <v>46.7258</v>
      </c>
      <c r="D111">
        <v>-114.5331</v>
      </c>
      <c r="E111" s="13">
        <v>1272.5</v>
      </c>
      <c r="F111" t="s">
        <v>1257</v>
      </c>
      <c r="G111" t="s">
        <v>2346</v>
      </c>
      <c r="H111">
        <v>1.0363599999999999</v>
      </c>
      <c r="I111">
        <v>2.19638</v>
      </c>
      <c r="J111" s="6">
        <f t="shared" si="3"/>
        <v>0.29896807824932442</v>
      </c>
      <c r="K111" s="6">
        <f t="shared" si="4"/>
        <v>0.81224111948405597</v>
      </c>
      <c r="L111">
        <f t="shared" si="5"/>
        <v>1.5006405597420278</v>
      </c>
    </row>
    <row r="112" spans="1:12" x14ac:dyDescent="0.25">
      <c r="A112">
        <v>629</v>
      </c>
      <c r="B112" t="s">
        <v>1258</v>
      </c>
      <c r="C112">
        <v>46.750599999999899</v>
      </c>
      <c r="D112">
        <v>-114.51390000000001</v>
      </c>
      <c r="E112" s="13">
        <v>1236</v>
      </c>
      <c r="F112" t="s">
        <v>1259</v>
      </c>
      <c r="G112" t="s">
        <v>2346</v>
      </c>
      <c r="H112">
        <v>1.0194700000000001</v>
      </c>
      <c r="I112">
        <v>2.1890399999999999</v>
      </c>
      <c r="J112" s="6">
        <f t="shared" si="3"/>
        <v>0.25641975995747374</v>
      </c>
      <c r="K112" s="6">
        <f t="shared" si="4"/>
        <v>0.50976336634561892</v>
      </c>
      <c r="L112">
        <f t="shared" si="5"/>
        <v>1.1001916831728096</v>
      </c>
    </row>
    <row r="113" spans="1:12" x14ac:dyDescent="0.25">
      <c r="A113">
        <v>631</v>
      </c>
      <c r="B113" t="s">
        <v>1262</v>
      </c>
      <c r="C113">
        <v>47.716700000000003</v>
      </c>
      <c r="D113">
        <v>-114.65</v>
      </c>
      <c r="E113">
        <v>878.1</v>
      </c>
      <c r="F113" t="s">
        <v>1263</v>
      </c>
      <c r="G113" t="s">
        <v>2346</v>
      </c>
      <c r="H113">
        <v>0.6875</v>
      </c>
      <c r="I113">
        <v>1.69062</v>
      </c>
      <c r="J113" s="6">
        <f t="shared" si="3"/>
        <v>0.23867957798418168</v>
      </c>
      <c r="K113" s="6">
        <f t="shared" si="4"/>
        <v>0.50083992346302686</v>
      </c>
      <c r="L113">
        <f t="shared" si="5"/>
        <v>1.0504199617315133</v>
      </c>
    </row>
    <row r="114" spans="1:12" x14ac:dyDescent="0.25">
      <c r="A114">
        <v>632</v>
      </c>
      <c r="B114" t="s">
        <v>1264</v>
      </c>
      <c r="C114">
        <v>47.7</v>
      </c>
      <c r="D114">
        <v>-114.63330000000001</v>
      </c>
      <c r="E114">
        <v>865.89999999999895</v>
      </c>
      <c r="F114" t="s">
        <v>1265</v>
      </c>
      <c r="G114" t="s">
        <v>2346</v>
      </c>
      <c r="H114">
        <v>0.66627999999999998</v>
      </c>
      <c r="I114">
        <v>1.6</v>
      </c>
      <c r="J114" s="6">
        <f t="shared" si="3"/>
        <v>0.23294597162019121</v>
      </c>
      <c r="K114" s="6">
        <f t="shared" si="4"/>
        <v>0.6480741565486674</v>
      </c>
      <c r="L114">
        <f t="shared" si="5"/>
        <v>1.1844520782743337</v>
      </c>
    </row>
    <row r="115" spans="1:12" x14ac:dyDescent="0.25">
      <c r="A115">
        <v>635</v>
      </c>
      <c r="B115" t="s">
        <v>1270</v>
      </c>
      <c r="C115">
        <v>46.166699999999899</v>
      </c>
      <c r="D115">
        <v>-112.9</v>
      </c>
      <c r="E115" s="13">
        <v>1585</v>
      </c>
      <c r="F115" t="s">
        <v>1271</v>
      </c>
      <c r="G115" t="s">
        <v>2346</v>
      </c>
      <c r="H115">
        <v>0.80954000000000004</v>
      </c>
      <c r="I115">
        <v>1.7208300000000001</v>
      </c>
      <c r="J115" s="6">
        <f t="shared" si="3"/>
        <v>0.27963281363174808</v>
      </c>
      <c r="K115" s="6">
        <f t="shared" si="4"/>
        <v>0.70370330363910927</v>
      </c>
      <c r="L115">
        <f t="shared" si="5"/>
        <v>1.3475816518195547</v>
      </c>
    </row>
    <row r="116" spans="1:12" x14ac:dyDescent="0.25">
      <c r="A116">
        <v>666</v>
      </c>
      <c r="B116" t="s">
        <v>1331</v>
      </c>
      <c r="C116">
        <v>47.0167</v>
      </c>
      <c r="D116">
        <v>-112.349999999999</v>
      </c>
      <c r="E116" s="13">
        <v>1539.8</v>
      </c>
      <c r="F116" t="s">
        <v>1332</v>
      </c>
      <c r="G116" t="s">
        <v>2346</v>
      </c>
      <c r="H116">
        <v>0.89753000000000005</v>
      </c>
      <c r="I116">
        <v>1.99146</v>
      </c>
      <c r="J116" s="6">
        <f t="shared" si="3"/>
        <v>0.2526979004541432</v>
      </c>
      <c r="K116" s="6">
        <f t="shared" si="4"/>
        <v>0.62484316276679308</v>
      </c>
      <c r="L116">
        <f t="shared" si="5"/>
        <v>1.2067015813833966</v>
      </c>
    </row>
    <row r="117" spans="1:12" x14ac:dyDescent="0.25">
      <c r="A117">
        <v>674</v>
      </c>
      <c r="B117" t="s">
        <v>1347</v>
      </c>
      <c r="C117">
        <v>46.8982999999999</v>
      </c>
      <c r="D117">
        <v>-113.9678</v>
      </c>
      <c r="E117" s="13">
        <v>1042.4000000000001</v>
      </c>
      <c r="F117" t="s">
        <v>1348</v>
      </c>
      <c r="G117" t="s">
        <v>2346</v>
      </c>
      <c r="H117">
        <v>0.8</v>
      </c>
      <c r="I117">
        <v>1.7885599999999999</v>
      </c>
      <c r="J117" s="6">
        <f t="shared" si="3"/>
        <v>0.2528410488965791</v>
      </c>
      <c r="K117" s="6">
        <f t="shared" si="4"/>
        <v>0.59671393982751664</v>
      </c>
      <c r="L117">
        <f t="shared" si="5"/>
        <v>1.1789019699137584</v>
      </c>
    </row>
    <row r="118" spans="1:12" x14ac:dyDescent="0.25">
      <c r="A118">
        <v>675</v>
      </c>
      <c r="B118" t="s">
        <v>1349</v>
      </c>
      <c r="C118">
        <v>46.924399999999899</v>
      </c>
      <c r="D118">
        <v>-114.0911</v>
      </c>
      <c r="E118">
        <v>974.39999999999895</v>
      </c>
      <c r="F118" t="s">
        <v>1350</v>
      </c>
      <c r="G118" t="s">
        <v>2346</v>
      </c>
      <c r="H118">
        <v>0.77197000000000005</v>
      </c>
      <c r="I118">
        <v>1.76109</v>
      </c>
      <c r="J118" s="6">
        <f t="shared" si="3"/>
        <v>0.24782574096695378</v>
      </c>
      <c r="K118" s="6">
        <f t="shared" si="4"/>
        <v>0.66428028637857672</v>
      </c>
      <c r="L118">
        <f t="shared" si="5"/>
        <v>1.2349201431892882</v>
      </c>
    </row>
    <row r="119" spans="1:12" x14ac:dyDescent="0.25">
      <c r="A119">
        <v>689</v>
      </c>
      <c r="B119" t="s">
        <v>1377</v>
      </c>
      <c r="C119">
        <v>46.083300000000001</v>
      </c>
      <c r="D119">
        <v>-112.5</v>
      </c>
      <c r="E119" s="13">
        <v>2041.9</v>
      </c>
      <c r="F119" t="s">
        <v>1378</v>
      </c>
      <c r="G119" t="s">
        <v>2346</v>
      </c>
      <c r="H119">
        <v>0.83606000000000003</v>
      </c>
      <c r="I119">
        <v>1.8055600000000001</v>
      </c>
      <c r="J119" s="6">
        <f t="shared" si="3"/>
        <v>0.27237825506687741</v>
      </c>
      <c r="K119" s="6">
        <f t="shared" si="4"/>
        <v>0.81953178045455621</v>
      </c>
      <c r="L119">
        <f t="shared" si="5"/>
        <v>1.4467058902272782</v>
      </c>
    </row>
    <row r="120" spans="1:12" x14ac:dyDescent="0.25">
      <c r="A120">
        <v>690</v>
      </c>
      <c r="B120" t="s">
        <v>1379</v>
      </c>
      <c r="C120">
        <v>47.633299999999899</v>
      </c>
      <c r="D120">
        <v>-115.2833</v>
      </c>
      <c r="E120" s="13">
        <v>2089.4</v>
      </c>
      <c r="F120" t="s">
        <v>1380</v>
      </c>
      <c r="G120" t="s">
        <v>2346</v>
      </c>
      <c r="H120">
        <v>1.0083299999999999</v>
      </c>
      <c r="I120">
        <v>2.0738799999999999</v>
      </c>
      <c r="J120" s="6">
        <f t="shared" si="3"/>
        <v>0.26041513523474391</v>
      </c>
      <c r="K120" s="6">
        <f t="shared" si="4"/>
        <v>0.61949398323690053</v>
      </c>
      <c r="L120">
        <f t="shared" si="5"/>
        <v>1.2191219916184504</v>
      </c>
    </row>
    <row r="121" spans="1:12" x14ac:dyDescent="0.25">
      <c r="A121">
        <v>704</v>
      </c>
      <c r="B121" t="s">
        <v>1407</v>
      </c>
      <c r="C121">
        <v>48.549700000000001</v>
      </c>
      <c r="D121">
        <v>-114.573899999999</v>
      </c>
      <c r="E121">
        <v>964.7</v>
      </c>
      <c r="F121" t="s">
        <v>1408</v>
      </c>
      <c r="G121" t="s">
        <v>2346</v>
      </c>
      <c r="H121">
        <v>0.8</v>
      </c>
      <c r="I121">
        <v>1.8187500000000001</v>
      </c>
      <c r="J121" s="6">
        <f t="shared" si="3"/>
        <v>0.26714055580703955</v>
      </c>
      <c r="K121" s="6">
        <f t="shared" si="4"/>
        <v>0.68406227692913368</v>
      </c>
      <c r="L121">
        <f t="shared" si="5"/>
        <v>1.299176138464567</v>
      </c>
    </row>
    <row r="122" spans="1:12" x14ac:dyDescent="0.25">
      <c r="A122">
        <v>709</v>
      </c>
      <c r="B122" t="s">
        <v>1417</v>
      </c>
      <c r="C122">
        <v>46.683300000000003</v>
      </c>
      <c r="D122">
        <v>-112.5333</v>
      </c>
      <c r="E122" s="13">
        <v>1585</v>
      </c>
      <c r="F122" t="s">
        <v>1418</v>
      </c>
      <c r="G122" t="s">
        <v>2346</v>
      </c>
      <c r="H122">
        <v>0.86922999999999995</v>
      </c>
      <c r="I122">
        <v>1.91429</v>
      </c>
      <c r="J122" s="6">
        <f t="shared" si="3"/>
        <v>0.2488073302865135</v>
      </c>
      <c r="K122" s="6">
        <f t="shared" si="4"/>
        <v>0.59705990050925617</v>
      </c>
      <c r="L122">
        <f t="shared" si="5"/>
        <v>1.1699599502546283</v>
      </c>
    </row>
    <row r="123" spans="1:12" x14ac:dyDescent="0.25">
      <c r="A123">
        <v>712</v>
      </c>
      <c r="B123" t="s">
        <v>1423</v>
      </c>
      <c r="C123">
        <v>47.018900000000002</v>
      </c>
      <c r="D123">
        <v>-113.1314</v>
      </c>
      <c r="E123" s="13">
        <v>1252.4000000000001</v>
      </c>
      <c r="F123" t="s">
        <v>1424</v>
      </c>
      <c r="G123" t="s">
        <v>2346</v>
      </c>
      <c r="H123">
        <v>0.76951999999999998</v>
      </c>
      <c r="I123">
        <v>1.7428600000000001</v>
      </c>
      <c r="J123" s="6">
        <f t="shared" si="3"/>
        <v>0.25219943712780429</v>
      </c>
      <c r="K123" s="6">
        <f t="shared" si="4"/>
        <v>0.59147867121605735</v>
      </c>
      <c r="L123">
        <f t="shared" si="5"/>
        <v>1.1721893356080286</v>
      </c>
    </row>
    <row r="124" spans="1:12" x14ac:dyDescent="0.25">
      <c r="A124">
        <v>713</v>
      </c>
      <c r="B124" t="s">
        <v>1425</v>
      </c>
      <c r="C124">
        <v>46.881900000000002</v>
      </c>
      <c r="D124">
        <v>-113.0564</v>
      </c>
      <c r="E124" s="13">
        <v>1318.3</v>
      </c>
      <c r="F124" t="s">
        <v>1426</v>
      </c>
      <c r="G124" t="s">
        <v>2346</v>
      </c>
      <c r="H124">
        <v>0.76629000000000003</v>
      </c>
      <c r="I124">
        <v>1.7528999999999999</v>
      </c>
      <c r="J124" s="6">
        <f t="shared" si="3"/>
        <v>0.24612074076865614</v>
      </c>
      <c r="K124" s="6">
        <f t="shared" si="4"/>
        <v>0.5978221024588809</v>
      </c>
      <c r="L124">
        <f t="shared" si="5"/>
        <v>1.1645360512294405</v>
      </c>
    </row>
    <row r="125" spans="1:12" x14ac:dyDescent="0.25">
      <c r="A125">
        <v>714</v>
      </c>
      <c r="B125" t="s">
        <v>1427</v>
      </c>
      <c r="C125">
        <v>47.049999999999898</v>
      </c>
      <c r="D125">
        <v>-113.2833</v>
      </c>
      <c r="E125" s="13">
        <v>1220.0999999999899</v>
      </c>
      <c r="F125" t="s">
        <v>1428</v>
      </c>
      <c r="G125" t="s">
        <v>2346</v>
      </c>
      <c r="H125">
        <v>0.76841999999999999</v>
      </c>
      <c r="I125">
        <v>1.73125</v>
      </c>
      <c r="J125" s="6">
        <f t="shared" si="3"/>
        <v>0.25862833592648293</v>
      </c>
      <c r="K125" s="6">
        <f t="shared" si="4"/>
        <v>0.58740249813964773</v>
      </c>
      <c r="L125">
        <f t="shared" si="5"/>
        <v>1.1829162490698237</v>
      </c>
    </row>
    <row r="126" spans="1:12" x14ac:dyDescent="0.25">
      <c r="A126">
        <v>715</v>
      </c>
      <c r="B126" t="s">
        <v>1429</v>
      </c>
      <c r="C126">
        <v>47.383299999999899</v>
      </c>
      <c r="D126">
        <v>-114.8</v>
      </c>
      <c r="E126">
        <v>880.89999999999895</v>
      </c>
      <c r="F126" t="s">
        <v>1430</v>
      </c>
      <c r="G126" t="s">
        <v>2346</v>
      </c>
      <c r="H126">
        <v>0.76666999999999996</v>
      </c>
      <c r="I126">
        <v>1.77843</v>
      </c>
      <c r="J126" s="6">
        <f t="shared" si="3"/>
        <v>0.28317062513766106</v>
      </c>
      <c r="K126" s="6">
        <f t="shared" si="4"/>
        <v>0.68231107956843307</v>
      </c>
      <c r="L126">
        <f t="shared" si="5"/>
        <v>1.3343355397842165</v>
      </c>
    </row>
    <row r="127" spans="1:12" x14ac:dyDescent="0.25">
      <c r="A127">
        <v>720</v>
      </c>
      <c r="B127" t="s">
        <v>1439</v>
      </c>
      <c r="C127">
        <v>46.333300000000001</v>
      </c>
      <c r="D127">
        <v>-113.3</v>
      </c>
      <c r="E127" s="13">
        <v>1610</v>
      </c>
      <c r="F127" t="s">
        <v>1440</v>
      </c>
      <c r="G127" t="s">
        <v>2346</v>
      </c>
      <c r="H127">
        <v>0.87858999999999998</v>
      </c>
      <c r="I127">
        <v>1.9863599999999999</v>
      </c>
      <c r="J127" s="6">
        <f t="shared" si="3"/>
        <v>0.27285626861572543</v>
      </c>
      <c r="K127" s="6">
        <f t="shared" si="4"/>
        <v>0.75373044671090283</v>
      </c>
      <c r="L127">
        <f t="shared" si="5"/>
        <v>1.3820052233554514</v>
      </c>
    </row>
    <row r="128" spans="1:12" x14ac:dyDescent="0.25">
      <c r="A128">
        <v>721</v>
      </c>
      <c r="B128" t="s">
        <v>1441</v>
      </c>
      <c r="C128">
        <v>46.216700000000003</v>
      </c>
      <c r="D128">
        <v>-113.3</v>
      </c>
      <c r="E128" s="13">
        <v>1740.0999999999899</v>
      </c>
      <c r="F128" t="s">
        <v>1442</v>
      </c>
      <c r="G128" t="s">
        <v>2346</v>
      </c>
      <c r="H128">
        <v>0.94286000000000003</v>
      </c>
      <c r="I128">
        <v>2.0102799999999998</v>
      </c>
      <c r="J128" s="6">
        <f t="shared" si="3"/>
        <v>0.2821404675965607</v>
      </c>
      <c r="K128" s="6">
        <f t="shared" si="4"/>
        <v>0.68951513036357925</v>
      </c>
      <c r="L128">
        <f t="shared" si="5"/>
        <v>1.3391675651817896</v>
      </c>
    </row>
    <row r="129" spans="1:12" x14ac:dyDescent="0.25">
      <c r="A129">
        <v>722</v>
      </c>
      <c r="B129" t="s">
        <v>1443</v>
      </c>
      <c r="C129">
        <v>46.315800000000003</v>
      </c>
      <c r="D129">
        <v>-113.3</v>
      </c>
      <c r="E129" s="13">
        <v>1606.3</v>
      </c>
      <c r="F129" t="s">
        <v>1444</v>
      </c>
      <c r="G129" t="s">
        <v>2346</v>
      </c>
      <c r="H129">
        <v>0.88507999999999998</v>
      </c>
      <c r="I129">
        <v>1.98882</v>
      </c>
      <c r="J129" s="6">
        <f t="shared" si="3"/>
        <v>0.23005999677179839</v>
      </c>
      <c r="K129" s="6">
        <f t="shared" si="4"/>
        <v>0.54053456187799753</v>
      </c>
      <c r="L129">
        <f t="shared" si="5"/>
        <v>1.0702672809389988</v>
      </c>
    </row>
    <row r="130" spans="1:12" x14ac:dyDescent="0.25">
      <c r="A130">
        <v>727</v>
      </c>
      <c r="B130" t="s">
        <v>1453</v>
      </c>
      <c r="C130">
        <v>47.466099999999898</v>
      </c>
      <c r="D130">
        <v>-114.8794</v>
      </c>
      <c r="E130">
        <v>759</v>
      </c>
      <c r="F130" t="s">
        <v>1454</v>
      </c>
      <c r="G130" t="s">
        <v>2346</v>
      </c>
      <c r="H130">
        <v>0.7</v>
      </c>
      <c r="I130">
        <v>1.6</v>
      </c>
      <c r="J130" s="6">
        <f t="shared" si="3"/>
        <v>0.28672121775450576</v>
      </c>
      <c r="K130" s="6">
        <f t="shared" si="4"/>
        <v>0.65356999630675039</v>
      </c>
      <c r="L130">
        <f t="shared" si="5"/>
        <v>1.3137699981533753</v>
      </c>
    </row>
    <row r="131" spans="1:12" x14ac:dyDescent="0.25">
      <c r="A131">
        <v>728</v>
      </c>
      <c r="B131" t="s">
        <v>1455</v>
      </c>
      <c r="C131">
        <v>48.133299999999899</v>
      </c>
      <c r="D131">
        <v>-114.91670000000001</v>
      </c>
      <c r="E131" s="13">
        <v>1097.9000000000001</v>
      </c>
      <c r="F131" t="s">
        <v>1456</v>
      </c>
      <c r="G131" t="s">
        <v>2346</v>
      </c>
      <c r="H131">
        <v>0.85231000000000001</v>
      </c>
      <c r="I131">
        <v>1.97397</v>
      </c>
      <c r="J131" s="6">
        <f t="shared" ref="J131:J194" si="6">INDEX(LINEST($H132:$I132,LN($H$1:$I$1)),1)</f>
        <v>0.29205605345742508</v>
      </c>
      <c r="K131" s="6">
        <f t="shared" ref="K131:K194" si="7">INDEX(LINEST($H132:$I132,LN($H$1:$I$1)),1,2)</f>
        <v>0.64756216998052141</v>
      </c>
      <c r="L131">
        <f t="shared" ref="L131:L194" si="8">J131*LN(10)+K131</f>
        <v>1.3200460849902607</v>
      </c>
    </row>
    <row r="132" spans="1:12" x14ac:dyDescent="0.25">
      <c r="A132">
        <v>729</v>
      </c>
      <c r="B132" t="s">
        <v>1457</v>
      </c>
      <c r="C132">
        <v>48.105600000000003</v>
      </c>
      <c r="D132">
        <v>-114.877799999999</v>
      </c>
      <c r="E132" s="13">
        <v>1079</v>
      </c>
      <c r="F132" t="s">
        <v>1458</v>
      </c>
      <c r="G132" t="s">
        <v>2346</v>
      </c>
      <c r="H132">
        <v>0.85</v>
      </c>
      <c r="I132">
        <v>1.9925299999999999</v>
      </c>
      <c r="J132" s="6">
        <f t="shared" si="6"/>
        <v>0.25903221903192675</v>
      </c>
      <c r="K132" s="6">
        <f t="shared" si="7"/>
        <v>0.60170254770383369</v>
      </c>
      <c r="L132">
        <f t="shared" si="8"/>
        <v>1.1981462738519169</v>
      </c>
    </row>
    <row r="133" spans="1:12" x14ac:dyDescent="0.25">
      <c r="A133">
        <v>733</v>
      </c>
      <c r="B133" t="s">
        <v>1465</v>
      </c>
      <c r="C133">
        <v>48.764699999999898</v>
      </c>
      <c r="D133">
        <v>-114.2842</v>
      </c>
      <c r="E133" s="13">
        <v>1072.9000000000001</v>
      </c>
      <c r="F133" t="s">
        <v>1466</v>
      </c>
      <c r="G133" t="s">
        <v>2346</v>
      </c>
      <c r="H133">
        <v>0.78125</v>
      </c>
      <c r="I133">
        <v>1.7945899999999999</v>
      </c>
      <c r="J133" s="6">
        <f t="shared" si="6"/>
        <v>0.26259559275970334</v>
      </c>
      <c r="K133" s="6">
        <f t="shared" si="7"/>
        <v>0.58080260525114402</v>
      </c>
      <c r="L133">
        <f t="shared" si="8"/>
        <v>1.1854513026255722</v>
      </c>
    </row>
    <row r="134" spans="1:12" x14ac:dyDescent="0.25">
      <c r="A134">
        <v>734</v>
      </c>
      <c r="B134" t="s">
        <v>1467</v>
      </c>
      <c r="C134">
        <v>48.779200000000003</v>
      </c>
      <c r="D134">
        <v>-114.2889</v>
      </c>
      <c r="E134" s="13">
        <v>1079</v>
      </c>
      <c r="F134" t="s">
        <v>1468</v>
      </c>
      <c r="G134" t="s">
        <v>2346</v>
      </c>
      <c r="H134">
        <v>0.76282000000000005</v>
      </c>
      <c r="I134">
        <v>1.7901</v>
      </c>
      <c r="J134" s="6">
        <f t="shared" si="6"/>
        <v>0.25389932488172928</v>
      </c>
      <c r="K134" s="6">
        <f t="shared" si="7"/>
        <v>0.6240103988121557</v>
      </c>
      <c r="L134">
        <f t="shared" si="8"/>
        <v>1.2086351994060778</v>
      </c>
    </row>
    <row r="135" spans="1:12" x14ac:dyDescent="0.25">
      <c r="A135">
        <v>735</v>
      </c>
      <c r="B135" t="s">
        <v>1469</v>
      </c>
      <c r="C135">
        <v>47.674999999999898</v>
      </c>
      <c r="D135">
        <v>-114.1906</v>
      </c>
      <c r="E135">
        <v>917.39999999999895</v>
      </c>
      <c r="F135" t="s">
        <v>1470</v>
      </c>
      <c r="G135" t="s">
        <v>2346</v>
      </c>
      <c r="H135">
        <v>0.8</v>
      </c>
      <c r="I135">
        <v>1.7932600000000001</v>
      </c>
      <c r="J135" s="6">
        <f t="shared" si="6"/>
        <v>0.25597753351923452</v>
      </c>
      <c r="K135" s="6">
        <f t="shared" si="7"/>
        <v>0.65450989435445373</v>
      </c>
      <c r="L135">
        <f t="shared" si="8"/>
        <v>1.2439199471772269</v>
      </c>
    </row>
    <row r="136" spans="1:12" x14ac:dyDescent="0.25">
      <c r="A136">
        <v>736</v>
      </c>
      <c r="B136" t="s">
        <v>1471</v>
      </c>
      <c r="C136">
        <v>47.677500000000002</v>
      </c>
      <c r="D136">
        <v>-114.2419</v>
      </c>
      <c r="E136">
        <v>832.1</v>
      </c>
      <c r="F136" t="s">
        <v>1472</v>
      </c>
      <c r="G136" t="s">
        <v>2346</v>
      </c>
      <c r="H136">
        <v>0.83194000000000001</v>
      </c>
      <c r="I136">
        <v>1.8333299999999999</v>
      </c>
      <c r="J136" s="6">
        <f t="shared" si="6"/>
        <v>0.25036406959800273</v>
      </c>
      <c r="K136" s="6">
        <f t="shared" si="7"/>
        <v>0.61078085104463042</v>
      </c>
      <c r="L136">
        <f t="shared" si="8"/>
        <v>1.1872654255223152</v>
      </c>
    </row>
    <row r="137" spans="1:12" x14ac:dyDescent="0.25">
      <c r="A137">
        <v>741</v>
      </c>
      <c r="B137" t="s">
        <v>1481</v>
      </c>
      <c r="C137">
        <v>46.8813999999999</v>
      </c>
      <c r="D137">
        <v>-113.5744</v>
      </c>
      <c r="E137" s="13">
        <v>1103.4000000000001</v>
      </c>
      <c r="F137" t="s">
        <v>1482</v>
      </c>
      <c r="G137" t="s">
        <v>2346</v>
      </c>
      <c r="H137">
        <v>0.78432000000000002</v>
      </c>
      <c r="I137">
        <v>1.7637499999999999</v>
      </c>
      <c r="J137" s="6">
        <f t="shared" si="6"/>
        <v>0.26348771430274054</v>
      </c>
      <c r="K137" s="6">
        <f t="shared" si="7"/>
        <v>0.57292423371887102</v>
      </c>
      <c r="L137">
        <f t="shared" si="8"/>
        <v>1.1796271168594354</v>
      </c>
    </row>
    <row r="138" spans="1:12" x14ac:dyDescent="0.25">
      <c r="A138">
        <v>759</v>
      </c>
      <c r="B138" t="s">
        <v>1517</v>
      </c>
      <c r="C138">
        <v>48.866700000000002</v>
      </c>
      <c r="D138">
        <v>-115.2333</v>
      </c>
      <c r="E138">
        <v>688.79999999999905</v>
      </c>
      <c r="F138" t="s">
        <v>1518</v>
      </c>
      <c r="G138" t="s">
        <v>2346</v>
      </c>
      <c r="H138">
        <v>0.75556000000000001</v>
      </c>
      <c r="I138">
        <v>1.78633</v>
      </c>
      <c r="J138" s="6">
        <f t="shared" si="6"/>
        <v>0.26189263165845617</v>
      </c>
      <c r="K138" s="6">
        <f t="shared" si="7"/>
        <v>0.57269986075651669</v>
      </c>
      <c r="L138">
        <f t="shared" si="8"/>
        <v>1.1757299303782585</v>
      </c>
    </row>
    <row r="139" spans="1:12" x14ac:dyDescent="0.25">
      <c r="A139">
        <v>760</v>
      </c>
      <c r="B139" t="s">
        <v>1519</v>
      </c>
      <c r="C139">
        <v>48.883299999999899</v>
      </c>
      <c r="D139">
        <v>-115.2</v>
      </c>
      <c r="E139">
        <v>716.89999999999895</v>
      </c>
      <c r="F139" t="s">
        <v>1520</v>
      </c>
      <c r="G139" t="s">
        <v>2346</v>
      </c>
      <c r="H139">
        <v>0.75422999999999996</v>
      </c>
      <c r="I139">
        <v>1.7787599999999999</v>
      </c>
      <c r="J139" s="6">
        <f t="shared" si="6"/>
        <v>0.22416023596569482</v>
      </c>
      <c r="K139" s="6">
        <f t="shared" si="7"/>
        <v>0.54741396444672652</v>
      </c>
      <c r="L139">
        <f t="shared" si="8"/>
        <v>1.0635619822233631</v>
      </c>
    </row>
    <row r="140" spans="1:12" x14ac:dyDescent="0.25">
      <c r="A140">
        <v>780</v>
      </c>
      <c r="B140" t="s">
        <v>1559</v>
      </c>
      <c r="C140">
        <v>47.537500000000001</v>
      </c>
      <c r="D140">
        <v>-114.2761</v>
      </c>
      <c r="E140">
        <v>944.89999999999895</v>
      </c>
      <c r="F140" t="s">
        <v>1560</v>
      </c>
      <c r="G140" t="s">
        <v>2346</v>
      </c>
      <c r="H140">
        <v>0.70279000000000003</v>
      </c>
      <c r="I140">
        <v>1.5797099999999999</v>
      </c>
      <c r="J140" s="6">
        <f t="shared" si="6"/>
        <v>0.26884555600533705</v>
      </c>
      <c r="K140" s="6">
        <f t="shared" si="7"/>
        <v>0.65059046084882988</v>
      </c>
      <c r="L140">
        <f t="shared" si="8"/>
        <v>1.2696302304244149</v>
      </c>
    </row>
    <row r="141" spans="1:12" x14ac:dyDescent="0.25">
      <c r="A141">
        <v>797</v>
      </c>
      <c r="B141" t="s">
        <v>1593</v>
      </c>
      <c r="C141">
        <v>47.314999999999898</v>
      </c>
      <c r="D141">
        <v>-114.098299999999</v>
      </c>
      <c r="E141">
        <v>888.5</v>
      </c>
      <c r="F141" t="s">
        <v>1594</v>
      </c>
      <c r="G141" t="s">
        <v>2346</v>
      </c>
      <c r="H141">
        <v>0.83694000000000002</v>
      </c>
      <c r="I141">
        <v>1.8886700000000001</v>
      </c>
      <c r="J141" s="6">
        <f t="shared" si="6"/>
        <v>0.30420833373134887</v>
      </c>
      <c r="K141" s="6">
        <f t="shared" si="7"/>
        <v>1.0209788511712765</v>
      </c>
      <c r="L141">
        <f t="shared" si="8"/>
        <v>1.7214444255856383</v>
      </c>
    </row>
    <row r="142" spans="1:12" x14ac:dyDescent="0.25">
      <c r="A142">
        <v>801</v>
      </c>
      <c r="B142" t="s">
        <v>1601</v>
      </c>
      <c r="C142">
        <v>47.0167</v>
      </c>
      <c r="D142">
        <v>-115.05</v>
      </c>
      <c r="E142">
        <v>812</v>
      </c>
      <c r="F142" t="s">
        <v>1602</v>
      </c>
      <c r="G142" t="s">
        <v>2346</v>
      </c>
      <c r="H142">
        <v>1.23184</v>
      </c>
      <c r="I142">
        <v>2.42191</v>
      </c>
      <c r="J142" s="6">
        <f t="shared" si="6"/>
        <v>0.28570384132433724</v>
      </c>
      <c r="K142" s="6">
        <f t="shared" si="7"/>
        <v>0.65196518791088975</v>
      </c>
      <c r="L142">
        <f t="shared" si="8"/>
        <v>1.3098225939554449</v>
      </c>
    </row>
    <row r="143" spans="1:12" x14ac:dyDescent="0.25">
      <c r="A143">
        <v>802</v>
      </c>
      <c r="B143" t="s">
        <v>1603</v>
      </c>
      <c r="C143">
        <v>47.303600000000003</v>
      </c>
      <c r="D143">
        <v>-115.0908</v>
      </c>
      <c r="E143">
        <v>810.79999999999905</v>
      </c>
      <c r="F143" t="s">
        <v>1604</v>
      </c>
      <c r="G143" t="s">
        <v>2346</v>
      </c>
      <c r="H143">
        <v>0.85</v>
      </c>
      <c r="I143">
        <v>1.9676800000000001</v>
      </c>
      <c r="J143" s="6">
        <f t="shared" si="6"/>
        <v>0.30153452532442337</v>
      </c>
      <c r="K143" s="6">
        <f t="shared" si="7"/>
        <v>0.78397219392989426</v>
      </c>
      <c r="L143">
        <f t="shared" si="8"/>
        <v>1.4782810969649471</v>
      </c>
    </row>
    <row r="144" spans="1:12" x14ac:dyDescent="0.25">
      <c r="A144">
        <v>803</v>
      </c>
      <c r="B144" t="s">
        <v>1605</v>
      </c>
      <c r="C144">
        <v>47.433300000000003</v>
      </c>
      <c r="D144">
        <v>-115.5</v>
      </c>
      <c r="E144" s="13">
        <v>1097.3</v>
      </c>
      <c r="F144" t="s">
        <v>1606</v>
      </c>
      <c r="G144" t="s">
        <v>2346</v>
      </c>
      <c r="H144">
        <v>0.99297999999999997</v>
      </c>
      <c r="I144">
        <v>2.17259</v>
      </c>
      <c r="J144" s="6">
        <f t="shared" si="6"/>
        <v>0.25709715883685735</v>
      </c>
      <c r="K144" s="6">
        <f t="shared" si="7"/>
        <v>0.58967382922225964</v>
      </c>
      <c r="L144">
        <f t="shared" si="8"/>
        <v>1.1816619146111298</v>
      </c>
    </row>
    <row r="145" spans="1:12" x14ac:dyDescent="0.25">
      <c r="A145">
        <v>812</v>
      </c>
      <c r="B145" t="s">
        <v>1623</v>
      </c>
      <c r="C145">
        <v>47.214199999999899</v>
      </c>
      <c r="D145">
        <v>-113.52030000000001</v>
      </c>
      <c r="E145" s="13">
        <v>1249.7</v>
      </c>
      <c r="F145" t="s">
        <v>1624</v>
      </c>
      <c r="G145" t="s">
        <v>2346</v>
      </c>
      <c r="H145">
        <v>0.76788000000000001</v>
      </c>
      <c r="I145">
        <v>1.7736499999999999</v>
      </c>
      <c r="J145" s="6">
        <f t="shared" si="6"/>
        <v>0.25339319288883133</v>
      </c>
      <c r="K145" s="6">
        <f t="shared" si="7"/>
        <v>0.61293122277602408</v>
      </c>
      <c r="L145">
        <f t="shared" si="8"/>
        <v>1.1963906113880118</v>
      </c>
    </row>
    <row r="146" spans="1:12" x14ac:dyDescent="0.25">
      <c r="A146">
        <v>823</v>
      </c>
      <c r="B146" t="s">
        <v>1645</v>
      </c>
      <c r="C146">
        <v>46.166699999999899</v>
      </c>
      <c r="D146">
        <v>-113.2167</v>
      </c>
      <c r="E146" s="13">
        <v>1976</v>
      </c>
      <c r="F146" t="s">
        <v>1646</v>
      </c>
      <c r="G146" t="s">
        <v>2346</v>
      </c>
      <c r="H146">
        <v>0.78856999999999999</v>
      </c>
      <c r="I146">
        <v>1.7798499999999999</v>
      </c>
      <c r="J146" s="6">
        <f t="shared" si="6"/>
        <v>0.3023320666465657</v>
      </c>
      <c r="K146" s="6">
        <f t="shared" si="7"/>
        <v>0.87793938041107122</v>
      </c>
      <c r="L146">
        <f t="shared" si="8"/>
        <v>1.5740846902055359</v>
      </c>
    </row>
    <row r="147" spans="1:12" x14ac:dyDescent="0.25">
      <c r="A147">
        <v>829</v>
      </c>
      <c r="B147" t="s">
        <v>1657</v>
      </c>
      <c r="C147">
        <v>48.183300000000003</v>
      </c>
      <c r="D147">
        <v>-115.6833</v>
      </c>
      <c r="E147" s="13">
        <v>1371.5999999999899</v>
      </c>
      <c r="F147" t="s">
        <v>1658</v>
      </c>
      <c r="G147" t="s">
        <v>2346</v>
      </c>
      <c r="H147">
        <v>1.0874999999999999</v>
      </c>
      <c r="I147">
        <v>2.2702300000000002</v>
      </c>
      <c r="J147" s="6">
        <f t="shared" si="6"/>
        <v>0.24890446672959493</v>
      </c>
      <c r="K147" s="6">
        <f t="shared" si="7"/>
        <v>0.59375257065760445</v>
      </c>
      <c r="L147">
        <f t="shared" si="8"/>
        <v>1.1668762853288022</v>
      </c>
    </row>
    <row r="148" spans="1:12" x14ac:dyDescent="0.25">
      <c r="A148">
        <v>839</v>
      </c>
      <c r="B148" t="s">
        <v>1676</v>
      </c>
      <c r="C148">
        <v>46.513599999999897</v>
      </c>
      <c r="D148">
        <v>-114.0911</v>
      </c>
      <c r="E148" s="13">
        <v>1028.7</v>
      </c>
      <c r="F148" t="s">
        <v>1677</v>
      </c>
      <c r="G148" t="s">
        <v>2346</v>
      </c>
      <c r="H148">
        <v>0.76627999999999996</v>
      </c>
      <c r="I148">
        <v>1.74</v>
      </c>
      <c r="J148" s="6">
        <f t="shared" si="6"/>
        <v>0.28906271727720556</v>
      </c>
      <c r="K148" s="6">
        <f t="shared" si="7"/>
        <v>0.63243699251430818</v>
      </c>
      <c r="L148">
        <f t="shared" si="8"/>
        <v>1.298028496257154</v>
      </c>
    </row>
    <row r="149" spans="1:12" x14ac:dyDescent="0.25">
      <c r="A149">
        <v>840</v>
      </c>
      <c r="B149" t="s">
        <v>1678</v>
      </c>
      <c r="C149">
        <v>48.633299999999899</v>
      </c>
      <c r="D149">
        <v>-114.7</v>
      </c>
      <c r="E149">
        <v>998.2</v>
      </c>
      <c r="F149" t="s">
        <v>1679</v>
      </c>
      <c r="G149" t="s">
        <v>2346</v>
      </c>
      <c r="H149">
        <v>0.83279999999999998</v>
      </c>
      <c r="I149">
        <v>1.9636199999999999</v>
      </c>
      <c r="J149" s="6">
        <f t="shared" si="6"/>
        <v>0.25275158112005675</v>
      </c>
      <c r="K149" s="6">
        <f t="shared" si="7"/>
        <v>0.61656595416456406</v>
      </c>
      <c r="L149">
        <f t="shared" si="8"/>
        <v>1.198547977082282</v>
      </c>
    </row>
    <row r="150" spans="1:12" x14ac:dyDescent="0.25">
      <c r="A150">
        <v>842</v>
      </c>
      <c r="B150" t="s">
        <v>1682</v>
      </c>
      <c r="C150">
        <v>45.816699999999898</v>
      </c>
      <c r="D150">
        <v>-113.95</v>
      </c>
      <c r="E150" s="13">
        <v>1402.0999999999899</v>
      </c>
      <c r="F150" t="s">
        <v>1683</v>
      </c>
      <c r="G150" t="s">
        <v>2346</v>
      </c>
      <c r="H150">
        <v>0.79176000000000002</v>
      </c>
      <c r="I150">
        <v>1.7805299999999999</v>
      </c>
      <c r="J150" s="6">
        <f t="shared" si="6"/>
        <v>0.24589834943844349</v>
      </c>
      <c r="K150" s="6">
        <f t="shared" si="7"/>
        <v>0.62114625238239851</v>
      </c>
      <c r="L150">
        <f t="shared" si="8"/>
        <v>1.1873481261911993</v>
      </c>
    </row>
    <row r="151" spans="1:12" x14ac:dyDescent="0.25">
      <c r="A151">
        <v>843</v>
      </c>
      <c r="B151" t="s">
        <v>1684</v>
      </c>
      <c r="C151">
        <v>45.8477999999999</v>
      </c>
      <c r="D151">
        <v>-113.9269</v>
      </c>
      <c r="E151" s="13">
        <v>1364</v>
      </c>
      <c r="F151" t="s">
        <v>1685</v>
      </c>
      <c r="G151" t="s">
        <v>2346</v>
      </c>
      <c r="H151">
        <v>0.79159000000000002</v>
      </c>
      <c r="I151">
        <v>1.7535499999999999</v>
      </c>
      <c r="J151" s="6">
        <f t="shared" si="6"/>
        <v>0.2778920263228416</v>
      </c>
      <c r="K151" s="6">
        <f t="shared" si="7"/>
        <v>0.69465992545423194</v>
      </c>
      <c r="L151">
        <f t="shared" si="8"/>
        <v>1.3345299627271161</v>
      </c>
    </row>
    <row r="152" spans="1:12" x14ac:dyDescent="0.25">
      <c r="A152">
        <v>844</v>
      </c>
      <c r="B152" t="s">
        <v>1686</v>
      </c>
      <c r="C152">
        <v>45.911099999999898</v>
      </c>
      <c r="D152">
        <v>-113.7394</v>
      </c>
      <c r="E152" s="13">
        <v>1571.2</v>
      </c>
      <c r="F152" t="s">
        <v>1687</v>
      </c>
      <c r="G152" t="s">
        <v>2346</v>
      </c>
      <c r="H152">
        <v>0.88727999999999996</v>
      </c>
      <c r="I152">
        <v>1.9743999999999999</v>
      </c>
      <c r="J152" s="6">
        <f t="shared" si="6"/>
        <v>0.3063504479235129</v>
      </c>
      <c r="K152" s="6">
        <f t="shared" si="7"/>
        <v>0.77330405075854081</v>
      </c>
      <c r="L152">
        <f t="shared" si="8"/>
        <v>1.4787020253792704</v>
      </c>
    </row>
    <row r="153" spans="1:12" x14ac:dyDescent="0.25">
      <c r="A153">
        <v>845</v>
      </c>
      <c r="B153" t="s">
        <v>1688</v>
      </c>
      <c r="C153">
        <v>48.316400000000002</v>
      </c>
      <c r="D153">
        <v>-113.35420000000001</v>
      </c>
      <c r="E153" s="13">
        <v>1595</v>
      </c>
      <c r="F153" t="s">
        <v>1689</v>
      </c>
      <c r="G153" t="s">
        <v>2346</v>
      </c>
      <c r="H153">
        <v>0.98565000000000003</v>
      </c>
      <c r="I153">
        <v>2.1840999999999999</v>
      </c>
      <c r="J153" s="6">
        <f t="shared" si="6"/>
        <v>0.23645055223768163</v>
      </c>
      <c r="K153" s="6">
        <f t="shared" si="7"/>
        <v>0.61110496637460887</v>
      </c>
      <c r="L153">
        <f t="shared" si="8"/>
        <v>1.1555524831873045</v>
      </c>
    </row>
    <row r="154" spans="1:12" x14ac:dyDescent="0.25">
      <c r="A154">
        <v>851</v>
      </c>
      <c r="B154" t="s">
        <v>1700</v>
      </c>
      <c r="C154">
        <v>46.45</v>
      </c>
      <c r="D154">
        <v>-114</v>
      </c>
      <c r="E154" s="13">
        <v>1219.2</v>
      </c>
      <c r="F154" t="s">
        <v>1701</v>
      </c>
      <c r="G154" t="s">
        <v>2346</v>
      </c>
      <c r="H154">
        <v>0.77500000000000002</v>
      </c>
      <c r="I154">
        <v>1.7</v>
      </c>
      <c r="J154" s="6">
        <f t="shared" si="6"/>
        <v>0.27952289607773501</v>
      </c>
      <c r="K154" s="6">
        <f t="shared" si="7"/>
        <v>0.6881194926817672</v>
      </c>
      <c r="L154">
        <f t="shared" si="8"/>
        <v>1.3317447463408838</v>
      </c>
    </row>
    <row r="155" spans="1:12" x14ac:dyDescent="0.25">
      <c r="A155">
        <v>852</v>
      </c>
      <c r="B155" t="s">
        <v>1702</v>
      </c>
      <c r="C155">
        <v>47.9161</v>
      </c>
      <c r="D155">
        <v>-113.8389</v>
      </c>
      <c r="E155">
        <v>944.89999999999895</v>
      </c>
      <c r="F155" t="s">
        <v>1703</v>
      </c>
      <c r="G155" t="s">
        <v>2346</v>
      </c>
      <c r="H155">
        <v>0.88187000000000004</v>
      </c>
      <c r="I155">
        <v>1.9753700000000001</v>
      </c>
      <c r="J155" s="6">
        <f t="shared" si="6"/>
        <v>0.24144285416762959</v>
      </c>
      <c r="K155" s="6">
        <f t="shared" si="7"/>
        <v>0.68811456636736157</v>
      </c>
      <c r="L155">
        <f t="shared" si="8"/>
        <v>1.2440572831836807</v>
      </c>
    </row>
    <row r="156" spans="1:12" x14ac:dyDescent="0.25">
      <c r="A156">
        <v>861</v>
      </c>
      <c r="B156" t="s">
        <v>1720</v>
      </c>
      <c r="C156">
        <v>47.6</v>
      </c>
      <c r="D156">
        <v>-115.349999999999</v>
      </c>
      <c r="E156">
        <v>744</v>
      </c>
      <c r="F156" t="s">
        <v>1721</v>
      </c>
      <c r="G156" t="s">
        <v>2346</v>
      </c>
      <c r="H156">
        <v>0.85546999999999995</v>
      </c>
      <c r="I156">
        <v>1.8</v>
      </c>
      <c r="J156" s="6">
        <f t="shared" si="6"/>
        <v>0.24284110770356485</v>
      </c>
      <c r="K156" s="6">
        <f t="shared" si="7"/>
        <v>0.68167537087121999</v>
      </c>
      <c r="L156">
        <f t="shared" si="8"/>
        <v>1.24083768543561</v>
      </c>
    </row>
    <row r="157" spans="1:12" x14ac:dyDescent="0.25">
      <c r="A157">
        <v>862</v>
      </c>
      <c r="B157" t="s">
        <v>1722</v>
      </c>
      <c r="C157">
        <v>47.5932999999999</v>
      </c>
      <c r="D157">
        <v>-115.359399999999</v>
      </c>
      <c r="E157">
        <v>725.39999999999895</v>
      </c>
      <c r="F157" t="s">
        <v>1723</v>
      </c>
      <c r="G157" t="s">
        <v>2346</v>
      </c>
      <c r="H157">
        <v>0.85</v>
      </c>
      <c r="I157">
        <v>1.8</v>
      </c>
      <c r="J157" s="6">
        <f t="shared" si="6"/>
        <v>0.27317579638901957</v>
      </c>
      <c r="K157" s="6">
        <f t="shared" si="7"/>
        <v>0.78011896693573335</v>
      </c>
      <c r="L157">
        <f t="shared" si="8"/>
        <v>1.4091294834678665</v>
      </c>
    </row>
    <row r="158" spans="1:12" x14ac:dyDescent="0.25">
      <c r="A158">
        <v>872</v>
      </c>
      <c r="B158" t="s">
        <v>1742</v>
      </c>
      <c r="C158">
        <v>47.833300000000001</v>
      </c>
      <c r="D158">
        <v>-115.63330000000001</v>
      </c>
      <c r="E158">
        <v>759</v>
      </c>
      <c r="F158" t="s">
        <v>1743</v>
      </c>
      <c r="G158" t="s">
        <v>2346</v>
      </c>
      <c r="H158">
        <v>0.96947000000000005</v>
      </c>
      <c r="I158">
        <v>2.0381399999999998</v>
      </c>
      <c r="J158" s="6">
        <f t="shared" si="6"/>
        <v>0.26616919137622519</v>
      </c>
      <c r="K158" s="6">
        <f t="shared" si="7"/>
        <v>0.7617555754456492</v>
      </c>
      <c r="L158">
        <f t="shared" si="8"/>
        <v>1.3746327877228248</v>
      </c>
    </row>
    <row r="159" spans="1:12" x14ac:dyDescent="0.25">
      <c r="A159">
        <v>873</v>
      </c>
      <c r="B159" t="s">
        <v>1744</v>
      </c>
      <c r="C159">
        <v>47.866900000000001</v>
      </c>
      <c r="D159">
        <v>-115.627799999999</v>
      </c>
      <c r="E159">
        <v>718.1</v>
      </c>
      <c r="F159" t="s">
        <v>1745</v>
      </c>
      <c r="G159" t="s">
        <v>2346</v>
      </c>
      <c r="H159">
        <v>0.94625000000000004</v>
      </c>
      <c r="I159">
        <v>1.9875100000000001</v>
      </c>
      <c r="J159" s="6">
        <f t="shared" si="6"/>
        <v>0.28680046064228287</v>
      </c>
      <c r="K159" s="6">
        <f t="shared" si="7"/>
        <v>0.65808506932250788</v>
      </c>
      <c r="L159">
        <f t="shared" si="8"/>
        <v>1.318467534661254</v>
      </c>
    </row>
    <row r="160" spans="1:12" x14ac:dyDescent="0.25">
      <c r="A160">
        <v>874</v>
      </c>
      <c r="B160" t="s">
        <v>1746</v>
      </c>
      <c r="C160">
        <v>48.480600000000003</v>
      </c>
      <c r="D160">
        <v>-115.9061</v>
      </c>
      <c r="E160">
        <v>588</v>
      </c>
      <c r="F160" t="s">
        <v>1747</v>
      </c>
      <c r="G160" t="s">
        <v>2346</v>
      </c>
      <c r="H160">
        <v>0.85687999999999998</v>
      </c>
      <c r="I160">
        <v>1.97885</v>
      </c>
      <c r="J160" s="6">
        <f t="shared" si="6"/>
        <v>0.28888889416853347</v>
      </c>
      <c r="K160" s="6">
        <f t="shared" si="7"/>
        <v>0.64640747751200067</v>
      </c>
      <c r="L160">
        <f t="shared" si="8"/>
        <v>1.3115987387560004</v>
      </c>
    </row>
    <row r="161" spans="1:12" x14ac:dyDescent="0.25">
      <c r="A161">
        <v>875</v>
      </c>
      <c r="B161" t="s">
        <v>1748</v>
      </c>
      <c r="C161">
        <v>48.383299999999899</v>
      </c>
      <c r="D161">
        <v>-115.866699999999</v>
      </c>
      <c r="E161">
        <v>609.6</v>
      </c>
      <c r="F161" t="s">
        <v>1749</v>
      </c>
      <c r="G161" t="s">
        <v>2346</v>
      </c>
      <c r="H161">
        <v>0.84665000000000001</v>
      </c>
      <c r="I161">
        <v>1.97679</v>
      </c>
      <c r="J161" s="6">
        <f t="shared" si="6"/>
        <v>0.28775648773997892</v>
      </c>
      <c r="K161" s="6">
        <f t="shared" si="7"/>
        <v>0.65483240183520131</v>
      </c>
      <c r="L161">
        <f t="shared" si="8"/>
        <v>1.3174162009176007</v>
      </c>
    </row>
    <row r="162" spans="1:12" x14ac:dyDescent="0.25">
      <c r="A162">
        <v>876</v>
      </c>
      <c r="B162" t="s">
        <v>1750</v>
      </c>
      <c r="C162">
        <v>48.716700000000003</v>
      </c>
      <c r="D162">
        <v>-115.88330000000001</v>
      </c>
      <c r="E162">
        <v>827.5</v>
      </c>
      <c r="F162" t="s">
        <v>1751</v>
      </c>
      <c r="G162" t="s">
        <v>2346</v>
      </c>
      <c r="H162">
        <v>0.85428999999999999</v>
      </c>
      <c r="I162">
        <v>1.98</v>
      </c>
      <c r="J162" s="6">
        <f t="shared" si="6"/>
        <v>0.30482693950044648</v>
      </c>
      <c r="K162" s="6">
        <f t="shared" si="7"/>
        <v>0.78871006632654816</v>
      </c>
      <c r="L162">
        <f t="shared" si="8"/>
        <v>1.4906000331632741</v>
      </c>
    </row>
    <row r="163" spans="1:12" x14ac:dyDescent="0.25">
      <c r="A163">
        <v>882</v>
      </c>
      <c r="B163" t="s">
        <v>1762</v>
      </c>
      <c r="C163">
        <v>48.299999999999898</v>
      </c>
      <c r="D163">
        <v>-113.366699999999</v>
      </c>
      <c r="E163" s="13">
        <v>1478.9</v>
      </c>
      <c r="F163" t="s">
        <v>1763</v>
      </c>
      <c r="G163" t="s">
        <v>2346</v>
      </c>
      <c r="H163">
        <v>1</v>
      </c>
      <c r="I163">
        <v>2.1924899999999998</v>
      </c>
      <c r="J163" s="6">
        <f t="shared" si="6"/>
        <v>0.27951522741117585</v>
      </c>
      <c r="K163" s="6">
        <f t="shared" si="7"/>
        <v>0.72666480819637147</v>
      </c>
      <c r="L163">
        <f t="shared" si="8"/>
        <v>1.3702724040981857</v>
      </c>
    </row>
    <row r="164" spans="1:12" x14ac:dyDescent="0.25">
      <c r="A164">
        <v>883</v>
      </c>
      <c r="B164" t="s">
        <v>1764</v>
      </c>
      <c r="C164">
        <v>48.649999999999899</v>
      </c>
      <c r="D164">
        <v>-113.88330000000001</v>
      </c>
      <c r="E164">
        <v>964.39999999999895</v>
      </c>
      <c r="F164" t="s">
        <v>1765</v>
      </c>
      <c r="G164" t="s">
        <v>2346</v>
      </c>
      <c r="H164">
        <v>0.92040999999999995</v>
      </c>
      <c r="I164">
        <v>2.0138799999999999</v>
      </c>
      <c r="J164" s="6">
        <f t="shared" si="6"/>
        <v>0.28738583552295788</v>
      </c>
      <c r="K164" s="6">
        <f t="shared" si="7"/>
        <v>0.65153931837439727</v>
      </c>
      <c r="L164">
        <f t="shared" si="8"/>
        <v>1.3132696591871988</v>
      </c>
    </row>
    <row r="165" spans="1:12" x14ac:dyDescent="0.25">
      <c r="A165">
        <v>884</v>
      </c>
      <c r="B165" t="s">
        <v>1766</v>
      </c>
      <c r="C165">
        <v>48.833300000000001</v>
      </c>
      <c r="D165">
        <v>-115.7167</v>
      </c>
      <c r="E165">
        <v>854</v>
      </c>
      <c r="F165" t="s">
        <v>1767</v>
      </c>
      <c r="G165" t="s">
        <v>2346</v>
      </c>
      <c r="H165">
        <v>0.85074000000000005</v>
      </c>
      <c r="I165">
        <v>1.9750000000000001</v>
      </c>
      <c r="J165" s="6">
        <f t="shared" si="6"/>
        <v>0.27982708651791094</v>
      </c>
      <c r="K165" s="6">
        <f t="shared" si="7"/>
        <v>0.67068864393580629</v>
      </c>
      <c r="L165">
        <f t="shared" si="8"/>
        <v>1.3150143219679031</v>
      </c>
    </row>
    <row r="166" spans="1:12" x14ac:dyDescent="0.25">
      <c r="A166">
        <v>891</v>
      </c>
      <c r="B166" t="s">
        <v>1780</v>
      </c>
      <c r="C166">
        <v>46.416699999999899</v>
      </c>
      <c r="D166">
        <v>-114.2</v>
      </c>
      <c r="E166" s="13">
        <v>1097.9000000000001</v>
      </c>
      <c r="F166" t="s">
        <v>1781</v>
      </c>
      <c r="G166" t="s">
        <v>2346</v>
      </c>
      <c r="H166">
        <v>0.86465000000000003</v>
      </c>
      <c r="I166">
        <v>1.9593400000000001</v>
      </c>
      <c r="J166" s="6">
        <f t="shared" si="6"/>
        <v>0.26681847181155904</v>
      </c>
      <c r="K166" s="6">
        <f t="shared" si="7"/>
        <v>0.57607552854250443</v>
      </c>
      <c r="L166">
        <f t="shared" si="8"/>
        <v>1.1904477642712523</v>
      </c>
    </row>
    <row r="167" spans="1:12" x14ac:dyDescent="0.25">
      <c r="A167">
        <v>896</v>
      </c>
      <c r="B167" t="s">
        <v>1790</v>
      </c>
      <c r="C167">
        <v>48.5</v>
      </c>
      <c r="D167">
        <v>-115.2833</v>
      </c>
      <c r="E167">
        <v>670.89999999999895</v>
      </c>
      <c r="F167" t="s">
        <v>1791</v>
      </c>
      <c r="G167" t="s">
        <v>2346</v>
      </c>
      <c r="H167">
        <v>0.76102000000000003</v>
      </c>
      <c r="I167">
        <v>1.8048200000000001</v>
      </c>
      <c r="J167" s="6">
        <f t="shared" si="6"/>
        <v>0.26564260960583641</v>
      </c>
      <c r="K167" s="6">
        <f t="shared" si="7"/>
        <v>0.57511057411512823</v>
      </c>
      <c r="L167">
        <f t="shared" si="8"/>
        <v>1.1867752870575641</v>
      </c>
    </row>
    <row r="168" spans="1:12" x14ac:dyDescent="0.25">
      <c r="A168">
        <v>897</v>
      </c>
      <c r="B168" t="s">
        <v>1792</v>
      </c>
      <c r="C168">
        <v>48.666699999999899</v>
      </c>
      <c r="D168">
        <v>-115.3167</v>
      </c>
      <c r="E168">
        <v>680</v>
      </c>
      <c r="F168" t="s">
        <v>1793</v>
      </c>
      <c r="G168" t="s">
        <v>2346</v>
      </c>
      <c r="H168">
        <v>0.75924000000000003</v>
      </c>
      <c r="I168">
        <v>1.79844</v>
      </c>
      <c r="J168" s="6">
        <f t="shared" si="6"/>
        <v>0.22441585818433016</v>
      </c>
      <c r="K168" s="6">
        <f t="shared" si="7"/>
        <v>0.52222678062659111</v>
      </c>
      <c r="L168">
        <f t="shared" si="8"/>
        <v>1.0389633903132955</v>
      </c>
    </row>
    <row r="169" spans="1:12" x14ac:dyDescent="0.25">
      <c r="A169">
        <v>898</v>
      </c>
      <c r="B169" t="s">
        <v>1794</v>
      </c>
      <c r="C169">
        <v>46.183300000000003</v>
      </c>
      <c r="D169">
        <v>-112.75</v>
      </c>
      <c r="E169" s="13">
        <v>1478.9</v>
      </c>
      <c r="F169" t="s">
        <v>1795</v>
      </c>
      <c r="G169" t="s">
        <v>2346</v>
      </c>
      <c r="H169">
        <v>0.67778000000000005</v>
      </c>
      <c r="I169">
        <v>1.5557000000000001</v>
      </c>
      <c r="J169" s="6">
        <f t="shared" si="6"/>
        <v>0.23060702831967786</v>
      </c>
      <c r="K169" s="6">
        <f t="shared" si="7"/>
        <v>0.59148538850290777</v>
      </c>
      <c r="L169">
        <f t="shared" si="8"/>
        <v>1.1224776942514538</v>
      </c>
    </row>
    <row r="170" spans="1:12" x14ac:dyDescent="0.25">
      <c r="A170">
        <v>903</v>
      </c>
      <c r="B170" t="s">
        <v>1804</v>
      </c>
      <c r="C170">
        <v>46.328600000000002</v>
      </c>
      <c r="D170">
        <v>-114.0836</v>
      </c>
      <c r="E170" s="13">
        <v>1096.4000000000001</v>
      </c>
      <c r="F170" t="s">
        <v>1805</v>
      </c>
      <c r="G170" t="s">
        <v>2346</v>
      </c>
      <c r="H170">
        <v>0.75133000000000005</v>
      </c>
      <c r="I170">
        <v>1.65347</v>
      </c>
      <c r="J170" s="6">
        <f t="shared" si="6"/>
        <v>0.27109758775151443</v>
      </c>
      <c r="K170" s="6">
        <f t="shared" si="7"/>
        <v>0.68279947139343522</v>
      </c>
      <c r="L170">
        <f t="shared" si="8"/>
        <v>1.3070247356967175</v>
      </c>
    </row>
    <row r="171" spans="1:12" x14ac:dyDescent="0.25">
      <c r="A171">
        <v>904</v>
      </c>
      <c r="B171" t="s">
        <v>1806</v>
      </c>
      <c r="C171">
        <v>48.500300000000003</v>
      </c>
      <c r="D171">
        <v>-113.9847</v>
      </c>
      <c r="E171">
        <v>961.29999999999905</v>
      </c>
      <c r="F171" t="s">
        <v>573</v>
      </c>
      <c r="G171" t="s">
        <v>2346</v>
      </c>
      <c r="H171">
        <v>0.87070999999999998</v>
      </c>
      <c r="I171">
        <v>1.9312499999999999</v>
      </c>
      <c r="J171" s="6">
        <f t="shared" si="6"/>
        <v>0.25333951222291795</v>
      </c>
      <c r="K171" s="6">
        <f t="shared" si="7"/>
        <v>0.61989843137825251</v>
      </c>
      <c r="L171">
        <f t="shared" si="8"/>
        <v>1.2032342156891263</v>
      </c>
    </row>
    <row r="172" spans="1:12" x14ac:dyDescent="0.25">
      <c r="A172">
        <v>909</v>
      </c>
      <c r="B172" t="s">
        <v>1815</v>
      </c>
      <c r="C172">
        <v>48.399999999999899</v>
      </c>
      <c r="D172">
        <v>-114.333299999999</v>
      </c>
      <c r="E172">
        <v>924.5</v>
      </c>
      <c r="F172" t="s">
        <v>1816</v>
      </c>
      <c r="G172" t="s">
        <v>2346</v>
      </c>
      <c r="H172">
        <v>0.79549999999999998</v>
      </c>
      <c r="I172">
        <v>1.78657</v>
      </c>
      <c r="J172" s="6">
        <f t="shared" si="6"/>
        <v>0.25265444467697523</v>
      </c>
      <c r="K172" s="6">
        <f t="shared" si="7"/>
        <v>0.616383284016216</v>
      </c>
      <c r="L172">
        <f t="shared" si="8"/>
        <v>1.1981416420081081</v>
      </c>
    </row>
    <row r="173" spans="1:12" x14ac:dyDescent="0.25">
      <c r="A173">
        <v>910</v>
      </c>
      <c r="B173" t="s">
        <v>1817</v>
      </c>
      <c r="C173">
        <v>48.408099999999898</v>
      </c>
      <c r="D173">
        <v>-114.359399999999</v>
      </c>
      <c r="E173">
        <v>944.89999999999895</v>
      </c>
      <c r="F173" t="s">
        <v>1816</v>
      </c>
      <c r="G173" t="s">
        <v>2346</v>
      </c>
      <c r="H173">
        <v>0.79151000000000005</v>
      </c>
      <c r="I173">
        <v>1.7799</v>
      </c>
      <c r="J173" s="6">
        <f t="shared" si="6"/>
        <v>0.23109015431289867</v>
      </c>
      <c r="K173" s="6">
        <f t="shared" si="7"/>
        <v>0.49885051108285139</v>
      </c>
      <c r="L173">
        <f t="shared" si="8"/>
        <v>1.0309552555414256</v>
      </c>
    </row>
    <row r="174" spans="1:12" x14ac:dyDescent="0.25">
      <c r="A174">
        <v>922</v>
      </c>
      <c r="B174" t="s">
        <v>1839</v>
      </c>
      <c r="C174">
        <v>46.116700000000002</v>
      </c>
      <c r="D174">
        <v>-112.849999999999</v>
      </c>
      <c r="E174" s="13">
        <v>1543.5</v>
      </c>
      <c r="F174" t="s">
        <v>1840</v>
      </c>
      <c r="G174" t="s">
        <v>2346</v>
      </c>
      <c r="H174">
        <v>0.65903</v>
      </c>
      <c r="I174">
        <v>1.5630599999999999</v>
      </c>
      <c r="J174" s="6">
        <f t="shared" si="6"/>
        <v>0.28815781462323653</v>
      </c>
      <c r="K174" s="6">
        <f t="shared" si="7"/>
        <v>0.65174422323758796</v>
      </c>
      <c r="L174">
        <f t="shared" si="8"/>
        <v>1.3152521116187941</v>
      </c>
    </row>
    <row r="175" spans="1:12" x14ac:dyDescent="0.25">
      <c r="A175">
        <v>939</v>
      </c>
      <c r="B175" t="s">
        <v>1873</v>
      </c>
      <c r="C175">
        <v>48.833300000000001</v>
      </c>
      <c r="D175">
        <v>-115.7</v>
      </c>
      <c r="E175">
        <v>923.79999999999905</v>
      </c>
      <c r="F175" t="s">
        <v>1874</v>
      </c>
      <c r="G175" t="s">
        <v>2346</v>
      </c>
      <c r="H175">
        <v>0.85148000000000001</v>
      </c>
      <c r="I175">
        <v>1.9787600000000001</v>
      </c>
      <c r="J175" s="6">
        <f t="shared" si="6"/>
        <v>0.2883418626206537</v>
      </c>
      <c r="K175" s="6">
        <f t="shared" si="7"/>
        <v>0.65070665088709101</v>
      </c>
      <c r="L175">
        <f t="shared" si="8"/>
        <v>1.3146383254435454</v>
      </c>
    </row>
    <row r="176" spans="1:12" x14ac:dyDescent="0.25">
      <c r="A176">
        <v>940</v>
      </c>
      <c r="B176" t="s">
        <v>1875</v>
      </c>
      <c r="C176">
        <v>48.828600000000002</v>
      </c>
      <c r="D176">
        <v>-115.7467</v>
      </c>
      <c r="E176" s="13">
        <v>1045.5</v>
      </c>
      <c r="F176" t="s">
        <v>1876</v>
      </c>
      <c r="G176" t="s">
        <v>2346</v>
      </c>
      <c r="H176">
        <v>0.85057000000000005</v>
      </c>
      <c r="I176">
        <v>1.9785699999999999</v>
      </c>
      <c r="J176" s="6">
        <f t="shared" si="6"/>
        <v>0.28760822685317045</v>
      </c>
      <c r="K176" s="6">
        <f t="shared" si="7"/>
        <v>0.6521651684508798</v>
      </c>
      <c r="L176">
        <f t="shared" si="8"/>
        <v>1.3144075842254399</v>
      </c>
    </row>
    <row r="177" spans="1:12" x14ac:dyDescent="0.25">
      <c r="A177">
        <v>941</v>
      </c>
      <c r="B177" t="s">
        <v>1877</v>
      </c>
      <c r="C177">
        <v>48.9514</v>
      </c>
      <c r="D177">
        <v>-115.6267</v>
      </c>
      <c r="E177">
        <v>940.29999999999905</v>
      </c>
      <c r="F177" t="s">
        <v>1878</v>
      </c>
      <c r="G177" t="s">
        <v>2346</v>
      </c>
      <c r="H177">
        <v>0.85152000000000005</v>
      </c>
      <c r="I177">
        <v>1.97665</v>
      </c>
      <c r="J177" s="6">
        <f t="shared" si="6"/>
        <v>0.30581108504219229</v>
      </c>
      <c r="K177" s="6">
        <f t="shared" si="7"/>
        <v>0.86302790861902678</v>
      </c>
      <c r="L177">
        <f t="shared" si="8"/>
        <v>1.5671839543095132</v>
      </c>
    </row>
    <row r="178" spans="1:12" x14ac:dyDescent="0.25">
      <c r="A178">
        <v>952</v>
      </c>
      <c r="B178" t="s">
        <v>1899</v>
      </c>
      <c r="C178">
        <v>48.633299999999899</v>
      </c>
      <c r="D178">
        <v>-115.583299999999</v>
      </c>
      <c r="E178" s="13">
        <v>1310.5999999999899</v>
      </c>
      <c r="F178" t="s">
        <v>1900</v>
      </c>
      <c r="G178" t="s">
        <v>2346</v>
      </c>
      <c r="H178">
        <v>1.075</v>
      </c>
      <c r="I178">
        <v>2.2713399999999999</v>
      </c>
      <c r="J178" s="6">
        <f t="shared" si="6"/>
        <v>0.27862821831251133</v>
      </c>
      <c r="K178" s="6">
        <f t="shared" si="7"/>
        <v>0.6668696360522417</v>
      </c>
      <c r="L178">
        <f t="shared" si="8"/>
        <v>1.3084348180261209</v>
      </c>
    </row>
    <row r="179" spans="1:12" x14ac:dyDescent="0.25">
      <c r="A179">
        <v>958</v>
      </c>
      <c r="B179" t="s">
        <v>1911</v>
      </c>
      <c r="C179">
        <v>48.133299999999899</v>
      </c>
      <c r="D179">
        <v>-114.7167</v>
      </c>
      <c r="E179" s="13">
        <v>1207.9000000000001</v>
      </c>
      <c r="F179" t="s">
        <v>1912</v>
      </c>
      <c r="G179" t="s">
        <v>2346</v>
      </c>
      <c r="H179">
        <v>0.86</v>
      </c>
      <c r="I179">
        <v>1.95</v>
      </c>
      <c r="J179" s="6">
        <f t="shared" si="6"/>
        <v>0.27189768529584296</v>
      </c>
      <c r="K179" s="6">
        <f t="shared" si="7"/>
        <v>0.71153488603641113</v>
      </c>
      <c r="L179">
        <f t="shared" si="8"/>
        <v>1.3376024430182056</v>
      </c>
    </row>
    <row r="180" spans="1:12" x14ac:dyDescent="0.25">
      <c r="A180">
        <v>965</v>
      </c>
      <c r="B180" t="s">
        <v>1925</v>
      </c>
      <c r="C180">
        <v>47.166699999999899</v>
      </c>
      <c r="D180">
        <v>-114.8</v>
      </c>
      <c r="E180" s="13">
        <v>1414.3</v>
      </c>
      <c r="F180" t="s">
        <v>1926</v>
      </c>
      <c r="G180" t="s">
        <v>2346</v>
      </c>
      <c r="H180">
        <v>0.9</v>
      </c>
      <c r="I180">
        <v>1.96367</v>
      </c>
      <c r="J180" s="6">
        <f t="shared" si="6"/>
        <v>0.26616919137622519</v>
      </c>
      <c r="K180" s="6">
        <f t="shared" si="7"/>
        <v>0.7617555754456492</v>
      </c>
      <c r="L180">
        <f t="shared" si="8"/>
        <v>1.3746327877228248</v>
      </c>
    </row>
    <row r="181" spans="1:12" x14ac:dyDescent="0.25">
      <c r="A181">
        <v>967</v>
      </c>
      <c r="B181" t="s">
        <v>1929</v>
      </c>
      <c r="C181">
        <v>47.866700000000002</v>
      </c>
      <c r="D181">
        <v>-115.625</v>
      </c>
      <c r="E181">
        <v>716.29999999999905</v>
      </c>
      <c r="F181" t="s">
        <v>1930</v>
      </c>
      <c r="G181" t="s">
        <v>2346</v>
      </c>
      <c r="H181">
        <v>0.94625000000000004</v>
      </c>
      <c r="I181">
        <v>1.9875100000000001</v>
      </c>
      <c r="J181" s="6">
        <f t="shared" si="6"/>
        <v>0.28326776158074241</v>
      </c>
      <c r="K181" s="6">
        <f t="shared" si="7"/>
        <v>0.66472374971678172</v>
      </c>
      <c r="L181">
        <f t="shared" si="8"/>
        <v>1.3169718748583907</v>
      </c>
    </row>
    <row r="182" spans="1:12" x14ac:dyDescent="0.25">
      <c r="A182">
        <v>969</v>
      </c>
      <c r="B182" t="s">
        <v>1933</v>
      </c>
      <c r="C182">
        <v>47.536099999999898</v>
      </c>
      <c r="D182">
        <v>-113.71720000000001</v>
      </c>
      <c r="E182" s="13">
        <v>1122.9000000000001</v>
      </c>
      <c r="F182" t="s">
        <v>1934</v>
      </c>
      <c r="G182" t="s">
        <v>2346</v>
      </c>
      <c r="H182">
        <v>0.86107</v>
      </c>
      <c r="I182">
        <v>1.96922</v>
      </c>
      <c r="J182" s="6">
        <f t="shared" si="6"/>
        <v>0.26929800733232168</v>
      </c>
      <c r="K182" s="6">
        <f t="shared" si="7"/>
        <v>0.67241684548718961</v>
      </c>
      <c r="L182">
        <f t="shared" si="8"/>
        <v>1.2924984227435947</v>
      </c>
    </row>
    <row r="183" spans="1:12" x14ac:dyDescent="0.25">
      <c r="A183">
        <v>970</v>
      </c>
      <c r="B183" t="s">
        <v>1935</v>
      </c>
      <c r="C183">
        <v>48.716099999999898</v>
      </c>
      <c r="D183">
        <v>-114.33580000000001</v>
      </c>
      <c r="E183" s="13">
        <v>1615.4</v>
      </c>
      <c r="F183" t="s">
        <v>1936</v>
      </c>
      <c r="G183" t="s">
        <v>2346</v>
      </c>
      <c r="H183">
        <v>0.85907999999999995</v>
      </c>
      <c r="I183">
        <v>1.9125799999999999</v>
      </c>
      <c r="J183" s="6">
        <f t="shared" si="6"/>
        <v>0.26636346426238811</v>
      </c>
      <c r="K183" s="6">
        <f t="shared" si="7"/>
        <v>0.70870091574234573</v>
      </c>
      <c r="L183">
        <f t="shared" si="8"/>
        <v>1.322025457871173</v>
      </c>
    </row>
    <row r="184" spans="1:12" x14ac:dyDescent="0.25">
      <c r="A184">
        <v>971</v>
      </c>
      <c r="B184" t="s">
        <v>1937</v>
      </c>
      <c r="C184">
        <v>46.0277999999999</v>
      </c>
      <c r="D184">
        <v>-114.0553</v>
      </c>
      <c r="E184" s="13">
        <v>2219.5999999999899</v>
      </c>
      <c r="F184" t="s">
        <v>1938</v>
      </c>
      <c r="G184" t="s">
        <v>2346</v>
      </c>
      <c r="H184">
        <v>0.89332999999999996</v>
      </c>
      <c r="I184">
        <v>1.9353499999999999</v>
      </c>
      <c r="J184" s="6">
        <f t="shared" si="6"/>
        <v>0.25316568911424597</v>
      </c>
      <c r="K184" s="6">
        <f t="shared" si="7"/>
        <v>0.61832891637594456</v>
      </c>
      <c r="L184">
        <f t="shared" si="8"/>
        <v>1.2012644581879723</v>
      </c>
    </row>
    <row r="185" spans="1:12" x14ac:dyDescent="0.25">
      <c r="A185">
        <v>977</v>
      </c>
      <c r="B185" t="s">
        <v>1949</v>
      </c>
      <c r="C185">
        <v>48.899999999999899</v>
      </c>
      <c r="D185">
        <v>-115.0167</v>
      </c>
      <c r="E185">
        <v>853.39999999999895</v>
      </c>
      <c r="F185" t="s">
        <v>1950</v>
      </c>
      <c r="G185" t="s">
        <v>2346</v>
      </c>
      <c r="H185">
        <v>0.79381000000000002</v>
      </c>
      <c r="I185">
        <v>1.7842</v>
      </c>
      <c r="J185" s="6">
        <f t="shared" si="6"/>
        <v>0.27910878808354567</v>
      </c>
      <c r="K185" s="6">
        <f t="shared" si="7"/>
        <v>0.71715653047038719</v>
      </c>
      <c r="L185">
        <f t="shared" si="8"/>
        <v>1.3598282652351936</v>
      </c>
    </row>
    <row r="186" spans="1:12" x14ac:dyDescent="0.25">
      <c r="A186">
        <v>987</v>
      </c>
      <c r="B186" t="s">
        <v>1969</v>
      </c>
      <c r="C186">
        <v>46.192799999999899</v>
      </c>
      <c r="D186">
        <v>-113.9203</v>
      </c>
      <c r="E186" s="13">
        <v>2118.4</v>
      </c>
      <c r="F186" t="s">
        <v>1970</v>
      </c>
      <c r="G186" t="s">
        <v>2346</v>
      </c>
      <c r="H186">
        <v>0.91061999999999999</v>
      </c>
      <c r="I186">
        <v>2.0024999999999999</v>
      </c>
      <c r="J186" s="6">
        <f t="shared" si="6"/>
        <v>0</v>
      </c>
      <c r="K186" s="6">
        <f t="shared" si="7"/>
        <v>-9.9989999999999996E-2</v>
      </c>
      <c r="L186">
        <f t="shared" si="8"/>
        <v>-9.9989999999999996E-2</v>
      </c>
    </row>
    <row r="187" spans="1:12" x14ac:dyDescent="0.25">
      <c r="A187">
        <v>994</v>
      </c>
      <c r="B187" t="s">
        <v>1983</v>
      </c>
      <c r="C187">
        <v>45.645299999999899</v>
      </c>
      <c r="D187">
        <v>-114.627799999999</v>
      </c>
      <c r="E187" s="13">
        <v>2468.9</v>
      </c>
      <c r="F187" t="s">
        <v>1984</v>
      </c>
      <c r="G187" t="s">
        <v>2346</v>
      </c>
      <c r="H187">
        <v>-9.9989999999999996E-2</v>
      </c>
      <c r="I187">
        <v>-9.9989999999999996E-2</v>
      </c>
      <c r="J187" s="6">
        <f t="shared" si="6"/>
        <v>0.2820356624869203</v>
      </c>
      <c r="K187" s="6">
        <f t="shared" si="7"/>
        <v>0.62117777572983479</v>
      </c>
      <c r="L187">
        <f t="shared" si="8"/>
        <v>1.2705888878649176</v>
      </c>
    </row>
    <row r="188" spans="1:12" x14ac:dyDescent="0.25">
      <c r="A188">
        <v>995</v>
      </c>
      <c r="B188" t="s">
        <v>1985</v>
      </c>
      <c r="C188">
        <v>47.615600000000001</v>
      </c>
      <c r="D188">
        <v>-114.6694</v>
      </c>
      <c r="E188">
        <v>902.2</v>
      </c>
      <c r="F188" t="s">
        <v>1986</v>
      </c>
      <c r="G188" t="s">
        <v>2346</v>
      </c>
      <c r="H188">
        <v>0.81667000000000001</v>
      </c>
      <c r="I188">
        <v>1.92</v>
      </c>
      <c r="J188" s="6">
        <f t="shared" si="6"/>
        <v>0.28383013046174033</v>
      </c>
      <c r="K188" s="6">
        <f t="shared" si="7"/>
        <v>0.67826394531248302</v>
      </c>
      <c r="L188">
        <f t="shared" si="8"/>
        <v>1.3318069726562416</v>
      </c>
    </row>
    <row r="189" spans="1:12" x14ac:dyDescent="0.25">
      <c r="A189">
        <v>996</v>
      </c>
      <c r="B189" t="s">
        <v>1987</v>
      </c>
      <c r="C189">
        <v>48.384700000000002</v>
      </c>
      <c r="D189">
        <v>-114.0575</v>
      </c>
      <c r="E189">
        <v>983</v>
      </c>
      <c r="F189" t="s">
        <v>1988</v>
      </c>
      <c r="G189" t="s">
        <v>2346</v>
      </c>
      <c r="H189">
        <v>0.875</v>
      </c>
      <c r="I189">
        <v>1.9853499999999999</v>
      </c>
      <c r="J189" s="6">
        <f t="shared" si="6"/>
        <v>0.29056066347840848</v>
      </c>
      <c r="K189" s="6">
        <f t="shared" si="7"/>
        <v>0.69524869532831401</v>
      </c>
      <c r="L189">
        <f t="shared" si="8"/>
        <v>1.3642893476641569</v>
      </c>
    </row>
    <row r="190" spans="1:12" x14ac:dyDescent="0.25">
      <c r="A190">
        <v>997</v>
      </c>
      <c r="B190" t="s">
        <v>1989</v>
      </c>
      <c r="C190">
        <v>47.7669</v>
      </c>
      <c r="D190">
        <v>-114.2347</v>
      </c>
      <c r="E190" s="13">
        <v>1097.3</v>
      </c>
      <c r="F190" t="s">
        <v>1990</v>
      </c>
      <c r="G190" t="s">
        <v>2346</v>
      </c>
      <c r="H190">
        <v>0.89664999999999995</v>
      </c>
      <c r="I190">
        <v>2.0333299999999999</v>
      </c>
      <c r="J190" s="6">
        <f t="shared" si="6"/>
        <v>0.27776165899133753</v>
      </c>
      <c r="K190" s="6">
        <f t="shared" si="7"/>
        <v>0.57247028920250131</v>
      </c>
      <c r="L190">
        <f t="shared" si="8"/>
        <v>1.2120401446012508</v>
      </c>
    </row>
    <row r="191" spans="1:12" x14ac:dyDescent="0.25">
      <c r="A191" s="1">
        <v>1002</v>
      </c>
      <c r="B191" t="s">
        <v>1999</v>
      </c>
      <c r="C191">
        <v>48.383299999999899</v>
      </c>
      <c r="D191">
        <v>-115.5667</v>
      </c>
      <c r="E191">
        <v>630.89999999999895</v>
      </c>
      <c r="F191" t="s">
        <v>2000</v>
      </c>
      <c r="G191" t="s">
        <v>2346</v>
      </c>
      <c r="H191">
        <v>0.76500000000000001</v>
      </c>
      <c r="I191">
        <v>1.85161</v>
      </c>
      <c r="J191" s="6">
        <f t="shared" si="6"/>
        <v>0.25516721108616058</v>
      </c>
      <c r="K191" s="6">
        <f t="shared" si="7"/>
        <v>0.57354156706428328</v>
      </c>
      <c r="L191">
        <f t="shared" si="8"/>
        <v>1.1610857835321418</v>
      </c>
    </row>
    <row r="192" spans="1:12" x14ac:dyDescent="0.25">
      <c r="A192" s="1">
        <v>1006</v>
      </c>
      <c r="B192" t="s">
        <v>2007</v>
      </c>
      <c r="C192">
        <v>46.9681</v>
      </c>
      <c r="D192">
        <v>-112.6353</v>
      </c>
      <c r="E192" s="13">
        <v>1401.2</v>
      </c>
      <c r="F192" t="s">
        <v>2008</v>
      </c>
      <c r="G192" t="s">
        <v>2346</v>
      </c>
      <c r="H192">
        <v>0.75041000000000002</v>
      </c>
      <c r="I192">
        <v>1.7486299999999999</v>
      </c>
      <c r="J192" s="6">
        <f t="shared" si="6"/>
        <v>0.29459182586628779</v>
      </c>
      <c r="K192" s="6">
        <f t="shared" si="7"/>
        <v>0.73426450648477615</v>
      </c>
      <c r="L192">
        <f t="shared" si="8"/>
        <v>1.4125872532423882</v>
      </c>
    </row>
    <row r="193" spans="1:12" x14ac:dyDescent="0.25">
      <c r="A193" s="1">
        <v>1007</v>
      </c>
      <c r="B193" t="s">
        <v>2009</v>
      </c>
      <c r="C193">
        <v>46.037799999999898</v>
      </c>
      <c r="D193">
        <v>-114.2625</v>
      </c>
      <c r="E193" s="13">
        <v>1678.5</v>
      </c>
      <c r="F193" t="s">
        <v>2010</v>
      </c>
      <c r="G193" t="s">
        <v>2346</v>
      </c>
      <c r="H193">
        <v>0.93845999999999996</v>
      </c>
      <c r="I193">
        <v>2.09091</v>
      </c>
      <c r="J193" s="6">
        <f t="shared" si="6"/>
        <v>0.23782835599612603</v>
      </c>
      <c r="K193" s="6">
        <f t="shared" si="7"/>
        <v>0.59752994558407824</v>
      </c>
      <c r="L193">
        <f t="shared" si="8"/>
        <v>1.1451499727920391</v>
      </c>
    </row>
    <row r="194" spans="1:12" x14ac:dyDescent="0.25">
      <c r="A194" s="1">
        <v>1010</v>
      </c>
      <c r="B194" t="s">
        <v>2015</v>
      </c>
      <c r="C194">
        <v>46.85</v>
      </c>
      <c r="D194">
        <v>-114.05</v>
      </c>
      <c r="E194">
        <v>975.39999999999895</v>
      </c>
      <c r="F194" t="s">
        <v>2016</v>
      </c>
      <c r="G194" t="s">
        <v>2346</v>
      </c>
      <c r="H194">
        <v>0.76237999999999995</v>
      </c>
      <c r="I194">
        <v>1.6927700000000001</v>
      </c>
      <c r="J194" s="6">
        <f t="shared" si="6"/>
        <v>0.28069875828345742</v>
      </c>
      <c r="K194" s="6">
        <f t="shared" si="7"/>
        <v>0.65963444710914376</v>
      </c>
      <c r="L194">
        <f t="shared" si="8"/>
        <v>1.3059672235545716</v>
      </c>
    </row>
    <row r="195" spans="1:12" x14ac:dyDescent="0.25">
      <c r="A195" s="1">
        <v>1011</v>
      </c>
      <c r="B195" t="s">
        <v>2017</v>
      </c>
      <c r="C195">
        <v>47.070799999999899</v>
      </c>
      <c r="D195">
        <v>-114.402199999999</v>
      </c>
      <c r="E195" s="13">
        <v>1005.8</v>
      </c>
      <c r="F195" t="s">
        <v>2018</v>
      </c>
      <c r="G195" t="s">
        <v>2346</v>
      </c>
      <c r="H195">
        <v>0.85419999999999996</v>
      </c>
      <c r="I195">
        <v>1.9522999999999999</v>
      </c>
      <c r="J195" s="6">
        <f t="shared" ref="J195:J248" si="9">INDEX(LINEST($H196:$I196,LN($H$1:$I$1)),1)</f>
        <v>0.27680051944926859</v>
      </c>
      <c r="K195" s="6">
        <f t="shared" ref="K195:K248" si="10">INDEX(LINEST($H196:$I196,LN($H$1:$I$1)),1,2)</f>
        <v>0.73273650036621119</v>
      </c>
      <c r="L195">
        <f t="shared" ref="L195:L249" si="11">J195*LN(10)+K195</f>
        <v>1.3700932501831056</v>
      </c>
    </row>
    <row r="196" spans="1:12" x14ac:dyDescent="0.25">
      <c r="A196" s="1">
        <v>1013</v>
      </c>
      <c r="B196" t="s">
        <v>2021</v>
      </c>
      <c r="C196">
        <v>47.2697</v>
      </c>
      <c r="D196">
        <v>-114.9161</v>
      </c>
      <c r="E196" s="13">
        <v>1414.3</v>
      </c>
      <c r="F196" t="s">
        <v>2022</v>
      </c>
      <c r="G196" t="s">
        <v>2346</v>
      </c>
      <c r="H196">
        <v>0.92459999999999998</v>
      </c>
      <c r="I196">
        <v>2.00745</v>
      </c>
      <c r="J196" s="6">
        <f t="shared" si="9"/>
        <v>0.2821404675965607</v>
      </c>
      <c r="K196" s="6">
        <f t="shared" si="10"/>
        <v>0.68951513036357925</v>
      </c>
      <c r="L196">
        <f t="shared" si="11"/>
        <v>1.3391675651817896</v>
      </c>
    </row>
    <row r="197" spans="1:12" x14ac:dyDescent="0.25">
      <c r="A197" s="1">
        <v>1015</v>
      </c>
      <c r="B197" t="s">
        <v>2025</v>
      </c>
      <c r="C197">
        <v>46.316699999999898</v>
      </c>
      <c r="D197">
        <v>-113.3</v>
      </c>
      <c r="E197" s="13">
        <v>1609.3</v>
      </c>
      <c r="F197" t="s">
        <v>2026</v>
      </c>
      <c r="G197" t="s">
        <v>2346</v>
      </c>
      <c r="H197">
        <v>0.88507999999999998</v>
      </c>
      <c r="I197">
        <v>1.98882</v>
      </c>
      <c r="J197" s="6">
        <f t="shared" si="9"/>
        <v>0.22366944130591498</v>
      </c>
      <c r="K197" s="6">
        <f t="shared" si="10"/>
        <v>0.56996415738138695</v>
      </c>
      <c r="L197">
        <f t="shared" si="11"/>
        <v>1.0849820786906936</v>
      </c>
    </row>
    <row r="198" spans="1:12" x14ac:dyDescent="0.25">
      <c r="A198" s="1">
        <v>1017</v>
      </c>
      <c r="B198" t="s">
        <v>2029</v>
      </c>
      <c r="C198">
        <v>47.45</v>
      </c>
      <c r="D198">
        <v>-114.866699999999</v>
      </c>
      <c r="E198">
        <v>731.5</v>
      </c>
      <c r="F198" t="s">
        <v>2030</v>
      </c>
      <c r="G198" t="s">
        <v>2346</v>
      </c>
      <c r="H198">
        <v>0.72499999999999998</v>
      </c>
      <c r="I198">
        <v>1.6</v>
      </c>
      <c r="J198" s="6">
        <f t="shared" si="9"/>
        <v>0.30248799619993311</v>
      </c>
      <c r="K198" s="6">
        <f t="shared" si="10"/>
        <v>0.87366129828078865</v>
      </c>
      <c r="L198">
        <f t="shared" si="11"/>
        <v>1.5701656491403941</v>
      </c>
    </row>
    <row r="199" spans="1:12" x14ac:dyDescent="0.25">
      <c r="A199" s="1">
        <v>1018</v>
      </c>
      <c r="B199" t="s">
        <v>2031</v>
      </c>
      <c r="C199">
        <v>47.0411</v>
      </c>
      <c r="D199">
        <v>-113.97920000000001</v>
      </c>
      <c r="E199" s="13">
        <v>2414</v>
      </c>
      <c r="F199" t="s">
        <v>2032</v>
      </c>
      <c r="G199" t="s">
        <v>2346</v>
      </c>
      <c r="H199">
        <v>1.0833299999999999</v>
      </c>
      <c r="I199">
        <v>2.26667</v>
      </c>
      <c r="J199" s="6">
        <f t="shared" si="9"/>
        <v>0.2644181791785733</v>
      </c>
      <c r="K199" s="6">
        <f t="shared" si="10"/>
        <v>0.56671928461357735</v>
      </c>
      <c r="L199">
        <f t="shared" si="11"/>
        <v>1.1755646423067887</v>
      </c>
    </row>
    <row r="200" spans="1:12" x14ac:dyDescent="0.25">
      <c r="A200" s="1">
        <v>1019</v>
      </c>
      <c r="B200" t="s">
        <v>2033</v>
      </c>
      <c r="C200">
        <v>48.782499999999899</v>
      </c>
      <c r="D200">
        <v>-114.2803</v>
      </c>
      <c r="E200" s="13">
        <v>1066.8</v>
      </c>
      <c r="F200" t="s">
        <v>2034</v>
      </c>
      <c r="G200" t="s">
        <v>2346</v>
      </c>
      <c r="H200">
        <v>0.75</v>
      </c>
      <c r="I200">
        <v>1.7844100000000001</v>
      </c>
      <c r="J200" s="6">
        <f t="shared" si="9"/>
        <v>0.25690544217288092</v>
      </c>
      <c r="K200" s="6">
        <f t="shared" si="10"/>
        <v>0.5868867170873614</v>
      </c>
      <c r="L200">
        <f t="shared" si="11"/>
        <v>1.178433358543681</v>
      </c>
    </row>
    <row r="201" spans="1:12" x14ac:dyDescent="0.25">
      <c r="A201" s="1">
        <v>1027</v>
      </c>
      <c r="B201" t="s">
        <v>2049</v>
      </c>
      <c r="C201">
        <v>47.1828</v>
      </c>
      <c r="D201">
        <v>-113.4472</v>
      </c>
      <c r="E201" s="13">
        <v>1290.8</v>
      </c>
      <c r="F201" t="s">
        <v>2050</v>
      </c>
      <c r="G201" t="s">
        <v>2346</v>
      </c>
      <c r="H201">
        <v>0.76495999999999997</v>
      </c>
      <c r="I201">
        <v>1.7699800000000001</v>
      </c>
      <c r="J201" s="6">
        <f t="shared" si="9"/>
        <v>0.29894251602746108</v>
      </c>
      <c r="K201" s="6">
        <f t="shared" si="10"/>
        <v>0.69278883786606893</v>
      </c>
      <c r="L201">
        <f t="shared" si="11"/>
        <v>1.3811294189330345</v>
      </c>
    </row>
    <row r="202" spans="1:12" x14ac:dyDescent="0.25">
      <c r="A202" s="1">
        <v>1030</v>
      </c>
      <c r="B202" t="s">
        <v>2055</v>
      </c>
      <c r="C202">
        <v>46.4393999999999</v>
      </c>
      <c r="D202">
        <v>-114.2272</v>
      </c>
      <c r="E202" s="13">
        <v>1722.0999999999899</v>
      </c>
      <c r="F202" t="s">
        <v>2056</v>
      </c>
      <c r="G202" t="s">
        <v>2346</v>
      </c>
      <c r="H202">
        <v>0.9</v>
      </c>
      <c r="I202">
        <v>2.0694699999999999</v>
      </c>
      <c r="J202" s="6">
        <f t="shared" si="9"/>
        <v>0.27708426011195392</v>
      </c>
      <c r="K202" s="6">
        <f t="shared" si="10"/>
        <v>0.75793982632586032</v>
      </c>
      <c r="L202">
        <f t="shared" si="11"/>
        <v>1.39594991316293</v>
      </c>
    </row>
    <row r="203" spans="1:12" x14ac:dyDescent="0.25">
      <c r="A203" s="1">
        <v>1032</v>
      </c>
      <c r="B203" t="s">
        <v>2059</v>
      </c>
      <c r="C203">
        <v>47.904400000000003</v>
      </c>
      <c r="D203">
        <v>-113.43940000000001</v>
      </c>
      <c r="E203" s="13">
        <v>2202.1999999999898</v>
      </c>
      <c r="F203" t="s">
        <v>2060</v>
      </c>
      <c r="G203" t="s">
        <v>2346</v>
      </c>
      <c r="H203">
        <v>0.95</v>
      </c>
      <c r="I203">
        <v>2.03396</v>
      </c>
      <c r="J203" s="6">
        <f t="shared" si="9"/>
        <v>0.24890446672959493</v>
      </c>
      <c r="K203" s="6">
        <f t="shared" si="10"/>
        <v>0.59375257065760445</v>
      </c>
      <c r="L203">
        <f t="shared" si="11"/>
        <v>1.1668762853288022</v>
      </c>
    </row>
    <row r="204" spans="1:12" x14ac:dyDescent="0.25">
      <c r="A204" s="1">
        <v>1035</v>
      </c>
      <c r="B204" t="s">
        <v>2065</v>
      </c>
      <c r="C204">
        <v>46.513100000000001</v>
      </c>
      <c r="D204">
        <v>-114.0911</v>
      </c>
      <c r="E204" s="13">
        <v>1025.7</v>
      </c>
      <c r="F204" t="s">
        <v>2066</v>
      </c>
      <c r="G204" t="s">
        <v>2346</v>
      </c>
      <c r="H204">
        <v>0.76627999999999996</v>
      </c>
      <c r="I204">
        <v>1.74</v>
      </c>
      <c r="J204" s="6">
        <f t="shared" si="9"/>
        <v>0.25562221863533152</v>
      </c>
      <c r="K204" s="6">
        <f t="shared" si="10"/>
        <v>0.67281617986444198</v>
      </c>
      <c r="L204">
        <f t="shared" si="11"/>
        <v>1.2614080899322211</v>
      </c>
    </row>
    <row r="205" spans="1:12" x14ac:dyDescent="0.25">
      <c r="A205" s="1">
        <v>1036</v>
      </c>
      <c r="B205" t="s">
        <v>2067</v>
      </c>
      <c r="C205">
        <v>46.8536</v>
      </c>
      <c r="D205">
        <v>-113.3939</v>
      </c>
      <c r="E205" s="13">
        <v>1649</v>
      </c>
      <c r="F205" t="s">
        <v>2068</v>
      </c>
      <c r="G205" t="s">
        <v>2346</v>
      </c>
      <c r="H205">
        <v>0.85</v>
      </c>
      <c r="I205">
        <v>1.85</v>
      </c>
      <c r="J205" s="6">
        <f t="shared" si="9"/>
        <v>0.28274117981035363</v>
      </c>
      <c r="K205" s="6">
        <f t="shared" si="10"/>
        <v>0.67401874838626097</v>
      </c>
      <c r="L205">
        <f t="shared" si="11"/>
        <v>1.3250543741931304</v>
      </c>
    </row>
    <row r="206" spans="1:12" x14ac:dyDescent="0.25">
      <c r="A206" s="1">
        <v>1038</v>
      </c>
      <c r="B206" t="s">
        <v>2071</v>
      </c>
      <c r="C206">
        <v>47.3108</v>
      </c>
      <c r="D206">
        <v>-115.1097</v>
      </c>
      <c r="E206">
        <v>816.89999999999895</v>
      </c>
      <c r="F206" t="s">
        <v>2072</v>
      </c>
      <c r="G206" t="s">
        <v>2346</v>
      </c>
      <c r="H206">
        <v>0.87</v>
      </c>
      <c r="I206">
        <v>1.9760899999999999</v>
      </c>
      <c r="J206" s="6">
        <f t="shared" si="9"/>
        <v>0.26017485034922666</v>
      </c>
      <c r="K206" s="6">
        <f t="shared" si="10"/>
        <v>0.599340536027828</v>
      </c>
      <c r="L206">
        <f t="shared" si="11"/>
        <v>1.198415268013914</v>
      </c>
    </row>
    <row r="207" spans="1:12" x14ac:dyDescent="0.25">
      <c r="A207" s="1">
        <v>1039</v>
      </c>
      <c r="B207" t="s">
        <v>2073</v>
      </c>
      <c r="C207">
        <v>48.539400000000001</v>
      </c>
      <c r="D207">
        <v>-114.5594</v>
      </c>
      <c r="E207">
        <v>949.79999999999905</v>
      </c>
      <c r="F207" t="s">
        <v>2074</v>
      </c>
      <c r="G207" t="s">
        <v>2346</v>
      </c>
      <c r="H207">
        <v>0.77968000000000004</v>
      </c>
      <c r="I207">
        <v>1.79749</v>
      </c>
      <c r="J207" s="6">
        <f t="shared" si="9"/>
        <v>0.24157066527694726</v>
      </c>
      <c r="K207" s="6">
        <f t="shared" si="10"/>
        <v>0.68752597445729369</v>
      </c>
      <c r="L207">
        <f t="shared" si="11"/>
        <v>1.2437629872286469</v>
      </c>
    </row>
    <row r="208" spans="1:12" x14ac:dyDescent="0.25">
      <c r="A208" s="1">
        <v>1041</v>
      </c>
      <c r="B208" t="s">
        <v>2077</v>
      </c>
      <c r="C208">
        <v>47.580599999999897</v>
      </c>
      <c r="D208">
        <v>-115.285</v>
      </c>
      <c r="E208">
        <v>749.79999999999905</v>
      </c>
      <c r="F208" t="s">
        <v>2078</v>
      </c>
      <c r="G208" t="s">
        <v>2346</v>
      </c>
      <c r="H208">
        <v>0.85497000000000001</v>
      </c>
      <c r="I208">
        <v>1.8</v>
      </c>
      <c r="J208" s="6">
        <f t="shared" si="9"/>
        <v>0.27556586413325995</v>
      </c>
      <c r="K208" s="6">
        <f t="shared" si="10"/>
        <v>0.70168229821746597</v>
      </c>
      <c r="L208">
        <f t="shared" si="11"/>
        <v>1.3361961491087331</v>
      </c>
    </row>
    <row r="209" spans="1:12" x14ac:dyDescent="0.25">
      <c r="A209" s="1">
        <v>1043</v>
      </c>
      <c r="B209" t="s">
        <v>2081</v>
      </c>
      <c r="C209">
        <v>45.9346999999999</v>
      </c>
      <c r="D209">
        <v>-113.7383</v>
      </c>
      <c r="E209" s="13">
        <v>2020.5</v>
      </c>
      <c r="F209" t="s">
        <v>2082</v>
      </c>
      <c r="G209" t="s">
        <v>2346</v>
      </c>
      <c r="H209">
        <v>0.89268999999999998</v>
      </c>
      <c r="I209">
        <v>1.97071</v>
      </c>
      <c r="J209" s="6">
        <f t="shared" si="9"/>
        <v>0.28914707260935513</v>
      </c>
      <c r="K209" s="6">
        <f t="shared" si="10"/>
        <v>0.6535085218536637</v>
      </c>
      <c r="L209">
        <f t="shared" si="11"/>
        <v>1.3192942609268319</v>
      </c>
    </row>
    <row r="210" spans="1:12" x14ac:dyDescent="0.25">
      <c r="A210" s="1">
        <v>1044</v>
      </c>
      <c r="B210" t="s">
        <v>2083</v>
      </c>
      <c r="C210">
        <v>48.466700000000003</v>
      </c>
      <c r="D210">
        <v>-115.91670000000001</v>
      </c>
      <c r="E210">
        <v>594.39999999999895</v>
      </c>
      <c r="F210" t="s">
        <v>2084</v>
      </c>
      <c r="G210" t="s">
        <v>2346</v>
      </c>
      <c r="H210">
        <v>0.85392999999999997</v>
      </c>
      <c r="I210">
        <v>1.98508</v>
      </c>
      <c r="J210" s="6">
        <f t="shared" si="9"/>
        <v>0.27954078963303935</v>
      </c>
      <c r="K210" s="6">
        <f t="shared" si="10"/>
        <v>0.65161708981435795</v>
      </c>
      <c r="L210">
        <f t="shared" si="11"/>
        <v>1.2952835449071789</v>
      </c>
    </row>
    <row r="211" spans="1:12" x14ac:dyDescent="0.25">
      <c r="A211" s="1">
        <v>1045</v>
      </c>
      <c r="B211" t="s">
        <v>2085</v>
      </c>
      <c r="C211">
        <v>45.818100000000001</v>
      </c>
      <c r="D211">
        <v>-114.263099999999</v>
      </c>
      <c r="E211" s="13">
        <v>1585</v>
      </c>
      <c r="F211" t="s">
        <v>2086</v>
      </c>
      <c r="G211" t="s">
        <v>2346</v>
      </c>
      <c r="H211">
        <v>0.84538000000000002</v>
      </c>
      <c r="I211">
        <v>1.93895</v>
      </c>
      <c r="J211" s="6">
        <f t="shared" si="9"/>
        <v>0.27137877219201334</v>
      </c>
      <c r="K211" s="6">
        <f t="shared" si="10"/>
        <v>0.6661845691912861</v>
      </c>
      <c r="L211">
        <f t="shared" si="11"/>
        <v>1.2910572845956432</v>
      </c>
    </row>
    <row r="212" spans="1:12" x14ac:dyDescent="0.25">
      <c r="A212" s="1">
        <v>1046</v>
      </c>
      <c r="B212" t="s">
        <v>2087</v>
      </c>
      <c r="C212">
        <v>48.510599999999897</v>
      </c>
      <c r="D212">
        <v>-113.99420000000001</v>
      </c>
      <c r="E212">
        <v>975.39999999999895</v>
      </c>
      <c r="F212" t="s">
        <v>2088</v>
      </c>
      <c r="G212" t="s">
        <v>2346</v>
      </c>
      <c r="H212">
        <v>0.85428999999999999</v>
      </c>
      <c r="I212">
        <v>1.9159299999999999</v>
      </c>
      <c r="J212" s="6">
        <f t="shared" si="9"/>
        <v>0.28787151773836483</v>
      </c>
      <c r="K212" s="6">
        <f t="shared" si="10"/>
        <v>0.65170266911614017</v>
      </c>
      <c r="L212">
        <f t="shared" si="11"/>
        <v>1.3145513345580699</v>
      </c>
    </row>
    <row r="213" spans="1:12" x14ac:dyDescent="0.25">
      <c r="A213" s="1">
        <v>1053</v>
      </c>
      <c r="B213" t="s">
        <v>2101</v>
      </c>
      <c r="C213">
        <v>48.916699999999899</v>
      </c>
      <c r="D213">
        <v>-115.6567</v>
      </c>
      <c r="E213">
        <v>914.39999999999895</v>
      </c>
      <c r="F213" t="s">
        <v>2102</v>
      </c>
      <c r="G213" t="s">
        <v>2346</v>
      </c>
      <c r="H213">
        <v>0.85124</v>
      </c>
      <c r="I213">
        <v>1.9774</v>
      </c>
      <c r="J213" s="6">
        <f t="shared" si="9"/>
        <v>0.30906515588542027</v>
      </c>
      <c r="K213" s="6">
        <f t="shared" si="10"/>
        <v>0.81077235858870067</v>
      </c>
      <c r="L213">
        <f t="shared" si="11"/>
        <v>1.5224211792943505</v>
      </c>
    </row>
    <row r="214" spans="1:12" x14ac:dyDescent="0.25">
      <c r="A214" s="1">
        <v>1099</v>
      </c>
      <c r="B214" t="s">
        <v>2192</v>
      </c>
      <c r="C214">
        <v>47.083300000000001</v>
      </c>
      <c r="D214">
        <v>-112.7333</v>
      </c>
      <c r="E214" s="13">
        <v>2118.4</v>
      </c>
      <c r="F214" t="s">
        <v>2193</v>
      </c>
      <c r="G214" t="s">
        <v>2346</v>
      </c>
      <c r="H214">
        <v>1.0249999999999999</v>
      </c>
      <c r="I214">
        <v>2.23407</v>
      </c>
      <c r="J214" s="6">
        <f t="shared" si="9"/>
        <v>0.28436949334306066</v>
      </c>
      <c r="K214" s="6">
        <f t="shared" si="10"/>
        <v>0.62578008745199754</v>
      </c>
      <c r="L214">
        <f t="shared" si="11"/>
        <v>1.2805650437259986</v>
      </c>
    </row>
    <row r="215" spans="1:12" x14ac:dyDescent="0.25">
      <c r="A215" s="1">
        <v>1100</v>
      </c>
      <c r="B215" t="s">
        <v>2194</v>
      </c>
      <c r="C215">
        <v>47.049999999999898</v>
      </c>
      <c r="D215">
        <v>-112.599999999999</v>
      </c>
      <c r="E215" s="13">
        <v>1585</v>
      </c>
      <c r="F215" t="s">
        <v>2195</v>
      </c>
      <c r="G215" t="s">
        <v>2346</v>
      </c>
      <c r="H215">
        <v>0.82289000000000001</v>
      </c>
      <c r="I215">
        <v>1.9353499999999999</v>
      </c>
      <c r="J215" s="6">
        <f t="shared" si="9"/>
        <v>0.27864866809000216</v>
      </c>
      <c r="K215" s="6">
        <f t="shared" si="10"/>
        <v>0.75066546134663081</v>
      </c>
      <c r="L215">
        <f t="shared" si="11"/>
        <v>1.3922777306733156</v>
      </c>
    </row>
    <row r="216" spans="1:12" x14ac:dyDescent="0.25">
      <c r="A216" s="1">
        <v>1104</v>
      </c>
      <c r="B216" t="s">
        <v>2202</v>
      </c>
      <c r="C216">
        <v>46.833300000000001</v>
      </c>
      <c r="D216">
        <v>-112.5167</v>
      </c>
      <c r="E216" s="13">
        <v>1975.0999999999899</v>
      </c>
      <c r="F216" t="s">
        <v>2203</v>
      </c>
      <c r="G216" t="s">
        <v>2346</v>
      </c>
      <c r="H216">
        <v>0.94381000000000004</v>
      </c>
      <c r="I216">
        <v>2.03389</v>
      </c>
      <c r="J216" s="6">
        <f t="shared" si="9"/>
        <v>0.25562221863533141</v>
      </c>
      <c r="K216" s="6">
        <f t="shared" si="10"/>
        <v>0.72281617986444202</v>
      </c>
      <c r="L216">
        <f t="shared" si="11"/>
        <v>1.3114080899322209</v>
      </c>
    </row>
    <row r="217" spans="1:12" x14ac:dyDescent="0.25">
      <c r="A217" s="1">
        <v>1106</v>
      </c>
      <c r="B217" t="s">
        <v>2206</v>
      </c>
      <c r="C217">
        <v>45.799999999999898</v>
      </c>
      <c r="D217">
        <v>-112.5167</v>
      </c>
      <c r="E217" s="13">
        <v>2188.5</v>
      </c>
      <c r="F217" t="s">
        <v>2207</v>
      </c>
      <c r="G217" t="s">
        <v>2346</v>
      </c>
      <c r="H217">
        <v>0.9</v>
      </c>
      <c r="I217">
        <v>1.9</v>
      </c>
      <c r="J217" s="6">
        <f t="shared" si="9"/>
        <v>0.34559101470622278</v>
      </c>
      <c r="K217" s="6">
        <f t="shared" si="10"/>
        <v>0.80276456252953099</v>
      </c>
      <c r="L217">
        <f t="shared" si="11"/>
        <v>1.5985172812647657</v>
      </c>
    </row>
    <row r="218" spans="1:12" x14ac:dyDescent="0.25">
      <c r="A218" s="1">
        <v>1111</v>
      </c>
      <c r="B218" t="s">
        <v>2215</v>
      </c>
      <c r="C218">
        <v>48.799999999999898</v>
      </c>
      <c r="D218">
        <v>-113.849999999999</v>
      </c>
      <c r="E218" s="13">
        <v>1920.2</v>
      </c>
      <c r="F218" t="s">
        <v>2216</v>
      </c>
      <c r="G218" t="s">
        <v>2346</v>
      </c>
      <c r="H218">
        <v>1.0423100000000001</v>
      </c>
      <c r="I218">
        <v>2.3942700000000001</v>
      </c>
      <c r="J218" s="6">
        <f t="shared" si="9"/>
        <v>0.30202531998420312</v>
      </c>
      <c r="K218" s="6">
        <f t="shared" si="10"/>
        <v>0.79065200099523425</v>
      </c>
      <c r="L218">
        <f t="shared" si="11"/>
        <v>1.4860910004976171</v>
      </c>
    </row>
    <row r="219" spans="1:12" x14ac:dyDescent="0.25">
      <c r="A219" s="1">
        <v>1112</v>
      </c>
      <c r="B219" t="s">
        <v>2217</v>
      </c>
      <c r="C219">
        <v>48.433300000000003</v>
      </c>
      <c r="D219">
        <v>-113.9333</v>
      </c>
      <c r="E219" s="13">
        <v>1325.9</v>
      </c>
      <c r="F219" t="s">
        <v>2218</v>
      </c>
      <c r="G219" t="s">
        <v>2346</v>
      </c>
      <c r="H219">
        <v>1</v>
      </c>
      <c r="I219">
        <v>2.18153</v>
      </c>
      <c r="J219" s="6">
        <f t="shared" si="9"/>
        <v>0.30107951777525255</v>
      </c>
      <c r="K219" s="6">
        <f t="shared" si="10"/>
        <v>0.8150275811297355</v>
      </c>
      <c r="L219">
        <f t="shared" si="11"/>
        <v>1.5082887905648679</v>
      </c>
    </row>
    <row r="220" spans="1:12" x14ac:dyDescent="0.25">
      <c r="A220" s="1">
        <v>1113</v>
      </c>
      <c r="B220" t="s">
        <v>2219</v>
      </c>
      <c r="C220">
        <v>48.149999999999899</v>
      </c>
      <c r="D220">
        <v>-113.95</v>
      </c>
      <c r="E220" s="13">
        <v>1841</v>
      </c>
      <c r="F220" t="s">
        <v>2220</v>
      </c>
      <c r="G220" t="s">
        <v>2346</v>
      </c>
      <c r="H220">
        <v>1.02372</v>
      </c>
      <c r="I220">
        <v>2.2015500000000001</v>
      </c>
      <c r="J220" s="6">
        <f t="shared" si="9"/>
        <v>0.30104884310901603</v>
      </c>
      <c r="K220" s="6">
        <f t="shared" si="10"/>
        <v>0.85423884318815246</v>
      </c>
      <c r="L220">
        <f t="shared" si="11"/>
        <v>1.547429421594076</v>
      </c>
    </row>
    <row r="221" spans="1:12" x14ac:dyDescent="0.25">
      <c r="A221" s="1">
        <v>1116</v>
      </c>
      <c r="B221" t="s">
        <v>2224</v>
      </c>
      <c r="C221">
        <v>47.2667</v>
      </c>
      <c r="D221">
        <v>-113.7667</v>
      </c>
      <c r="E221" s="13">
        <v>1929.4</v>
      </c>
      <c r="F221" t="s">
        <v>2225</v>
      </c>
      <c r="G221" t="s">
        <v>2346</v>
      </c>
      <c r="H221">
        <v>1.06291</v>
      </c>
      <c r="I221">
        <v>2.2406199999999998</v>
      </c>
      <c r="J221" s="6">
        <f t="shared" si="9"/>
        <v>0.284862844225027</v>
      </c>
      <c r="K221" s="6">
        <f t="shared" si="10"/>
        <v>0.68815812267913545</v>
      </c>
      <c r="L221">
        <f t="shared" si="11"/>
        <v>1.3440790613395677</v>
      </c>
    </row>
    <row r="222" spans="1:12" x14ac:dyDescent="0.25">
      <c r="A222" s="1">
        <v>1117</v>
      </c>
      <c r="B222" t="s">
        <v>2226</v>
      </c>
      <c r="C222">
        <v>47.433300000000003</v>
      </c>
      <c r="D222">
        <v>-113.7667</v>
      </c>
      <c r="E222" s="13">
        <v>1447.8</v>
      </c>
      <c r="F222" t="s">
        <v>2227</v>
      </c>
      <c r="G222" t="s">
        <v>2346</v>
      </c>
      <c r="H222">
        <v>0.88561000000000001</v>
      </c>
      <c r="I222">
        <v>2</v>
      </c>
      <c r="J222" s="6">
        <f t="shared" si="9"/>
        <v>0.28197175693226134</v>
      </c>
      <c r="K222" s="6">
        <f t="shared" si="10"/>
        <v>0.91272207168486896</v>
      </c>
      <c r="L222">
        <f t="shared" si="11"/>
        <v>1.5619860358424345</v>
      </c>
    </row>
    <row r="223" spans="1:12" x14ac:dyDescent="0.25">
      <c r="A223" s="1">
        <v>1118</v>
      </c>
      <c r="B223" t="s">
        <v>2228</v>
      </c>
      <c r="C223">
        <v>47.683300000000003</v>
      </c>
      <c r="D223">
        <v>-113.9667</v>
      </c>
      <c r="E223" s="13">
        <v>2066.5</v>
      </c>
      <c r="F223" t="s">
        <v>2229</v>
      </c>
      <c r="G223" t="s">
        <v>2346</v>
      </c>
      <c r="H223">
        <v>1.1081700000000001</v>
      </c>
      <c r="I223">
        <v>2.2112500000000002</v>
      </c>
      <c r="J223" s="6">
        <f t="shared" si="9"/>
        <v>0.27661902767403751</v>
      </c>
      <c r="K223" s="6">
        <f t="shared" si="10"/>
        <v>0.78326230087850746</v>
      </c>
      <c r="L223">
        <f t="shared" si="11"/>
        <v>1.4202011504392535</v>
      </c>
    </row>
    <row r="224" spans="1:12" x14ac:dyDescent="0.25">
      <c r="A224" s="1">
        <v>1119</v>
      </c>
      <c r="B224" t="s">
        <v>2230</v>
      </c>
      <c r="C224">
        <v>47.683300000000003</v>
      </c>
      <c r="D224">
        <v>-114</v>
      </c>
      <c r="E224" s="13">
        <v>1501.0999999999899</v>
      </c>
      <c r="F224" t="s">
        <v>2231</v>
      </c>
      <c r="G224" t="s">
        <v>2346</v>
      </c>
      <c r="H224">
        <v>0.97499999999999998</v>
      </c>
      <c r="I224">
        <v>2.05714</v>
      </c>
      <c r="J224" s="6">
        <f t="shared" si="9"/>
        <v>0.28660363153393364</v>
      </c>
      <c r="K224" s="6">
        <f t="shared" si="10"/>
        <v>0.81347150086401232</v>
      </c>
      <c r="L224">
        <f t="shared" si="11"/>
        <v>1.4734007504320061</v>
      </c>
    </row>
    <row r="225" spans="1:12" x14ac:dyDescent="0.25">
      <c r="A225" s="1">
        <v>1120</v>
      </c>
      <c r="B225" t="s">
        <v>2232</v>
      </c>
      <c r="C225">
        <v>47</v>
      </c>
      <c r="D225">
        <v>-113.91670000000001</v>
      </c>
      <c r="E225" s="13">
        <v>2255.5</v>
      </c>
      <c r="F225" t="s">
        <v>2233</v>
      </c>
      <c r="G225" t="s">
        <v>2346</v>
      </c>
      <c r="H225">
        <v>1.01213</v>
      </c>
      <c r="I225">
        <v>2.1333299999999999</v>
      </c>
      <c r="J225" s="6">
        <f t="shared" si="9"/>
        <v>0.27919058719350898</v>
      </c>
      <c r="K225" s="6">
        <f t="shared" si="10"/>
        <v>0.79319983164794372</v>
      </c>
      <c r="L225">
        <f t="shared" si="11"/>
        <v>1.436059915823972</v>
      </c>
    </row>
    <row r="226" spans="1:12" x14ac:dyDescent="0.25">
      <c r="A226" s="1">
        <v>1121</v>
      </c>
      <c r="B226" t="s">
        <v>2234</v>
      </c>
      <c r="C226">
        <v>46.25</v>
      </c>
      <c r="D226">
        <v>-113.7667</v>
      </c>
      <c r="E226" s="13">
        <v>2209.8000000000002</v>
      </c>
      <c r="F226" t="s">
        <v>2235</v>
      </c>
      <c r="G226" t="s">
        <v>2346</v>
      </c>
      <c r="H226">
        <v>0.98672000000000004</v>
      </c>
      <c r="I226">
        <v>2.0789200000000001</v>
      </c>
      <c r="J226" s="6">
        <f t="shared" si="9"/>
        <v>0.28068342095033927</v>
      </c>
      <c r="K226" s="6">
        <f t="shared" si="10"/>
        <v>0.72426507813835195</v>
      </c>
      <c r="L226">
        <f t="shared" si="11"/>
        <v>1.3705625390691758</v>
      </c>
    </row>
    <row r="227" spans="1:12" x14ac:dyDescent="0.25">
      <c r="A227" s="1">
        <v>1122</v>
      </c>
      <c r="B227" t="s">
        <v>2236</v>
      </c>
      <c r="C227">
        <v>46.416699999999899</v>
      </c>
      <c r="D227">
        <v>-113.4333</v>
      </c>
      <c r="E227" s="13">
        <v>2197.5999999999899</v>
      </c>
      <c r="F227" t="s">
        <v>2237</v>
      </c>
      <c r="G227" t="s">
        <v>2346</v>
      </c>
      <c r="H227">
        <v>0.91881999999999997</v>
      </c>
      <c r="I227">
        <v>2.0168599999999999</v>
      </c>
      <c r="J227" s="6">
        <f t="shared" si="9"/>
        <v>0.25562221863533152</v>
      </c>
      <c r="K227" s="6">
        <f t="shared" si="10"/>
        <v>0.67281617986444198</v>
      </c>
      <c r="L227">
        <f t="shared" si="11"/>
        <v>1.2614080899322211</v>
      </c>
    </row>
    <row r="228" spans="1:12" x14ac:dyDescent="0.25">
      <c r="A228" s="1">
        <v>1123</v>
      </c>
      <c r="B228" t="s">
        <v>2238</v>
      </c>
      <c r="C228">
        <v>46.866700000000002</v>
      </c>
      <c r="D228">
        <v>-113.2667</v>
      </c>
      <c r="E228" s="13">
        <v>1905</v>
      </c>
      <c r="F228" t="s">
        <v>2239</v>
      </c>
      <c r="G228" t="s">
        <v>2346</v>
      </c>
      <c r="H228">
        <v>0.85</v>
      </c>
      <c r="I228">
        <v>1.85</v>
      </c>
      <c r="J228" s="6">
        <f t="shared" si="9"/>
        <v>0.27713794077786735</v>
      </c>
      <c r="K228" s="6">
        <f t="shared" si="10"/>
        <v>0.68609261772363217</v>
      </c>
      <c r="L228">
        <f t="shared" si="11"/>
        <v>1.3242263088618162</v>
      </c>
    </row>
    <row r="229" spans="1:12" x14ac:dyDescent="0.25">
      <c r="A229" s="1">
        <v>1124</v>
      </c>
      <c r="B229" t="s">
        <v>2240</v>
      </c>
      <c r="C229">
        <v>46.466700000000003</v>
      </c>
      <c r="D229">
        <v>-113.4</v>
      </c>
      <c r="E229" s="13">
        <v>1706.9</v>
      </c>
      <c r="F229" t="s">
        <v>2241</v>
      </c>
      <c r="G229" t="s">
        <v>2346</v>
      </c>
      <c r="H229">
        <v>0.87819000000000003</v>
      </c>
      <c r="I229">
        <v>1.9623600000000001</v>
      </c>
      <c r="J229" s="6">
        <f t="shared" si="9"/>
        <v>0.25481700864663015</v>
      </c>
      <c r="K229" s="6">
        <f t="shared" si="10"/>
        <v>0.67337430889786909</v>
      </c>
      <c r="L229">
        <f t="shared" si="11"/>
        <v>1.2601121544489344</v>
      </c>
    </row>
    <row r="230" spans="1:12" x14ac:dyDescent="0.25">
      <c r="A230" s="1">
        <v>1125</v>
      </c>
      <c r="B230" t="s">
        <v>2242</v>
      </c>
      <c r="C230">
        <v>46.883299999999899</v>
      </c>
      <c r="D230">
        <v>-113.3167</v>
      </c>
      <c r="E230" s="13">
        <v>1426.5</v>
      </c>
      <c r="F230" t="s">
        <v>2243</v>
      </c>
      <c r="G230" t="s">
        <v>2346</v>
      </c>
      <c r="H230">
        <v>0.85</v>
      </c>
      <c r="I230">
        <v>1.8468500000000001</v>
      </c>
      <c r="J230" s="6">
        <f t="shared" si="9"/>
        <v>0.28175192182423509</v>
      </c>
      <c r="K230" s="6">
        <f t="shared" si="10"/>
        <v>0.74831444977018524</v>
      </c>
      <c r="L230">
        <f t="shared" si="11"/>
        <v>1.3970722248850929</v>
      </c>
    </row>
    <row r="231" spans="1:12" x14ac:dyDescent="0.25">
      <c r="A231" s="1">
        <v>1126</v>
      </c>
      <c r="B231" t="s">
        <v>2244</v>
      </c>
      <c r="C231">
        <v>46.183300000000003</v>
      </c>
      <c r="D231">
        <v>-113.849999999999</v>
      </c>
      <c r="E231" s="13">
        <v>1761.7</v>
      </c>
      <c r="F231" t="s">
        <v>2245</v>
      </c>
      <c r="G231" t="s">
        <v>2346</v>
      </c>
      <c r="H231">
        <v>0.94360999999999995</v>
      </c>
      <c r="I231">
        <v>2.04583</v>
      </c>
      <c r="J231" s="6">
        <f t="shared" si="9"/>
        <v>0.30421855862009434</v>
      </c>
      <c r="K231" s="6">
        <f t="shared" si="10"/>
        <v>0.82073176381847102</v>
      </c>
      <c r="L231">
        <f t="shared" si="11"/>
        <v>1.5212208819092354</v>
      </c>
    </row>
    <row r="232" spans="1:12" x14ac:dyDescent="0.25">
      <c r="A232" s="1">
        <v>1127</v>
      </c>
      <c r="B232" t="s">
        <v>2246</v>
      </c>
      <c r="C232">
        <v>46.2667</v>
      </c>
      <c r="D232">
        <v>-113.16670000000001</v>
      </c>
      <c r="E232" s="13">
        <v>2377.4</v>
      </c>
      <c r="F232" t="s">
        <v>2247</v>
      </c>
      <c r="G232" t="s">
        <v>2346</v>
      </c>
      <c r="H232">
        <v>1.0316000000000001</v>
      </c>
      <c r="I232">
        <v>2.2217099999999999</v>
      </c>
      <c r="J232" s="6">
        <f t="shared" si="9"/>
        <v>0.29887861047280212</v>
      </c>
      <c r="K232" s="6">
        <f t="shared" si="10"/>
        <v>0.76783313382110319</v>
      </c>
      <c r="L232">
        <f t="shared" si="11"/>
        <v>1.4560265669105514</v>
      </c>
    </row>
    <row r="233" spans="1:12" x14ac:dyDescent="0.25">
      <c r="A233" s="1">
        <v>1128</v>
      </c>
      <c r="B233" t="s">
        <v>2248</v>
      </c>
      <c r="C233">
        <v>46.1</v>
      </c>
      <c r="D233">
        <v>-113.13330000000001</v>
      </c>
      <c r="E233" s="13">
        <v>2514.5999999999899</v>
      </c>
      <c r="F233" t="s">
        <v>2249</v>
      </c>
      <c r="G233" t="s">
        <v>2346</v>
      </c>
      <c r="H233">
        <v>0.97499999999999998</v>
      </c>
      <c r="I233">
        <v>2.1442199999999998</v>
      </c>
      <c r="J233" s="6">
        <f t="shared" si="9"/>
        <v>0.2668619275887269</v>
      </c>
      <c r="K233" s="6">
        <f t="shared" si="10"/>
        <v>0.63617540729308175</v>
      </c>
      <c r="L233">
        <f t="shared" si="11"/>
        <v>1.2506477036465409</v>
      </c>
    </row>
    <row r="234" spans="1:12" x14ac:dyDescent="0.25">
      <c r="A234" s="1">
        <v>1131</v>
      </c>
      <c r="B234" t="s">
        <v>2254</v>
      </c>
      <c r="C234">
        <v>45.7</v>
      </c>
      <c r="D234">
        <v>-113.9667</v>
      </c>
      <c r="E234" s="13">
        <v>2407.9</v>
      </c>
      <c r="F234" t="s">
        <v>2255</v>
      </c>
      <c r="G234" t="s">
        <v>2346</v>
      </c>
      <c r="H234">
        <v>0.82115000000000005</v>
      </c>
      <c r="I234">
        <v>1.8651199999999999</v>
      </c>
      <c r="J234" s="6">
        <f t="shared" si="9"/>
        <v>0.28187973293355262</v>
      </c>
      <c r="K234" s="6">
        <f t="shared" si="10"/>
        <v>0.69341585786011783</v>
      </c>
      <c r="L234">
        <f t="shared" si="11"/>
        <v>1.342467928930059</v>
      </c>
    </row>
    <row r="235" spans="1:12" x14ac:dyDescent="0.25">
      <c r="A235" s="1">
        <v>1134</v>
      </c>
      <c r="B235" t="s">
        <v>2260</v>
      </c>
      <c r="C235">
        <v>48.916699999999899</v>
      </c>
      <c r="D235">
        <v>-114.7667</v>
      </c>
      <c r="E235" s="13">
        <v>1310.5999999999899</v>
      </c>
      <c r="F235" t="s">
        <v>2261</v>
      </c>
      <c r="G235" t="s">
        <v>2346</v>
      </c>
      <c r="H235">
        <v>0.88880000000000003</v>
      </c>
      <c r="I235">
        <v>1.99152</v>
      </c>
      <c r="J235" s="6">
        <f t="shared" si="9"/>
        <v>0.275941628794654</v>
      </c>
      <c r="K235" s="6">
        <f t="shared" si="10"/>
        <v>0.74825183800186645</v>
      </c>
      <c r="L235">
        <f t="shared" si="11"/>
        <v>1.3836309190009333</v>
      </c>
    </row>
    <row r="236" spans="1:12" x14ac:dyDescent="0.25">
      <c r="A236" s="1">
        <v>1135</v>
      </c>
      <c r="B236" t="s">
        <v>2262</v>
      </c>
      <c r="C236">
        <v>48.916699999999899</v>
      </c>
      <c r="D236">
        <v>-114.866699999999</v>
      </c>
      <c r="E236" s="13">
        <v>1837.9</v>
      </c>
      <c r="F236" t="s">
        <v>2263</v>
      </c>
      <c r="G236" t="s">
        <v>2346</v>
      </c>
      <c r="H236">
        <v>0.93952000000000002</v>
      </c>
      <c r="I236">
        <v>2.0190100000000002</v>
      </c>
      <c r="J236" s="6">
        <f t="shared" si="9"/>
        <v>0.27045853220492622</v>
      </c>
      <c r="K236" s="6">
        <f t="shared" si="10"/>
        <v>0.84694243094377375</v>
      </c>
      <c r="L236">
        <f t="shared" si="11"/>
        <v>1.4696962154718869</v>
      </c>
    </row>
    <row r="237" spans="1:12" x14ac:dyDescent="0.25">
      <c r="A237" s="1">
        <v>1136</v>
      </c>
      <c r="B237" t="s">
        <v>2264</v>
      </c>
      <c r="C237">
        <v>48.299999999999898</v>
      </c>
      <c r="D237">
        <v>-114.833299999999</v>
      </c>
      <c r="E237" s="13">
        <v>1534.7</v>
      </c>
      <c r="F237" t="s">
        <v>2265</v>
      </c>
      <c r="G237" t="s">
        <v>2346</v>
      </c>
      <c r="H237">
        <v>1.0344100000000001</v>
      </c>
      <c r="I237">
        <v>2.0924499999999999</v>
      </c>
      <c r="J237" s="6">
        <f t="shared" si="9"/>
        <v>0.27467629881240913</v>
      </c>
      <c r="K237" s="6">
        <f t="shared" si="10"/>
        <v>0.80335889791153736</v>
      </c>
      <c r="L237">
        <f t="shared" si="11"/>
        <v>1.4358244489557688</v>
      </c>
    </row>
    <row r="238" spans="1:12" x14ac:dyDescent="0.25">
      <c r="A238" s="1">
        <v>1137</v>
      </c>
      <c r="B238" t="s">
        <v>2266</v>
      </c>
      <c r="C238">
        <v>47.183300000000003</v>
      </c>
      <c r="D238">
        <v>-114.333299999999</v>
      </c>
      <c r="E238" s="13">
        <v>1874.5</v>
      </c>
      <c r="F238" t="s">
        <v>2267</v>
      </c>
      <c r="G238" t="s">
        <v>2346</v>
      </c>
      <c r="H238">
        <v>0.99375000000000002</v>
      </c>
      <c r="I238">
        <v>2.0682900000000002</v>
      </c>
      <c r="J238" s="6">
        <f t="shared" si="9"/>
        <v>0.34859968821956061</v>
      </c>
      <c r="K238" s="6">
        <f t="shared" si="10"/>
        <v>0.99463910896653529</v>
      </c>
      <c r="L238">
        <f t="shared" si="11"/>
        <v>1.7973195544832676</v>
      </c>
    </row>
    <row r="239" spans="1:12" x14ac:dyDescent="0.25">
      <c r="A239" s="1">
        <v>1138</v>
      </c>
      <c r="B239" t="s">
        <v>2268</v>
      </c>
      <c r="C239">
        <v>46.149999999999899</v>
      </c>
      <c r="D239">
        <v>-114.5</v>
      </c>
      <c r="E239" s="13">
        <v>1950.7</v>
      </c>
      <c r="F239" t="s">
        <v>2269</v>
      </c>
      <c r="G239" t="s">
        <v>2346</v>
      </c>
      <c r="H239">
        <v>1.23627</v>
      </c>
      <c r="I239">
        <v>2.6</v>
      </c>
      <c r="J239" s="6">
        <f t="shared" si="9"/>
        <v>0.30785861901346157</v>
      </c>
      <c r="K239" s="6">
        <f t="shared" si="10"/>
        <v>0.97700866621974047</v>
      </c>
      <c r="L239">
        <f t="shared" si="11"/>
        <v>1.6858793331098703</v>
      </c>
    </row>
    <row r="240" spans="1:12" x14ac:dyDescent="0.25">
      <c r="A240" s="1">
        <v>1139</v>
      </c>
      <c r="B240" t="s">
        <v>2270</v>
      </c>
      <c r="C240">
        <v>46.149999999999899</v>
      </c>
      <c r="D240">
        <v>-114.45</v>
      </c>
      <c r="E240" s="13">
        <v>1706.9</v>
      </c>
      <c r="F240" t="s">
        <v>2271</v>
      </c>
      <c r="G240" t="s">
        <v>2346</v>
      </c>
      <c r="H240">
        <v>1.1903999999999999</v>
      </c>
      <c r="I240">
        <v>2.3947500000000002</v>
      </c>
      <c r="J240" s="6">
        <f t="shared" si="9"/>
        <v>0.30425434573070331</v>
      </c>
      <c r="K240" s="6">
        <f t="shared" si="10"/>
        <v>0.83196695808365206</v>
      </c>
      <c r="L240">
        <f t="shared" si="11"/>
        <v>1.5325384790418262</v>
      </c>
    </row>
    <row r="241" spans="1:12" x14ac:dyDescent="0.25">
      <c r="A241" s="1">
        <v>1140</v>
      </c>
      <c r="B241" t="s">
        <v>2272</v>
      </c>
      <c r="C241">
        <v>45.7333</v>
      </c>
      <c r="D241">
        <v>-114.4833</v>
      </c>
      <c r="E241" s="13">
        <v>1722.0999999999899</v>
      </c>
      <c r="F241" t="s">
        <v>2273</v>
      </c>
      <c r="G241" t="s">
        <v>2346</v>
      </c>
      <c r="H241">
        <v>1.0428599999999999</v>
      </c>
      <c r="I241">
        <v>2.2331099999999999</v>
      </c>
      <c r="J241" s="6">
        <f t="shared" si="9"/>
        <v>0.30822671500829635</v>
      </c>
      <c r="K241" s="6">
        <f t="shared" si="10"/>
        <v>0.83056352151874546</v>
      </c>
      <c r="L241">
        <f t="shared" si="11"/>
        <v>1.5402817607593728</v>
      </c>
    </row>
    <row r="242" spans="1:12" x14ac:dyDescent="0.25">
      <c r="A242" s="1">
        <v>1141</v>
      </c>
      <c r="B242" t="s">
        <v>2274</v>
      </c>
      <c r="C242">
        <v>48.966700000000003</v>
      </c>
      <c r="D242">
        <v>-115.95</v>
      </c>
      <c r="E242" s="13">
        <v>1966</v>
      </c>
      <c r="F242" t="s">
        <v>2275</v>
      </c>
      <c r="G242" t="s">
        <v>2346</v>
      </c>
      <c r="H242">
        <v>1.0442100000000001</v>
      </c>
      <c r="I242">
        <v>2.25</v>
      </c>
      <c r="J242" s="6">
        <f t="shared" si="9"/>
        <v>0.28933112060677252</v>
      </c>
      <c r="K242" s="6">
        <f t="shared" si="10"/>
        <v>0.7175809495031662</v>
      </c>
      <c r="L242">
        <f t="shared" si="11"/>
        <v>1.383790474751583</v>
      </c>
    </row>
    <row r="243" spans="1:12" x14ac:dyDescent="0.25">
      <c r="A243" s="1">
        <v>1142</v>
      </c>
      <c r="B243" t="s">
        <v>2276</v>
      </c>
      <c r="C243">
        <v>48.966700000000003</v>
      </c>
      <c r="D243">
        <v>-115.8167</v>
      </c>
      <c r="E243" s="13">
        <v>1295.4000000000001</v>
      </c>
      <c r="F243" t="s">
        <v>2277</v>
      </c>
      <c r="G243" t="s">
        <v>2346</v>
      </c>
      <c r="H243">
        <v>0.91813</v>
      </c>
      <c r="I243">
        <v>2.0499999999999998</v>
      </c>
      <c r="J243" s="6">
        <f t="shared" si="9"/>
        <v>0.30570116748817905</v>
      </c>
      <c r="K243" s="6">
        <f t="shared" si="10"/>
        <v>0.82095409766168548</v>
      </c>
      <c r="L243">
        <f t="shared" si="11"/>
        <v>1.5248570488308426</v>
      </c>
    </row>
    <row r="244" spans="1:12" x14ac:dyDescent="0.25">
      <c r="A244" s="1">
        <v>1143</v>
      </c>
      <c r="B244" t="s">
        <v>2278</v>
      </c>
      <c r="C244">
        <v>48.566699999999898</v>
      </c>
      <c r="D244">
        <v>-115.45</v>
      </c>
      <c r="E244" s="13">
        <v>1706.9</v>
      </c>
      <c r="F244" t="s">
        <v>2279</v>
      </c>
      <c r="G244" t="s">
        <v>2346</v>
      </c>
      <c r="H244">
        <v>1.03285</v>
      </c>
      <c r="I244">
        <v>2.2287599999999999</v>
      </c>
      <c r="J244" s="6">
        <f t="shared" si="9"/>
        <v>0.30377888840404149</v>
      </c>
      <c r="K244" s="6">
        <f t="shared" si="10"/>
        <v>1.0268565199891042</v>
      </c>
      <c r="L244">
        <f t="shared" si="11"/>
        <v>1.726333259994552</v>
      </c>
    </row>
    <row r="245" spans="1:12" x14ac:dyDescent="0.25">
      <c r="A245" s="1">
        <v>1144</v>
      </c>
      <c r="B245" t="s">
        <v>2280</v>
      </c>
      <c r="C245">
        <v>46.9833</v>
      </c>
      <c r="D245">
        <v>-115.0333</v>
      </c>
      <c r="E245" s="13">
        <v>1844</v>
      </c>
      <c r="F245" t="s">
        <v>2281</v>
      </c>
      <c r="G245" t="s">
        <v>2346</v>
      </c>
      <c r="H245">
        <v>1.23742</v>
      </c>
      <c r="I245">
        <v>2.4258099999999998</v>
      </c>
      <c r="J245" s="6">
        <f t="shared" si="9"/>
        <v>0.22173693733303187</v>
      </c>
      <c r="K245" s="6">
        <f t="shared" si="10"/>
        <v>0.57886366706161163</v>
      </c>
      <c r="L245">
        <f t="shared" si="11"/>
        <v>1.0894318335308057</v>
      </c>
    </row>
    <row r="246" spans="1:12" x14ac:dyDescent="0.25">
      <c r="A246" s="1">
        <v>1155</v>
      </c>
      <c r="B246" t="s">
        <v>2302</v>
      </c>
      <c r="C246">
        <v>45.964700000000001</v>
      </c>
      <c r="D246">
        <v>-112.50060000000001</v>
      </c>
      <c r="E246" s="13">
        <v>1678.2</v>
      </c>
      <c r="F246" t="s">
        <v>2303</v>
      </c>
      <c r="G246" t="s">
        <v>2346</v>
      </c>
      <c r="H246">
        <v>0.73255999999999999</v>
      </c>
      <c r="I246">
        <v>1.6</v>
      </c>
      <c r="J246" s="6">
        <f t="shared" si="9"/>
        <v>0.23143268808586998</v>
      </c>
      <c r="K246" s="6">
        <f t="shared" si="10"/>
        <v>0.51579308476386998</v>
      </c>
      <c r="L246">
        <f t="shared" si="11"/>
        <v>1.0486865423819349</v>
      </c>
    </row>
    <row r="247" spans="1:12" x14ac:dyDescent="0.25">
      <c r="A247" s="1">
        <v>1158</v>
      </c>
      <c r="B247" t="s">
        <v>2308</v>
      </c>
      <c r="C247">
        <v>46.638300000000001</v>
      </c>
      <c r="D247">
        <v>-113.17610000000001</v>
      </c>
      <c r="E247" s="13">
        <v>1219.2</v>
      </c>
      <c r="F247" t="s">
        <v>2309</v>
      </c>
      <c r="G247" t="s">
        <v>2346</v>
      </c>
      <c r="H247">
        <v>0.67620999999999998</v>
      </c>
      <c r="I247">
        <v>1.58158</v>
      </c>
      <c r="J247" s="6">
        <f t="shared" si="9"/>
        <v>0.25399134888043801</v>
      </c>
      <c r="K247" s="6">
        <f t="shared" si="10"/>
        <v>0.58859661263690699</v>
      </c>
      <c r="L247">
        <f t="shared" si="11"/>
        <v>1.1734333063184534</v>
      </c>
    </row>
    <row r="248" spans="1:12" x14ac:dyDescent="0.25">
      <c r="A248" s="1">
        <v>1162</v>
      </c>
      <c r="B248" t="s">
        <v>2316</v>
      </c>
      <c r="C248">
        <v>46.9208</v>
      </c>
      <c r="D248">
        <v>-114.0925</v>
      </c>
      <c r="E248">
        <v>972.89999999999895</v>
      </c>
      <c r="F248" t="s">
        <v>2317</v>
      </c>
      <c r="G248" t="s">
        <v>2346</v>
      </c>
      <c r="H248">
        <v>0.76465000000000005</v>
      </c>
      <c r="I248">
        <v>1.75827</v>
      </c>
      <c r="J248" s="6">
        <f t="shared" si="9"/>
        <v>0.28448452334144669</v>
      </c>
      <c r="K248" s="6">
        <f t="shared" si="10"/>
        <v>0.6573603547329363</v>
      </c>
      <c r="L248">
        <f t="shared" si="11"/>
        <v>1.312410177366468</v>
      </c>
    </row>
    <row r="249" spans="1:12" x14ac:dyDescent="0.25">
      <c r="A249" s="1">
        <v>1163</v>
      </c>
      <c r="B249" t="s">
        <v>2318</v>
      </c>
      <c r="C249">
        <v>47.192799999999899</v>
      </c>
      <c r="D249">
        <v>-114.8903</v>
      </c>
      <c r="E249">
        <v>826</v>
      </c>
      <c r="F249" t="s">
        <v>2319</v>
      </c>
      <c r="G249" t="s">
        <v>2346</v>
      </c>
      <c r="H249">
        <v>0.85455000000000003</v>
      </c>
      <c r="I249">
        <v>1.96746</v>
      </c>
      <c r="J249" s="6">
        <f>INDEX(LINEST($H249:$I249,LN($H$1:$I$1)),1)</f>
        <v>0.28448452334144669</v>
      </c>
      <c r="K249" s="6">
        <f>INDEX(LINEST($H249:$I249,LN($H$1:$I$1)),1,2)</f>
        <v>0.6573603547329363</v>
      </c>
      <c r="L249">
        <f t="shared" si="11"/>
        <v>1.312410177366468</v>
      </c>
    </row>
  </sheetData>
  <mergeCells count="1">
    <mergeCell ref="L1:M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"/>
  <sheetViews>
    <sheetView workbookViewId="0">
      <selection activeCell="C9" sqref="C9"/>
    </sheetView>
  </sheetViews>
  <sheetFormatPr defaultColWidth="8.85546875" defaultRowHeight="15" x14ac:dyDescent="0.25"/>
  <cols>
    <col min="1" max="1" width="8.85546875" style="65"/>
    <col min="2" max="2" width="32.140625" style="65" customWidth="1"/>
    <col min="3" max="3" width="29.7109375" style="65" customWidth="1"/>
    <col min="4" max="4" width="15.140625" style="65" bestFit="1" customWidth="1"/>
    <col min="5" max="5" width="16.28515625" style="65" bestFit="1" customWidth="1"/>
    <col min="6" max="6" width="16.28515625" style="65" customWidth="1"/>
    <col min="7" max="7" width="14.42578125" style="65" customWidth="1"/>
    <col min="8" max="8" width="15.42578125" style="65" customWidth="1"/>
    <col min="9" max="11" width="16.28515625" style="65" customWidth="1"/>
    <col min="12" max="12" width="8.85546875" style="65"/>
    <col min="13" max="13" width="13.85546875" style="65" customWidth="1"/>
    <col min="14" max="16384" width="8.85546875" style="65"/>
  </cols>
  <sheetData>
    <row r="1" spans="1:23" x14ac:dyDescent="0.25">
      <c r="A1" s="109" t="s">
        <v>2571</v>
      </c>
    </row>
    <row r="3" spans="1:23" ht="22.5" x14ac:dyDescent="0.3">
      <c r="B3" s="66" t="s">
        <v>2422</v>
      </c>
    </row>
    <row r="6" spans="1:23" ht="15.75" thickBot="1" x14ac:dyDescent="0.3">
      <c r="B6" s="67" t="s">
        <v>2419</v>
      </c>
      <c r="C6" s="67"/>
    </row>
    <row r="7" spans="1:23" x14ac:dyDescent="0.25">
      <c r="U7" s="72"/>
      <c r="V7" s="72"/>
      <c r="W7" s="72"/>
    </row>
    <row r="8" spans="1:23" x14ac:dyDescent="0.25">
      <c r="B8" s="69" t="s">
        <v>2390</v>
      </c>
      <c r="C8" s="88">
        <v>46.590819000000003</v>
      </c>
    </row>
    <row r="9" spans="1:23" x14ac:dyDescent="0.25">
      <c r="B9" s="69" t="s">
        <v>2391</v>
      </c>
      <c r="C9" s="89">
        <v>-112.013262</v>
      </c>
    </row>
    <row r="10" spans="1:23" x14ac:dyDescent="0.25">
      <c r="B10" s="69" t="s">
        <v>2417</v>
      </c>
      <c r="C10" s="110">
        <f>MIN('Climate Stations - U of M'!$AN$3:$AN$1175)</f>
        <v>1.7446617218362854</v>
      </c>
    </row>
    <row r="11" spans="1:23" x14ac:dyDescent="0.25">
      <c r="B11" s="69" t="s">
        <v>2418</v>
      </c>
      <c r="C11" s="111" t="str">
        <f>INDEX('Climate Stations - U of M'!$A$2:$AN$1175,MATCH('1. Intensity Data'!$C$10,'Climate Stations - U of M'!$AN$2:$AN$1175,0),6)</f>
        <v>HELENA WB CITY</v>
      </c>
    </row>
    <row r="12" spans="1:23" x14ac:dyDescent="0.25">
      <c r="B12" s="69" t="s">
        <v>2389</v>
      </c>
      <c r="C12" s="110">
        <f>VLOOKUP($C$11,'Climate Stations - U of M'!$F$3:$I$1175,4,FALSE)</f>
        <v>1.2884100000000001</v>
      </c>
    </row>
    <row r="13" spans="1:23" x14ac:dyDescent="0.25">
      <c r="B13" s="72"/>
      <c r="C13" s="72"/>
    </row>
    <row r="14" spans="1:23" ht="15.75" thickBot="1" x14ac:dyDescent="0.3">
      <c r="B14" s="67" t="s">
        <v>2563</v>
      </c>
      <c r="C14" s="67"/>
    </row>
    <row r="15" spans="1:23" x14ac:dyDescent="0.25">
      <c r="D15" s="112"/>
    </row>
    <row r="16" spans="1:23" ht="45" x14ac:dyDescent="0.25">
      <c r="B16" s="113" t="s">
        <v>2392</v>
      </c>
      <c r="C16" s="113" t="s">
        <v>2393</v>
      </c>
      <c r="D16" s="113" t="s">
        <v>2394</v>
      </c>
      <c r="E16" s="113" t="s">
        <v>2395</v>
      </c>
      <c r="F16" s="113" t="s">
        <v>2607</v>
      </c>
      <c r="G16" s="113" t="s">
        <v>2608</v>
      </c>
      <c r="H16" s="113" t="s">
        <v>2554</v>
      </c>
      <c r="I16" s="113" t="s">
        <v>2555</v>
      </c>
      <c r="J16" s="113" t="s">
        <v>2421</v>
      </c>
      <c r="K16" s="113" t="s">
        <v>2420</v>
      </c>
      <c r="L16" s="114" t="s">
        <v>2400</v>
      </c>
      <c r="M16" s="114" t="s">
        <v>2681</v>
      </c>
      <c r="N16" s="113" t="s">
        <v>2408</v>
      </c>
      <c r="O16" s="113" t="s">
        <v>2409</v>
      </c>
    </row>
    <row r="17" spans="2:16" x14ac:dyDescent="0.25">
      <c r="B17" s="89" t="s">
        <v>2613</v>
      </c>
      <c r="C17" s="88" t="s">
        <v>2660</v>
      </c>
      <c r="D17" s="88">
        <v>300</v>
      </c>
      <c r="E17" s="88">
        <v>0.04</v>
      </c>
      <c r="F17" s="88">
        <v>12</v>
      </c>
      <c r="G17" s="90">
        <v>12</v>
      </c>
      <c r="H17" s="88">
        <v>2</v>
      </c>
      <c r="I17" s="88">
        <v>1</v>
      </c>
      <c r="J17" s="115">
        <f>IF(OR($B17="Channel_Rectangular", $B17="Channel_Trapezoidal", $B17="Channel_Triangular"),($G17/12*$I17)+(($H17-$I17)*$G17/24),IF($B17="Culvert",(((F17/12)^2)/4)*(ACOS(1-(G17/(F17/2)))-(SIN(2*ACOS(1-(G17/(F17/2))))/2)),""))</f>
        <v>1.5</v>
      </c>
      <c r="K17" s="115">
        <f t="shared" ref="K17" si="0">IF(OR($B17="Channel_Rectangular", $B17="Channel_Trapezoidal", $B17="Channel_Triangular"),$I17+2*(($G17/12)^2+($H17-$I17)^2)^0.5,IF($B17="Culvert",(ACOS(1-G17/(F17/2)))*F17/12,""))</f>
        <v>3.8284271247461903</v>
      </c>
      <c r="L17" s="91">
        <f t="shared" ref="L17:L26" si="1">IF(B17="","",IF($B17="Sheet",VLOOKUP($C17,Sheet_n,2,FALSE),IF(OR($B17="Channel_Rectangular",$B17="Channel_Trapezoidal",$B17="Channel_Triangular"),VLOOKUP($C17,Channel_Rectangular_n,2,FALSE),IF($B17="Culvert",VLOOKUP($C17,Culvert_n,2,FALSE),VLOOKUP($C17,Shallow_k,2,FALSE)))))</f>
        <v>1.2999999999999999E-2</v>
      </c>
      <c r="M17" s="115">
        <f>IF($B17="","",IF($B17="Shallow",(0.49*(E17^0.5))/$L17,IF(OR($B17="Channel_Rectangular",$B17="Channel_Trapezoidal", $B17="Channel_Triangular",$B17="Culvert"),((1.49*($J17/$K17)^(2/3)*$E17^0.5)/$L17),"n/a")))</f>
        <v>12.274020041577021</v>
      </c>
      <c r="N17" s="115">
        <f t="shared" ref="N17:N26" si="2">IF($B17="","",IF($B17="Sheet",(0.007*(($L17*$D17)^0.8))/(($C$12^0.5)*($E17^0.4)),$D17/(3600*$M17)))</f>
        <v>6.7894082827834696E-3</v>
      </c>
      <c r="O17" s="115">
        <f t="shared" ref="O17:O26" si="3">IF($B17="","",$N17*60)</f>
        <v>0.40736449696700816</v>
      </c>
      <c r="P17" s="116" t="str">
        <f>IF(AND($B17="Sheet",$D17&gt;300),"WARNING: Sheet flow length cannot be greater than 300 ft.","")</f>
        <v/>
      </c>
    </row>
    <row r="18" spans="2:16" x14ac:dyDescent="0.25">
      <c r="B18" s="89"/>
      <c r="C18" s="88"/>
      <c r="D18" s="88">
        <v>50</v>
      </c>
      <c r="E18" s="88">
        <v>0.01</v>
      </c>
      <c r="F18" s="88">
        <v>15</v>
      </c>
      <c r="G18" s="90">
        <v>8</v>
      </c>
      <c r="H18" s="88"/>
      <c r="I18" s="88"/>
      <c r="J18" s="115" t="str">
        <f>IF(OR($B18="Channel_Rectangular", $B18="Channel_Trapezoidal", $B18="Channel_Triangular"),($G18/12*$I18)+(($H18-$I18)*$G18/24),IF($B18="Culvert",(((F18/12)^2)/4)*(ACOS(1-(G18/(F18/2)))-(SIN(2*ACOS(1-(G18/(F18/2))))/2)),""))</f>
        <v/>
      </c>
      <c r="K18" s="115" t="str">
        <f t="shared" ref="K18" si="4">IF(OR($B18="Channel_Rectangular", $B18="Channel_Trapezoidal", $B18="Channel_Triangular"),$I18+2*(($G18/12)^2+($H18-$I18)^2)^0.5,IF($B18="Culvert",(ACOS(1-G18/(F18/2)))*F18/12,""))</f>
        <v/>
      </c>
      <c r="L18" s="91" t="str">
        <f t="shared" si="1"/>
        <v/>
      </c>
      <c r="M18" s="115" t="str">
        <f t="shared" ref="M18:M26" si="5">IF($B18="","",IF($B18="Shallow",(0.49*(E18^0.5))/$L18,IF(OR($B18="Channel_Rectangular",$B18="Channel_Trapezoidal", $B18="Channel_Triangular",$B18="Culvert"),((1.49*($J18/$K18)^(2/3)*$E18^0.5)/$L18),"n/a")))</f>
        <v/>
      </c>
      <c r="N18" s="115" t="str">
        <f t="shared" si="2"/>
        <v/>
      </c>
      <c r="O18" s="115" t="str">
        <f t="shared" si="3"/>
        <v/>
      </c>
      <c r="P18" s="116" t="str">
        <f t="shared" ref="P18:P26" si="6">IF(AND($B18="Sheet",$D18&gt;300),"WARNING: Sheet flow length cannot be greater than 300 ft.","")</f>
        <v/>
      </c>
    </row>
    <row r="19" spans="2:16" x14ac:dyDescent="0.25">
      <c r="B19" s="89"/>
      <c r="C19" s="88"/>
      <c r="D19" s="88"/>
      <c r="E19" s="88"/>
      <c r="F19" s="88"/>
      <c r="G19" s="90"/>
      <c r="H19" s="88"/>
      <c r="I19" s="88"/>
      <c r="J19" s="115" t="str">
        <f t="shared" ref="J19:J26" si="7">IF(OR($B19="Channel_Rectangular", $B19="Channel_Trapezoidal", $B19="Channel_Triangular"),($G19/12*$I19)+(($H19-$I19)*$G19/24),IF($B19="Culvert",(((F19/12)^2)/4)*(ACOS(1-(G19/(F19/2)))-(SIN(2*ACOS(1-(G19/(F19/2))))/2)),""))</f>
        <v/>
      </c>
      <c r="K19" s="115" t="str">
        <f t="shared" ref="K19:K26" si="8">IF(OR($B19="Channel_Rectangular", $B19="Channel_Trapezoidal", $B19="Channel_Triangular"),$I19+2*(($G19/12)^2+($H19-$I19)^2)^0.5,IF($B19="Culvert",(ACOS(1-G19/(F19/2)))*F19/12,""))</f>
        <v/>
      </c>
      <c r="L19" s="91" t="str">
        <f t="shared" si="1"/>
        <v/>
      </c>
      <c r="M19" s="115" t="str">
        <f t="shared" si="5"/>
        <v/>
      </c>
      <c r="N19" s="115" t="str">
        <f t="shared" si="2"/>
        <v/>
      </c>
      <c r="O19" s="115" t="str">
        <f t="shared" si="3"/>
        <v/>
      </c>
      <c r="P19" s="116" t="str">
        <f t="shared" si="6"/>
        <v/>
      </c>
    </row>
    <row r="20" spans="2:16" x14ac:dyDescent="0.25">
      <c r="B20" s="89"/>
      <c r="C20" s="88"/>
      <c r="D20" s="88"/>
      <c r="E20" s="88"/>
      <c r="F20" s="88"/>
      <c r="G20" s="90"/>
      <c r="H20" s="88"/>
      <c r="I20" s="88"/>
      <c r="J20" s="115" t="str">
        <f t="shared" si="7"/>
        <v/>
      </c>
      <c r="K20" s="115" t="str">
        <f t="shared" si="8"/>
        <v/>
      </c>
      <c r="L20" s="91" t="str">
        <f t="shared" si="1"/>
        <v/>
      </c>
      <c r="M20" s="115" t="str">
        <f t="shared" si="5"/>
        <v/>
      </c>
      <c r="N20" s="115" t="str">
        <f t="shared" si="2"/>
        <v/>
      </c>
      <c r="O20" s="115" t="str">
        <f t="shared" si="3"/>
        <v/>
      </c>
      <c r="P20" s="116" t="str">
        <f t="shared" si="6"/>
        <v/>
      </c>
    </row>
    <row r="21" spans="2:16" x14ac:dyDescent="0.25">
      <c r="B21" s="89"/>
      <c r="C21" s="88"/>
      <c r="D21" s="88"/>
      <c r="E21" s="88"/>
      <c r="F21" s="88"/>
      <c r="G21" s="90"/>
      <c r="H21" s="88"/>
      <c r="I21" s="88"/>
      <c r="J21" s="115" t="str">
        <f t="shared" si="7"/>
        <v/>
      </c>
      <c r="K21" s="115" t="str">
        <f t="shared" si="8"/>
        <v/>
      </c>
      <c r="L21" s="91" t="str">
        <f t="shared" si="1"/>
        <v/>
      </c>
      <c r="M21" s="115" t="str">
        <f t="shared" si="5"/>
        <v/>
      </c>
      <c r="N21" s="115" t="str">
        <f t="shared" si="2"/>
        <v/>
      </c>
      <c r="O21" s="115" t="str">
        <f t="shared" si="3"/>
        <v/>
      </c>
      <c r="P21" s="116" t="str">
        <f t="shared" si="6"/>
        <v/>
      </c>
    </row>
    <row r="22" spans="2:16" x14ac:dyDescent="0.25">
      <c r="B22" s="89"/>
      <c r="C22" s="88"/>
      <c r="D22" s="88"/>
      <c r="E22" s="88"/>
      <c r="F22" s="88"/>
      <c r="G22" s="90"/>
      <c r="H22" s="88"/>
      <c r="I22" s="88"/>
      <c r="J22" s="115" t="str">
        <f t="shared" si="7"/>
        <v/>
      </c>
      <c r="K22" s="115" t="str">
        <f t="shared" si="8"/>
        <v/>
      </c>
      <c r="L22" s="91" t="str">
        <f t="shared" si="1"/>
        <v/>
      </c>
      <c r="M22" s="115" t="str">
        <f t="shared" si="5"/>
        <v/>
      </c>
      <c r="N22" s="115" t="str">
        <f t="shared" si="2"/>
        <v/>
      </c>
      <c r="O22" s="115" t="str">
        <f t="shared" si="3"/>
        <v/>
      </c>
      <c r="P22" s="116" t="str">
        <f t="shared" si="6"/>
        <v/>
      </c>
    </row>
    <row r="23" spans="2:16" x14ac:dyDescent="0.25">
      <c r="B23" s="89"/>
      <c r="C23" s="88"/>
      <c r="D23" s="88"/>
      <c r="E23" s="88"/>
      <c r="F23" s="88"/>
      <c r="G23" s="90"/>
      <c r="H23" s="88"/>
      <c r="I23" s="88"/>
      <c r="J23" s="115" t="str">
        <f t="shared" si="7"/>
        <v/>
      </c>
      <c r="K23" s="115" t="str">
        <f t="shared" si="8"/>
        <v/>
      </c>
      <c r="L23" s="91" t="str">
        <f t="shared" si="1"/>
        <v/>
      </c>
      <c r="M23" s="115" t="str">
        <f t="shared" si="5"/>
        <v/>
      </c>
      <c r="N23" s="115" t="str">
        <f t="shared" si="2"/>
        <v/>
      </c>
      <c r="O23" s="115" t="str">
        <f t="shared" si="3"/>
        <v/>
      </c>
      <c r="P23" s="116" t="str">
        <f t="shared" si="6"/>
        <v/>
      </c>
    </row>
    <row r="24" spans="2:16" x14ac:dyDescent="0.25">
      <c r="B24" s="89"/>
      <c r="C24" s="88"/>
      <c r="D24" s="88"/>
      <c r="E24" s="88"/>
      <c r="F24" s="88"/>
      <c r="G24" s="90"/>
      <c r="H24" s="88"/>
      <c r="I24" s="88"/>
      <c r="J24" s="115" t="str">
        <f t="shared" si="7"/>
        <v/>
      </c>
      <c r="K24" s="115" t="str">
        <f t="shared" si="8"/>
        <v/>
      </c>
      <c r="L24" s="91" t="str">
        <f t="shared" si="1"/>
        <v/>
      </c>
      <c r="M24" s="115" t="str">
        <f t="shared" si="5"/>
        <v/>
      </c>
      <c r="N24" s="115" t="str">
        <f t="shared" si="2"/>
        <v/>
      </c>
      <c r="O24" s="115" t="str">
        <f t="shared" si="3"/>
        <v/>
      </c>
      <c r="P24" s="116" t="str">
        <f t="shared" si="6"/>
        <v/>
      </c>
    </row>
    <row r="25" spans="2:16" x14ac:dyDescent="0.25">
      <c r="B25" s="89"/>
      <c r="C25" s="88"/>
      <c r="D25" s="88"/>
      <c r="E25" s="88"/>
      <c r="F25" s="88"/>
      <c r="G25" s="90"/>
      <c r="H25" s="88"/>
      <c r="I25" s="88"/>
      <c r="J25" s="115" t="str">
        <f t="shared" si="7"/>
        <v/>
      </c>
      <c r="K25" s="115" t="str">
        <f t="shared" si="8"/>
        <v/>
      </c>
      <c r="L25" s="91" t="str">
        <f t="shared" si="1"/>
        <v/>
      </c>
      <c r="M25" s="115" t="str">
        <f t="shared" si="5"/>
        <v/>
      </c>
      <c r="N25" s="115" t="str">
        <f t="shared" si="2"/>
        <v/>
      </c>
      <c r="O25" s="115" t="str">
        <f t="shared" si="3"/>
        <v/>
      </c>
      <c r="P25" s="116" t="str">
        <f t="shared" si="6"/>
        <v/>
      </c>
    </row>
    <row r="26" spans="2:16" x14ac:dyDescent="0.25">
      <c r="B26" s="89"/>
      <c r="C26" s="89"/>
      <c r="D26" s="88"/>
      <c r="E26" s="88"/>
      <c r="F26" s="88"/>
      <c r="G26" s="90"/>
      <c r="H26" s="88"/>
      <c r="I26" s="88"/>
      <c r="J26" s="115" t="str">
        <f t="shared" si="7"/>
        <v/>
      </c>
      <c r="K26" s="115" t="str">
        <f t="shared" si="8"/>
        <v/>
      </c>
      <c r="L26" s="91" t="str">
        <f t="shared" si="1"/>
        <v/>
      </c>
      <c r="M26" s="115" t="str">
        <f t="shared" si="5"/>
        <v/>
      </c>
      <c r="N26" s="115" t="str">
        <f t="shared" si="2"/>
        <v/>
      </c>
      <c r="O26" s="115" t="str">
        <f t="shared" si="3"/>
        <v/>
      </c>
      <c r="P26" s="116" t="str">
        <f t="shared" si="6"/>
        <v/>
      </c>
    </row>
    <row r="27" spans="2:16" x14ac:dyDescent="0.25">
      <c r="M27" s="117" t="s">
        <v>2404</v>
      </c>
    </row>
    <row r="28" spans="2:16" ht="15.75" thickBot="1" x14ac:dyDescent="0.3">
      <c r="B28" s="67" t="s">
        <v>2564</v>
      </c>
      <c r="C28" s="67"/>
    </row>
    <row r="29" spans="2:16" x14ac:dyDescent="0.25">
      <c r="D29" s="112"/>
    </row>
    <row r="30" spans="2:16" ht="45" x14ac:dyDescent="0.25">
      <c r="B30" s="113" t="s">
        <v>2392</v>
      </c>
      <c r="C30" s="113" t="s">
        <v>2393</v>
      </c>
      <c r="D30" s="113" t="s">
        <v>2394</v>
      </c>
      <c r="E30" s="113" t="s">
        <v>2395</v>
      </c>
      <c r="F30" s="113" t="s">
        <v>2607</v>
      </c>
      <c r="G30" s="113" t="s">
        <v>2608</v>
      </c>
      <c r="H30" s="113" t="s">
        <v>2554</v>
      </c>
      <c r="I30" s="113" t="s">
        <v>2555</v>
      </c>
      <c r="J30" s="113" t="s">
        <v>2421</v>
      </c>
      <c r="K30" s="113" t="s">
        <v>2420</v>
      </c>
      <c r="L30" s="114" t="s">
        <v>2400</v>
      </c>
      <c r="M30" s="114" t="s">
        <v>2681</v>
      </c>
      <c r="N30" s="113" t="s">
        <v>2408</v>
      </c>
      <c r="O30" s="113" t="s">
        <v>2409</v>
      </c>
    </row>
    <row r="31" spans="2:16" x14ac:dyDescent="0.25">
      <c r="B31" s="89" t="s">
        <v>2397</v>
      </c>
      <c r="C31" s="88" t="s">
        <v>2639</v>
      </c>
      <c r="D31" s="88">
        <v>155</v>
      </c>
      <c r="E31" s="88">
        <v>3.2300000000000002E-2</v>
      </c>
      <c r="F31" s="88">
        <v>15</v>
      </c>
      <c r="G31" s="88">
        <v>10</v>
      </c>
      <c r="H31" s="88">
        <v>12</v>
      </c>
      <c r="I31" s="88"/>
      <c r="J31" s="115" t="str">
        <f>IF(OR($B31="Channel_Rectangular", $B31="Channel_Trapezoidal", $B31="Channel_Triangular"),($G31/12*$I31)+(($H31-$I31)*$G31/24),IF($B31="Culvert",(((F31/12)^2)/4)*(ACOS(1-(G31/(F31/2)))-(SIN(2*ACOS(1-(G31/(F31/2))))/2)),""))</f>
        <v/>
      </c>
      <c r="K31" s="115" t="str">
        <f t="shared" ref="K31" si="9">IF(OR($B31="Channel_Rectangular", $B31="Channel_Trapezoidal", $B31="Channel_Triangular"),$I31+2*(($G31/12)^2+($H31-$I31)^2)^0.5,IF($B31="Culvert",(ACOS(1-G31/(F31/2)))*F31/12,""))</f>
        <v/>
      </c>
      <c r="L31" s="91">
        <f t="shared" ref="L31:L40" si="10">IF(B31="","",IF($B31="Sheet",VLOOKUP($C31,Sheet_n,2,FALSE),IF(OR($B31="Channel_Rectangular",$B31="Channel_Trapezoidal",$B31="Channel_Triangular"),VLOOKUP($C31,Channel_Rectangular_n,2,FALSE),IF($B31="Culvert",VLOOKUP($C31,Culvert_n,2,FALSE),VLOOKUP($C31,Shallow_k,2,FALSE)))))</f>
        <v>0.15</v>
      </c>
      <c r="M31" s="115" t="str">
        <f>IF($B31="","",IF($B31="Shallow",(0.49*(E31^0.5))/$L31,IF(OR($B31="Channel_Rectangular",$B31="Channel_Trapezoidal", $B31="Channel_Triangular",$B31="Culvert"),((1.49*($J31/$K31)^(2/3)*$E31^0.5)/$L31),"n/a")))</f>
        <v>n/a</v>
      </c>
      <c r="N31" s="115">
        <f t="shared" ref="N31:N40" si="11">IF($B31="","",IF($B31="Sheet",(0.007*(($L31*$D31)^0.8))/(($C$12^0.5)*($E31^0.4)),$D31/(3600*$M31)))</f>
        <v>0.30166738136014382</v>
      </c>
      <c r="O31" s="115">
        <f t="shared" ref="O31:O40" si="12">IF($B31="","",$N31*60)</f>
        <v>18.10004288160863</v>
      </c>
      <c r="P31" s="116" t="str">
        <f>IF(AND($B31="Sheet",$D31&gt;300),"WARNING: Sheet flow length cannot be greater than 300 ft.","")</f>
        <v/>
      </c>
    </row>
    <row r="32" spans="2:16" x14ac:dyDescent="0.25">
      <c r="B32" s="89" t="s">
        <v>2398</v>
      </c>
      <c r="C32" s="89" t="s">
        <v>2624</v>
      </c>
      <c r="D32" s="88">
        <v>120</v>
      </c>
      <c r="E32" s="88">
        <v>0.05</v>
      </c>
      <c r="F32" s="88"/>
      <c r="G32" s="88"/>
      <c r="H32" s="88"/>
      <c r="I32" s="88"/>
      <c r="J32" s="115" t="str">
        <f t="shared" ref="J32:J40" si="13">IF(OR($B32="Channel_Rectangular", $B32="Channel_Trapezoidal", $B32="Channel_Triangular"),($G32/12*$I32)+(($H32-$I32)*$G32/24),IF($B32="Culvert",(((F32/12)^2)/4)*(ACOS(1-(G32/(F32/2)))-(SIN(2*ACOS(1-(G32/(F32/2))))/2)),""))</f>
        <v/>
      </c>
      <c r="K32" s="115" t="str">
        <f t="shared" ref="K32:K40" si="14">IF(OR($B32="Channel_Rectangular", $B32="Channel_Trapezoidal", $B32="Channel_Triangular"),$I32+2*(($G32/12)^2+($H32-$I32)^2)^0.5,IF($B32="Culvert",(ACOS(1-G32/(F32/2)))*F32/12,""))</f>
        <v/>
      </c>
      <c r="L32" s="91">
        <f t="shared" si="10"/>
        <v>0.05</v>
      </c>
      <c r="M32" s="115">
        <f t="shared" ref="M32:M40" si="15">IF($B32="","",IF($B32="Shallow",(0.49*(E32^0.5))/$L32,IF(OR($B32="Channel_Rectangular",$B32="Channel_Trapezoidal", $B32="Channel_Triangular",$B32="Culvert"),((1.49*($J32/$K32)^(2/3)*$E32^0.5)/$L32),"n/a")))</f>
        <v>2.1913466179497934</v>
      </c>
      <c r="N32" s="115">
        <f t="shared" si="11"/>
        <v>1.5211346785712858E-2</v>
      </c>
      <c r="O32" s="115">
        <f t="shared" si="12"/>
        <v>0.91268080714277144</v>
      </c>
      <c r="P32" s="116" t="str">
        <f t="shared" ref="P32:P40" si="16">IF(AND($B32="Sheet",$D32&gt;300),"WARNING: Sheet flow length cannot be greater than 300 ft.","")</f>
        <v/>
      </c>
    </row>
    <row r="33" spans="2:16" x14ac:dyDescent="0.25">
      <c r="B33" s="89"/>
      <c r="C33" s="88"/>
      <c r="D33" s="88"/>
      <c r="E33" s="88"/>
      <c r="F33" s="88"/>
      <c r="G33" s="88"/>
      <c r="H33" s="88"/>
      <c r="I33" s="88"/>
      <c r="J33" s="115" t="str">
        <f t="shared" si="13"/>
        <v/>
      </c>
      <c r="K33" s="115" t="str">
        <f t="shared" si="14"/>
        <v/>
      </c>
      <c r="L33" s="91" t="str">
        <f t="shared" si="10"/>
        <v/>
      </c>
      <c r="M33" s="115" t="str">
        <f t="shared" si="15"/>
        <v/>
      </c>
      <c r="N33" s="115" t="str">
        <f t="shared" si="11"/>
        <v/>
      </c>
      <c r="O33" s="115" t="str">
        <f t="shared" si="12"/>
        <v/>
      </c>
      <c r="P33" s="116" t="str">
        <f t="shared" si="16"/>
        <v/>
      </c>
    </row>
    <row r="34" spans="2:16" x14ac:dyDescent="0.25">
      <c r="B34" s="89"/>
      <c r="C34" s="89"/>
      <c r="D34" s="88"/>
      <c r="E34" s="88"/>
      <c r="F34" s="88"/>
      <c r="G34" s="88"/>
      <c r="H34" s="88"/>
      <c r="I34" s="88"/>
      <c r="J34" s="115" t="str">
        <f t="shared" si="13"/>
        <v/>
      </c>
      <c r="K34" s="115" t="str">
        <f t="shared" si="14"/>
        <v/>
      </c>
      <c r="L34" s="91" t="str">
        <f t="shared" si="10"/>
        <v/>
      </c>
      <c r="M34" s="115" t="str">
        <f t="shared" si="15"/>
        <v/>
      </c>
      <c r="N34" s="115" t="str">
        <f t="shared" si="11"/>
        <v/>
      </c>
      <c r="O34" s="115" t="str">
        <f t="shared" si="12"/>
        <v/>
      </c>
      <c r="P34" s="116" t="str">
        <f t="shared" si="16"/>
        <v/>
      </c>
    </row>
    <row r="35" spans="2:16" x14ac:dyDescent="0.25">
      <c r="B35" s="89"/>
      <c r="C35" s="88"/>
      <c r="D35" s="88"/>
      <c r="E35" s="88"/>
      <c r="F35" s="88"/>
      <c r="G35" s="88"/>
      <c r="H35" s="88"/>
      <c r="I35" s="88"/>
      <c r="J35" s="115" t="str">
        <f t="shared" si="13"/>
        <v/>
      </c>
      <c r="K35" s="115" t="str">
        <f t="shared" si="14"/>
        <v/>
      </c>
      <c r="L35" s="91" t="str">
        <f t="shared" si="10"/>
        <v/>
      </c>
      <c r="M35" s="115" t="str">
        <f t="shared" si="15"/>
        <v/>
      </c>
      <c r="N35" s="115" t="str">
        <f t="shared" si="11"/>
        <v/>
      </c>
      <c r="O35" s="115" t="str">
        <f t="shared" si="12"/>
        <v/>
      </c>
      <c r="P35" s="116" t="str">
        <f t="shared" si="16"/>
        <v/>
      </c>
    </row>
    <row r="36" spans="2:16" x14ac:dyDescent="0.25">
      <c r="B36" s="89"/>
      <c r="C36" s="89"/>
      <c r="D36" s="88"/>
      <c r="E36" s="88"/>
      <c r="F36" s="88"/>
      <c r="G36" s="88"/>
      <c r="H36" s="88"/>
      <c r="I36" s="88"/>
      <c r="J36" s="115" t="str">
        <f t="shared" si="13"/>
        <v/>
      </c>
      <c r="K36" s="115" t="str">
        <f t="shared" si="14"/>
        <v/>
      </c>
      <c r="L36" s="91" t="str">
        <f t="shared" si="10"/>
        <v/>
      </c>
      <c r="M36" s="115" t="str">
        <f t="shared" si="15"/>
        <v/>
      </c>
      <c r="N36" s="115" t="str">
        <f t="shared" si="11"/>
        <v/>
      </c>
      <c r="O36" s="115" t="str">
        <f t="shared" si="12"/>
        <v/>
      </c>
      <c r="P36" s="116" t="str">
        <f t="shared" si="16"/>
        <v/>
      </c>
    </row>
    <row r="37" spans="2:16" x14ac:dyDescent="0.25">
      <c r="B37" s="89"/>
      <c r="C37" s="88"/>
      <c r="D37" s="88"/>
      <c r="E37" s="88"/>
      <c r="F37" s="88"/>
      <c r="G37" s="88"/>
      <c r="H37" s="88"/>
      <c r="I37" s="88"/>
      <c r="J37" s="115" t="str">
        <f t="shared" si="13"/>
        <v/>
      </c>
      <c r="K37" s="115" t="str">
        <f t="shared" si="14"/>
        <v/>
      </c>
      <c r="L37" s="91" t="str">
        <f t="shared" si="10"/>
        <v/>
      </c>
      <c r="M37" s="115" t="str">
        <f t="shared" si="15"/>
        <v/>
      </c>
      <c r="N37" s="115" t="str">
        <f t="shared" si="11"/>
        <v/>
      </c>
      <c r="O37" s="115" t="str">
        <f t="shared" si="12"/>
        <v/>
      </c>
      <c r="P37" s="116" t="str">
        <f t="shared" si="16"/>
        <v/>
      </c>
    </row>
    <row r="38" spans="2:16" x14ac:dyDescent="0.25">
      <c r="B38" s="89"/>
      <c r="C38" s="89"/>
      <c r="D38" s="88"/>
      <c r="E38" s="88"/>
      <c r="F38" s="88"/>
      <c r="G38" s="88"/>
      <c r="H38" s="88"/>
      <c r="I38" s="88"/>
      <c r="J38" s="115" t="str">
        <f t="shared" si="13"/>
        <v/>
      </c>
      <c r="K38" s="115" t="str">
        <f t="shared" si="14"/>
        <v/>
      </c>
      <c r="L38" s="91" t="str">
        <f t="shared" si="10"/>
        <v/>
      </c>
      <c r="M38" s="115" t="str">
        <f t="shared" si="15"/>
        <v/>
      </c>
      <c r="N38" s="115" t="str">
        <f t="shared" si="11"/>
        <v/>
      </c>
      <c r="O38" s="115" t="str">
        <f t="shared" si="12"/>
        <v/>
      </c>
      <c r="P38" s="116" t="str">
        <f t="shared" si="16"/>
        <v/>
      </c>
    </row>
    <row r="39" spans="2:16" x14ac:dyDescent="0.25">
      <c r="B39" s="89"/>
      <c r="C39" s="88"/>
      <c r="D39" s="88"/>
      <c r="E39" s="88"/>
      <c r="F39" s="88"/>
      <c r="G39" s="88"/>
      <c r="H39" s="88"/>
      <c r="I39" s="88"/>
      <c r="J39" s="115" t="str">
        <f t="shared" si="13"/>
        <v/>
      </c>
      <c r="K39" s="115" t="str">
        <f t="shared" si="14"/>
        <v/>
      </c>
      <c r="L39" s="91" t="str">
        <f t="shared" si="10"/>
        <v/>
      </c>
      <c r="M39" s="115" t="str">
        <f t="shared" si="15"/>
        <v/>
      </c>
      <c r="N39" s="115" t="str">
        <f t="shared" si="11"/>
        <v/>
      </c>
      <c r="O39" s="115" t="str">
        <f t="shared" si="12"/>
        <v/>
      </c>
      <c r="P39" s="116" t="str">
        <f t="shared" si="16"/>
        <v/>
      </c>
    </row>
    <row r="40" spans="2:16" x14ac:dyDescent="0.25">
      <c r="B40" s="89"/>
      <c r="C40" s="89"/>
      <c r="D40" s="88"/>
      <c r="E40" s="88"/>
      <c r="F40" s="88"/>
      <c r="G40" s="88"/>
      <c r="H40" s="88"/>
      <c r="I40" s="88"/>
      <c r="J40" s="115" t="str">
        <f t="shared" si="13"/>
        <v/>
      </c>
      <c r="K40" s="115" t="str">
        <f t="shared" si="14"/>
        <v/>
      </c>
      <c r="L40" s="91" t="str">
        <f t="shared" si="10"/>
        <v/>
      </c>
      <c r="M40" s="115" t="str">
        <f t="shared" si="15"/>
        <v/>
      </c>
      <c r="N40" s="115" t="str">
        <f t="shared" si="11"/>
        <v/>
      </c>
      <c r="O40" s="115" t="str">
        <f t="shared" si="12"/>
        <v/>
      </c>
      <c r="P40" s="116" t="str">
        <f t="shared" si="16"/>
        <v/>
      </c>
    </row>
    <row r="41" spans="2:16" x14ac:dyDescent="0.25">
      <c r="M41" s="117" t="s">
        <v>2404</v>
      </c>
    </row>
    <row r="42" spans="2:16" ht="15.75" thickBot="1" x14ac:dyDescent="0.3">
      <c r="B42" s="67" t="s">
        <v>2550</v>
      </c>
      <c r="C42" s="67"/>
    </row>
    <row r="44" spans="2:16" x14ac:dyDescent="0.25">
      <c r="B44" s="118" t="s">
        <v>2561</v>
      </c>
    </row>
    <row r="45" spans="2:16" x14ac:dyDescent="0.25">
      <c r="B45" s="69" t="s">
        <v>2415</v>
      </c>
      <c r="C45" s="110">
        <f>SUM($O$17:$O$26)</f>
        <v>0.40736449696700816</v>
      </c>
    </row>
    <row r="46" spans="2:16" x14ac:dyDescent="0.25">
      <c r="B46" s="69" t="s">
        <v>2405</v>
      </c>
      <c r="C46" s="110">
        <f>IF($C$45&gt;60,'IDF Curve'!$L15*$C$45+'IDF Curve'!$M15,'IDF Curve'!$J15*LN($C$45)+'IDF Curve'!$K15)</f>
        <v>2.3890141449311275</v>
      </c>
    </row>
    <row r="47" spans="2:16" x14ac:dyDescent="0.25">
      <c r="B47" s="69" t="s">
        <v>2406</v>
      </c>
      <c r="C47" s="110">
        <f>IF($C$45&gt;60,'IDF Curve'!$L16*$C$45+'IDF Curve'!$M16,'IDF Curve'!$J16*LN($C$45)+'IDF Curve'!$K16)</f>
        <v>4.5751064807988975</v>
      </c>
    </row>
    <row r="48" spans="2:16" x14ac:dyDescent="0.25">
      <c r="B48" s="69" t="s">
        <v>2407</v>
      </c>
      <c r="C48" s="110">
        <f>IF($C$45&gt;60,'IDF Curve'!$L17*$C$45+'IDF Curve'!$M17,'IDF Curve'!$J17*LN($C$45)+'IDF Curve'!$K17)</f>
        <v>7.7026975395088249</v>
      </c>
    </row>
    <row r="50" spans="2:3" x14ac:dyDescent="0.25">
      <c r="B50" s="118" t="s">
        <v>2562</v>
      </c>
    </row>
    <row r="51" spans="2:3" x14ac:dyDescent="0.25">
      <c r="B51" s="69" t="s">
        <v>2415</v>
      </c>
      <c r="C51" s="110">
        <f>SUM(O31:O40)</f>
        <v>19.0127236887514</v>
      </c>
    </row>
    <row r="52" spans="2:3" x14ac:dyDescent="0.25">
      <c r="B52" s="69" t="s">
        <v>2405</v>
      </c>
      <c r="C52" s="110">
        <f>IF($C$51&gt;60,'IDF Curve'!$L15*$C$51+'IDF Curve'!$M15,'IDF Curve'!$J15*LN($C$51)+'IDF Curve'!$K15)</f>
        <v>0.84059315940177082</v>
      </c>
    </row>
    <row r="53" spans="2:3" x14ac:dyDescent="0.25">
      <c r="B53" s="69" t="s">
        <v>2406</v>
      </c>
      <c r="C53" s="110">
        <f>IF($C$51&gt;60,'IDF Curve'!$L16*$C$51+'IDF Curve'!$M16,'IDF Curve'!$J16*LN($C$51)+'IDF Curve'!$K16)</f>
        <v>1.6097867061415543</v>
      </c>
    </row>
    <row r="54" spans="2:3" x14ac:dyDescent="0.25">
      <c r="B54" s="69" t="s">
        <v>2407</v>
      </c>
      <c r="C54" s="110">
        <f>IF($C$51&gt;60,'IDF Curve'!$L17*$C$51+'IDF Curve'!$M17,'IDF Curve'!$J17*LN($C$51)+'IDF Curve'!$K17)</f>
        <v>2.7102538820834936</v>
      </c>
    </row>
  </sheetData>
  <sheetProtection sheet="1" objects="1" scenarios="1" selectLockedCells="1"/>
  <conditionalFormatting sqref="D17:F18 D20:F26">
    <cfRule type="expression" dxfId="12" priority="29">
      <formula>$B17=""</formula>
    </cfRule>
  </conditionalFormatting>
  <conditionalFormatting sqref="D17:D18 D20:D26">
    <cfRule type="expression" dxfId="11" priority="28">
      <formula>AND($B17="Sheet",$D17&gt;300)</formula>
    </cfRule>
  </conditionalFormatting>
  <conditionalFormatting sqref="H17:I26 H31:I40">
    <cfRule type="expression" dxfId="10" priority="2">
      <formula>OR($B17="Sheet",$B17="Shallow",$B17="Culvert",$B17="")</formula>
    </cfRule>
  </conditionalFormatting>
  <conditionalFormatting sqref="D19:F19">
    <cfRule type="expression" dxfId="9" priority="13">
      <formula>$B19=""</formula>
    </cfRule>
  </conditionalFormatting>
  <conditionalFormatting sqref="D19">
    <cfRule type="expression" dxfId="8" priority="12">
      <formula>AND($B19="Sheet",$D19&gt;300)</formula>
    </cfRule>
  </conditionalFormatting>
  <conditionalFormatting sqref="F17:G26 F31:G40">
    <cfRule type="expression" dxfId="7" priority="10">
      <formula>OR($B17="Shallow",$B17="Sheet",$B17="")</formula>
    </cfRule>
  </conditionalFormatting>
  <conditionalFormatting sqref="D31:I40">
    <cfRule type="expression" dxfId="6" priority="9">
      <formula>$B31=""</formula>
    </cfRule>
  </conditionalFormatting>
  <conditionalFormatting sqref="D31:D32 D34:D40">
    <cfRule type="expression" dxfId="5" priority="8">
      <formula>AND($B31="Sheet",$D31&gt;300)</formula>
    </cfRule>
  </conditionalFormatting>
  <conditionalFormatting sqref="H31:I40">
    <cfRule type="expression" dxfId="4" priority="7">
      <formula>OR($B31="Sheet",$B31="Shallow",$B31="Culvert",$B31="")</formula>
    </cfRule>
  </conditionalFormatting>
  <conditionalFormatting sqref="D33:F33">
    <cfRule type="expression" dxfId="3" priority="6">
      <formula>$B33=""</formula>
    </cfRule>
  </conditionalFormatting>
  <conditionalFormatting sqref="D33">
    <cfRule type="expression" dxfId="2" priority="5">
      <formula>AND($B33="Sheet",$D33&gt;300)</formula>
    </cfRule>
  </conditionalFormatting>
  <conditionalFormatting sqref="G31:G40">
    <cfRule type="expression" dxfId="1" priority="4">
      <formula>OR($B31="Shallow",$B31="Sheet",$B31="")</formula>
    </cfRule>
  </conditionalFormatting>
  <conditionalFormatting sqref="I31:I40 I17:I26">
    <cfRule type="expression" dxfId="0" priority="1">
      <formula>OR($B17="Channel_Triangular",$B17="Channel_Rectangular")</formula>
    </cfRule>
  </conditionalFormatting>
  <dataValidations count="3">
    <dataValidation type="list" allowBlank="1" showInputMessage="1" showErrorMessage="1" sqref="B31:B40 B17:B26">
      <formula1>FlowType</formula1>
    </dataValidation>
    <dataValidation type="list" allowBlank="1" showInputMessage="1" showErrorMessage="1" sqref="C31:C40 C17:C26">
      <formula1>INDIRECT($B17)</formula1>
    </dataValidation>
    <dataValidation allowBlank="1" showInputMessage="1" showErrorMessage="1" errorTitle="Flow Length too high!" error="Sheet flow length must be shorter than 300ft. For a sheet flow longer than 300ft. consider using the shallow flow type" sqref="D31:D40 D17:D26"/>
  </dataValidations>
  <hyperlinks>
    <hyperlink ref="A1" location="Summary!A1" display="Return to Summary"/>
  </hyperlinks>
  <pageMargins left="0.7" right="0.7" top="0.75" bottom="0.75" header="0.3" footer="0.3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62"/>
  <sheetViews>
    <sheetView tabSelected="1" zoomScale="125" zoomScaleNormal="125" zoomScalePageLayoutView="125" workbookViewId="0">
      <selection activeCell="C7" sqref="C7"/>
    </sheetView>
  </sheetViews>
  <sheetFormatPr defaultColWidth="8.85546875" defaultRowHeight="15" x14ac:dyDescent="0.25"/>
  <cols>
    <col min="1" max="1" width="8.85546875" style="65"/>
    <col min="2" max="2" width="49" style="65" customWidth="1"/>
    <col min="3" max="4" width="19.42578125" style="65" customWidth="1"/>
    <col min="5" max="5" width="17.28515625" style="65" bestFit="1" customWidth="1"/>
    <col min="6" max="16384" width="8.85546875" style="65"/>
  </cols>
  <sheetData>
    <row r="3" spans="2:4" ht="22.5" x14ac:dyDescent="0.3">
      <c r="B3" s="66" t="s">
        <v>2425</v>
      </c>
    </row>
    <row r="5" spans="2:4" ht="15.75" thickBot="1" x14ac:dyDescent="0.3">
      <c r="B5" s="67" t="s">
        <v>2546</v>
      </c>
      <c r="C5" s="67"/>
      <c r="D5" s="67"/>
    </row>
    <row r="6" spans="2:4" x14ac:dyDescent="0.25">
      <c r="B6" s="68"/>
      <c r="C6" s="68"/>
    </row>
    <row r="7" spans="2:4" x14ac:dyDescent="0.25">
      <c r="B7" s="69" t="s">
        <v>2541</v>
      </c>
      <c r="C7" s="64">
        <f>1.186*43560</f>
        <v>51662.159999999996</v>
      </c>
    </row>
    <row r="9" spans="2:4" ht="15.75" thickBot="1" x14ac:dyDescent="0.3">
      <c r="B9" s="67" t="s">
        <v>2539</v>
      </c>
      <c r="C9" s="67"/>
      <c r="D9" s="67"/>
    </row>
    <row r="11" spans="2:4" x14ac:dyDescent="0.25">
      <c r="B11" s="70" t="s">
        <v>2426</v>
      </c>
      <c r="C11" s="70" t="s">
        <v>2535</v>
      </c>
      <c r="D11" s="70" t="s">
        <v>2542</v>
      </c>
    </row>
    <row r="12" spans="2:4" x14ac:dyDescent="0.25">
      <c r="B12" s="71" t="s">
        <v>2530</v>
      </c>
      <c r="C12" s="64">
        <v>0</v>
      </c>
      <c r="D12" s="79">
        <f>C12/43560</f>
        <v>0</v>
      </c>
    </row>
    <row r="13" spans="2:4" x14ac:dyDescent="0.25">
      <c r="B13" s="71" t="s">
        <v>2531</v>
      </c>
      <c r="C13" s="64">
        <v>0</v>
      </c>
      <c r="D13" s="79">
        <f t="shared" ref="D13:D16" si="0">C13/43560</f>
        <v>0</v>
      </c>
    </row>
    <row r="14" spans="2:4" x14ac:dyDescent="0.25">
      <c r="B14" s="71" t="s">
        <v>2532</v>
      </c>
      <c r="C14" s="64">
        <v>0</v>
      </c>
      <c r="D14" s="79">
        <f t="shared" si="0"/>
        <v>0</v>
      </c>
    </row>
    <row r="15" spans="2:4" x14ac:dyDescent="0.25">
      <c r="B15" s="71" t="s">
        <v>2533</v>
      </c>
      <c r="C15" s="64">
        <v>0</v>
      </c>
      <c r="D15" s="79">
        <f t="shared" si="0"/>
        <v>0</v>
      </c>
    </row>
    <row r="16" spans="2:4" x14ac:dyDescent="0.25">
      <c r="B16" s="71" t="s">
        <v>2534</v>
      </c>
      <c r="C16" s="79">
        <f>$C$7-C12-C13-C14-C15</f>
        <v>51662.159999999996</v>
      </c>
      <c r="D16" s="79">
        <f t="shared" si="0"/>
        <v>1.1859999999999999</v>
      </c>
    </row>
    <row r="17" spans="2:4" x14ac:dyDescent="0.25">
      <c r="B17" s="71" t="s">
        <v>2536</v>
      </c>
      <c r="C17" s="79">
        <f>SUM($C$12:$C$16)</f>
        <v>51662.159999999996</v>
      </c>
      <c r="D17" s="79">
        <f>C17/43560</f>
        <v>1.1859999999999999</v>
      </c>
    </row>
    <row r="19" spans="2:4" ht="15.75" thickBot="1" x14ac:dyDescent="0.3">
      <c r="B19" s="67" t="s">
        <v>2540</v>
      </c>
      <c r="C19" s="67"/>
      <c r="D19" s="67"/>
    </row>
    <row r="21" spans="2:4" x14ac:dyDescent="0.25">
      <c r="B21" s="70" t="s">
        <v>2426</v>
      </c>
      <c r="C21" s="70" t="s">
        <v>2535</v>
      </c>
      <c r="D21" s="70" t="s">
        <v>2542</v>
      </c>
    </row>
    <row r="22" spans="2:4" x14ac:dyDescent="0.25">
      <c r="B22" s="71" t="s">
        <v>2530</v>
      </c>
      <c r="C22" s="64">
        <v>3600</v>
      </c>
      <c r="D22" s="79">
        <f>C22/43560</f>
        <v>8.2644628099173556E-2</v>
      </c>
    </row>
    <row r="23" spans="2:4" x14ac:dyDescent="0.25">
      <c r="B23" s="71" t="s">
        <v>2531</v>
      </c>
      <c r="C23" s="64">
        <v>300</v>
      </c>
      <c r="D23" s="79">
        <f t="shared" ref="D23:D26" si="1">C23/43560</f>
        <v>6.8870523415977963E-3</v>
      </c>
    </row>
    <row r="24" spans="2:4" x14ac:dyDescent="0.25">
      <c r="B24" s="71" t="s">
        <v>2532</v>
      </c>
      <c r="C24" s="64">
        <v>3750</v>
      </c>
      <c r="D24" s="79">
        <f t="shared" si="1"/>
        <v>8.6088154269972447E-2</v>
      </c>
    </row>
    <row r="25" spans="2:4" x14ac:dyDescent="0.25">
      <c r="B25" s="71" t="s">
        <v>2533</v>
      </c>
      <c r="C25" s="64">
        <v>10000</v>
      </c>
      <c r="D25" s="79">
        <f t="shared" si="1"/>
        <v>0.2295684113865932</v>
      </c>
    </row>
    <row r="26" spans="2:4" x14ac:dyDescent="0.25">
      <c r="B26" s="71" t="s">
        <v>2534</v>
      </c>
      <c r="C26" s="79">
        <f>$C$7-C22-C23-C24-C25</f>
        <v>34012.159999999996</v>
      </c>
      <c r="D26" s="79">
        <f t="shared" si="1"/>
        <v>0.78081175390266289</v>
      </c>
    </row>
    <row r="27" spans="2:4" x14ac:dyDescent="0.25">
      <c r="B27" s="71" t="s">
        <v>2536</v>
      </c>
      <c r="C27" s="79">
        <f>SUM($C$22:$C$26)</f>
        <v>51662.159999999996</v>
      </c>
      <c r="D27" s="79">
        <f>C27/43560</f>
        <v>1.1859999999999999</v>
      </c>
    </row>
    <row r="29" spans="2:4" ht="15.75" thickBot="1" x14ac:dyDescent="0.3">
      <c r="B29" s="67" t="s">
        <v>2684</v>
      </c>
      <c r="C29" s="67"/>
      <c r="D29" s="67"/>
    </row>
    <row r="31" spans="2:4" x14ac:dyDescent="0.25">
      <c r="C31" s="70" t="s">
        <v>2677</v>
      </c>
      <c r="D31" s="70" t="s">
        <v>2678</v>
      </c>
    </row>
    <row r="32" spans="2:4" x14ac:dyDescent="0.25">
      <c r="B32" s="71" t="s">
        <v>2682</v>
      </c>
      <c r="C32" s="79">
        <f>(0.5/12)*SUM(C22:C24)</f>
        <v>318.75</v>
      </c>
      <c r="D32" s="79">
        <f>C32/43560</f>
        <v>7.3174931129476586E-3</v>
      </c>
    </row>
    <row r="34" spans="2:5" ht="15.75" thickBot="1" x14ac:dyDescent="0.3">
      <c r="B34" s="67" t="s">
        <v>2679</v>
      </c>
      <c r="C34" s="67"/>
      <c r="D34" s="67"/>
    </row>
    <row r="36" spans="2:5" x14ac:dyDescent="0.25">
      <c r="B36" s="70" t="s">
        <v>2426</v>
      </c>
      <c r="C36" s="78" t="s">
        <v>2543</v>
      </c>
      <c r="D36" s="78" t="s">
        <v>2544</v>
      </c>
    </row>
    <row r="37" spans="2:5" x14ac:dyDescent="0.25">
      <c r="B37" s="71" t="s">
        <v>2530</v>
      </c>
      <c r="C37" s="80">
        <f>$D12*VLOOKUP($B37,C_byType,2,FALSE)</f>
        <v>0</v>
      </c>
      <c r="D37" s="80">
        <f>$D22*VLOOKUP($B37,C_byType,2,FALSE)</f>
        <v>7.43801652892562E-2</v>
      </c>
    </row>
    <row r="38" spans="2:5" x14ac:dyDescent="0.25">
      <c r="B38" s="71" t="s">
        <v>2531</v>
      </c>
      <c r="C38" s="80">
        <f>$D13*VLOOKUP($B38,C_byType,2,FALSE)</f>
        <v>0</v>
      </c>
      <c r="D38" s="80">
        <f>$D23*VLOOKUP($B38,C_byType,2,FALSE)</f>
        <v>6.1983471074380167E-3</v>
      </c>
    </row>
    <row r="39" spans="2:5" x14ac:dyDescent="0.25">
      <c r="B39" s="71" t="s">
        <v>2532</v>
      </c>
      <c r="C39" s="80">
        <f>$D14*VLOOKUP($B39,C_byType,2,FALSE)</f>
        <v>0</v>
      </c>
      <c r="D39" s="80">
        <f>$D24*VLOOKUP($B39,C_byType,2,FALSE)</f>
        <v>6.8870523415977963E-2</v>
      </c>
    </row>
    <row r="40" spans="2:5" x14ac:dyDescent="0.25">
      <c r="B40" s="71" t="s">
        <v>2533</v>
      </c>
      <c r="C40" s="80">
        <f>$D15*VLOOKUP($B40,C_byType,2,FALSE)</f>
        <v>0</v>
      </c>
      <c r="D40" s="80">
        <f>$D25*VLOOKUP($B40,C_byType,2,FALSE)</f>
        <v>2.2956841138659322E-2</v>
      </c>
    </row>
    <row r="41" spans="2:5" x14ac:dyDescent="0.25">
      <c r="B41" s="71" t="s">
        <v>2534</v>
      </c>
      <c r="C41" s="80">
        <f>$D16*VLOOKUP($B41,C_byType,2,FALSE)</f>
        <v>0.23719999999999999</v>
      </c>
      <c r="D41" s="80">
        <f>$D26*VLOOKUP($B41,C_byType,2,FALSE)</f>
        <v>0.15616235078053259</v>
      </c>
    </row>
    <row r="42" spans="2:5" x14ac:dyDescent="0.25">
      <c r="B42" s="71" t="s">
        <v>2545</v>
      </c>
      <c r="C42" s="80">
        <f>SUM(C37:C41)</f>
        <v>0.23719999999999999</v>
      </c>
      <c r="D42" s="80">
        <f>SUM(D37:D41)</f>
        <v>0.32856822773186412</v>
      </c>
    </row>
    <row r="43" spans="2:5" x14ac:dyDescent="0.25">
      <c r="B43" s="71" t="s">
        <v>2547</v>
      </c>
      <c r="C43" s="80">
        <f>C42/D17</f>
        <v>0.2</v>
      </c>
      <c r="D43" s="81">
        <f>D42/D27</f>
        <v>0.27703897785148746</v>
      </c>
    </row>
    <row r="45" spans="2:5" ht="15.75" thickBot="1" x14ac:dyDescent="0.3">
      <c r="B45" s="67" t="s">
        <v>2680</v>
      </c>
      <c r="C45" s="67"/>
      <c r="D45" s="67"/>
      <c r="E45" s="67"/>
    </row>
    <row r="46" spans="2:5" x14ac:dyDescent="0.25">
      <c r="B46" s="72"/>
    </row>
    <row r="47" spans="2:5" x14ac:dyDescent="0.25">
      <c r="B47" s="70" t="s">
        <v>2556</v>
      </c>
      <c r="C47" s="78" t="s">
        <v>2543</v>
      </c>
      <c r="D47" s="78" t="s">
        <v>2544</v>
      </c>
      <c r="E47" s="74" t="s">
        <v>2548</v>
      </c>
    </row>
    <row r="48" spans="2:5" x14ac:dyDescent="0.25">
      <c r="B48" s="73" t="s">
        <v>2551</v>
      </c>
      <c r="C48" s="80">
        <f>$C$43*'1. Intensity Data'!$C$46*'2. Flow Data'!$D$17</f>
        <v>0.5666741551776634</v>
      </c>
      <c r="D48" s="80">
        <f>$D$43*'1. Intensity Data'!$C$52*$D$27</f>
        <v>0.27619220462816818</v>
      </c>
      <c r="E48" s="75">
        <f>D48-C48</f>
        <v>-0.29048195054949522</v>
      </c>
    </row>
    <row r="49" spans="2:5" x14ac:dyDescent="0.25">
      <c r="B49" s="73" t="s">
        <v>2552</v>
      </c>
      <c r="C49" s="82">
        <f>$C$43*'1. Intensity Data'!$C$47*'2. Flow Data'!$D$17</f>
        <v>1.0852152572454985</v>
      </c>
      <c r="D49" s="82">
        <f>$D$43*'1. Intensity Data'!$C$53*'2. Flow Data'!$D$17</f>
        <v>0.52892476506324559</v>
      </c>
      <c r="E49" s="76"/>
    </row>
    <row r="50" spans="2:5" x14ac:dyDescent="0.25">
      <c r="B50" s="73" t="s">
        <v>2553</v>
      </c>
      <c r="C50" s="82">
        <f>$C$43*'1. Intensity Data'!$C$48*'2. Flow Data'!$D$17</f>
        <v>1.8270798563714932</v>
      </c>
      <c r="D50" s="82">
        <f>$D$43*'1. Intensity Data'!$C$54*$D$27</f>
        <v>0.89050331473957811</v>
      </c>
      <c r="E50" s="76"/>
    </row>
    <row r="52" spans="2:5" ht="15.75" thickBot="1" x14ac:dyDescent="0.3">
      <c r="B52" s="67" t="s">
        <v>2558</v>
      </c>
      <c r="C52" s="67"/>
      <c r="D52" s="67"/>
      <c r="E52" s="67"/>
    </row>
    <row r="54" spans="2:5" x14ac:dyDescent="0.25">
      <c r="B54" s="70" t="s">
        <v>2556</v>
      </c>
      <c r="C54" s="78" t="s">
        <v>2543</v>
      </c>
      <c r="D54" s="78" t="s">
        <v>2544</v>
      </c>
      <c r="E54" s="74" t="s">
        <v>2548</v>
      </c>
    </row>
    <row r="55" spans="2:5" x14ac:dyDescent="0.25">
      <c r="B55" s="73" t="s">
        <v>2551</v>
      </c>
      <c r="C55" s="77">
        <f>C48*3600</f>
        <v>2040.0269586395882</v>
      </c>
      <c r="D55" s="77">
        <f t="shared" ref="C55:D57" si="2">D48*3600</f>
        <v>994.29193666140543</v>
      </c>
      <c r="E55" s="77">
        <f>D55-C55</f>
        <v>-1045.7350219781829</v>
      </c>
    </row>
    <row r="56" spans="2:5" x14ac:dyDescent="0.25">
      <c r="B56" s="73" t="s">
        <v>2552</v>
      </c>
      <c r="C56" s="77">
        <f t="shared" si="2"/>
        <v>3906.7749260837945</v>
      </c>
      <c r="D56" s="77">
        <f t="shared" si="2"/>
        <v>1904.1291542276842</v>
      </c>
      <c r="E56" s="77">
        <f t="shared" ref="E56:E57" si="3">D56-C56</f>
        <v>-2002.6457718561103</v>
      </c>
    </row>
    <row r="57" spans="2:5" x14ac:dyDescent="0.25">
      <c r="B57" s="73" t="s">
        <v>2553</v>
      </c>
      <c r="C57" s="77">
        <f t="shared" si="2"/>
        <v>6577.4874829373757</v>
      </c>
      <c r="D57" s="77">
        <f>D50*3600</f>
        <v>3205.8119330624813</v>
      </c>
      <c r="E57" s="77">
        <f t="shared" si="3"/>
        <v>-3371.6755498748944</v>
      </c>
    </row>
    <row r="59" spans="2:5" ht="15.75" thickBot="1" x14ac:dyDescent="0.3">
      <c r="B59" s="67" t="s">
        <v>2557</v>
      </c>
      <c r="C59" s="67"/>
      <c r="D59" s="67"/>
      <c r="E59" s="67"/>
    </row>
    <row r="61" spans="2:5" x14ac:dyDescent="0.25">
      <c r="B61" s="70" t="s">
        <v>2559</v>
      </c>
      <c r="C61" s="79">
        <f>MAX(E55,C32)</f>
        <v>318.75</v>
      </c>
    </row>
    <row r="62" spans="2:5" x14ac:dyDescent="0.25">
      <c r="B62" s="70" t="s">
        <v>2606</v>
      </c>
      <c r="C62" s="79">
        <f>($D$43-$C$43)*'IDF Curve'!$I$10*'2. Flow Data'!$D$27*3600</f>
        <v>973.15276033057853</v>
      </c>
    </row>
  </sheetData>
  <sheetProtection sheet="1" objects="1" scenarios="1" selectLockedCells="1"/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1"/>
  <sheetViews>
    <sheetView topLeftCell="A31" workbookViewId="0">
      <selection activeCell="C14" sqref="C14"/>
    </sheetView>
  </sheetViews>
  <sheetFormatPr defaultColWidth="8.85546875" defaultRowHeight="15" x14ac:dyDescent="0.25"/>
  <cols>
    <col min="1" max="1" width="8.85546875" style="9"/>
    <col min="2" max="2" width="29.85546875" style="9" customWidth="1"/>
    <col min="3" max="3" width="14.7109375" style="9" customWidth="1"/>
    <col min="4" max="4" width="15.28515625" style="9" bestFit="1" customWidth="1"/>
    <col min="5" max="5" width="6.28515625" style="9" bestFit="1" customWidth="1"/>
    <col min="6" max="6" width="12" style="9" bestFit="1" customWidth="1"/>
    <col min="7" max="7" width="12.28515625" style="9" bestFit="1" customWidth="1"/>
    <col min="8" max="8" width="14.42578125" style="9" bestFit="1" customWidth="1"/>
    <col min="9" max="16384" width="8.85546875" style="9"/>
  </cols>
  <sheetData>
    <row r="3" spans="2:4" ht="22.5" x14ac:dyDescent="0.3">
      <c r="B3" s="11" t="s">
        <v>2584</v>
      </c>
    </row>
    <row r="5" spans="2:4" ht="15.75" thickBot="1" x14ac:dyDescent="0.3">
      <c r="B5" s="17" t="s">
        <v>2588</v>
      </c>
      <c r="C5" s="17"/>
      <c r="D5" s="17"/>
    </row>
    <row r="6" spans="2:4" x14ac:dyDescent="0.25">
      <c r="B6" s="24"/>
      <c r="C6" s="24"/>
    </row>
    <row r="7" spans="2:4" x14ac:dyDescent="0.25">
      <c r="B7" s="19" t="s">
        <v>2585</v>
      </c>
      <c r="C7" s="26">
        <v>1.9750000000000001</v>
      </c>
    </row>
    <row r="8" spans="2:4" x14ac:dyDescent="0.25">
      <c r="B8" s="19" t="s">
        <v>2586</v>
      </c>
      <c r="C8" s="26">
        <v>19.5</v>
      </c>
    </row>
    <row r="9" spans="2:4" x14ac:dyDescent="0.25">
      <c r="B9" s="19" t="s">
        <v>2587</v>
      </c>
      <c r="C9" s="26">
        <v>0.47</v>
      </c>
    </row>
    <row r="10" spans="2:4" x14ac:dyDescent="0.25">
      <c r="B10" s="19" t="s">
        <v>2596</v>
      </c>
      <c r="C10" s="27">
        <f>C7*C9</f>
        <v>0.92825000000000002</v>
      </c>
    </row>
    <row r="11" spans="2:4" x14ac:dyDescent="0.25">
      <c r="B11" s="19" t="s">
        <v>2597</v>
      </c>
      <c r="C11" s="27">
        <f>C8*C9</f>
        <v>9.1649999999999991</v>
      </c>
    </row>
    <row r="12" spans="2:4" ht="30" x14ac:dyDescent="0.25">
      <c r="B12" s="28" t="s">
        <v>2600</v>
      </c>
      <c r="C12" s="27">
        <f>'2. Flow Data'!C48</f>
        <v>0.5666741551776634</v>
      </c>
    </row>
    <row r="13" spans="2:4" ht="30" x14ac:dyDescent="0.25">
      <c r="B13" s="28" t="s">
        <v>2601</v>
      </c>
      <c r="C13" s="27">
        <f>'2. Flow Data'!C50</f>
        <v>1.8270798563714932</v>
      </c>
    </row>
    <row r="14" spans="2:4" ht="30" x14ac:dyDescent="0.25">
      <c r="B14" s="28" t="s">
        <v>2602</v>
      </c>
      <c r="C14" s="27">
        <f>'2. Flow Data'!D48</f>
        <v>0.27619220462816818</v>
      </c>
      <c r="D14" s="10" t="s">
        <v>2604</v>
      </c>
    </row>
    <row r="15" spans="2:4" ht="30" x14ac:dyDescent="0.25">
      <c r="B15" s="28" t="s">
        <v>2603</v>
      </c>
      <c r="C15" s="27">
        <f>'2. Flow Data'!D50</f>
        <v>0.89050331473957811</v>
      </c>
      <c r="D15" s="10" t="s">
        <v>2604</v>
      </c>
    </row>
    <row r="17" spans="2:9" ht="15.75" thickBot="1" x14ac:dyDescent="0.3">
      <c r="B17" s="17" t="s">
        <v>2598</v>
      </c>
      <c r="C17" s="17"/>
      <c r="D17" s="17"/>
    </row>
    <row r="18" spans="2:9" x14ac:dyDescent="0.25">
      <c r="B18" s="24"/>
      <c r="C18" s="24"/>
    </row>
    <row r="19" spans="2:9" x14ac:dyDescent="0.25">
      <c r="B19" s="29" t="s">
        <v>2589</v>
      </c>
      <c r="C19" s="19" t="s">
        <v>2590</v>
      </c>
      <c r="D19" s="19" t="s">
        <v>2591</v>
      </c>
      <c r="E19" s="19" t="s">
        <v>2592</v>
      </c>
      <c r="F19" s="19" t="s">
        <v>2593</v>
      </c>
      <c r="G19" s="19" t="s">
        <v>2594</v>
      </c>
      <c r="H19" s="19" t="s">
        <v>2595</v>
      </c>
      <c r="I19" s="12"/>
    </row>
    <row r="20" spans="2:9" x14ac:dyDescent="0.25">
      <c r="B20" s="18">
        <v>5</v>
      </c>
      <c r="C20" s="20">
        <f>B20*60</f>
        <v>300</v>
      </c>
      <c r="D20" s="25">
        <f>'IDF Curve'!C15</f>
        <v>1.402309986826181</v>
      </c>
      <c r="E20" s="20">
        <f>D20*$C$10</f>
        <v>1.3016942452714027</v>
      </c>
      <c r="F20" s="20">
        <f>E20*C20</f>
        <v>390.50827358142078</v>
      </c>
      <c r="G20" s="25">
        <f>C20*$C$12</f>
        <v>170.00224655329902</v>
      </c>
      <c r="H20" s="25">
        <f>F20-G20</f>
        <v>220.50602702812176</v>
      </c>
    </row>
    <row r="21" spans="2:9" x14ac:dyDescent="0.25">
      <c r="B21" s="18">
        <v>10</v>
      </c>
      <c r="C21" s="20">
        <f t="shared" ref="C21:C28" si="0">B21*60</f>
        <v>600</v>
      </c>
      <c r="D21" s="25">
        <f>'IDF Curve'!D15</f>
        <v>1.0879991277099681</v>
      </c>
      <c r="E21" s="20">
        <f t="shared" ref="E21:E28" si="1">D21*$C$10</f>
        <v>1.0099351902967779</v>
      </c>
      <c r="F21" s="20">
        <f t="shared" ref="F21:F28" si="2">E21*C21</f>
        <v>605.96111417806674</v>
      </c>
      <c r="G21" s="25">
        <f t="shared" ref="G21:G28" si="3">C21*$C$12</f>
        <v>340.00449310659803</v>
      </c>
      <c r="H21" s="25">
        <f t="shared" ref="H21:H28" si="4">F21-G21</f>
        <v>265.9566210714687</v>
      </c>
    </row>
    <row r="22" spans="2:9" x14ac:dyDescent="0.25">
      <c r="B22" s="18">
        <v>15</v>
      </c>
      <c r="C22" s="20">
        <f t="shared" si="0"/>
        <v>900</v>
      </c>
      <c r="D22" s="25">
        <f>'IDF Curve'!E15</f>
        <v>0.91875481895508404</v>
      </c>
      <c r="E22" s="20">
        <f t="shared" si="1"/>
        <v>0.8528341606950568</v>
      </c>
      <c r="F22" s="20">
        <f t="shared" si="2"/>
        <v>767.55074462555115</v>
      </c>
      <c r="G22" s="25">
        <f t="shared" si="3"/>
        <v>510.00673965989705</v>
      </c>
      <c r="H22" s="25">
        <f t="shared" si="4"/>
        <v>257.5440049656541</v>
      </c>
    </row>
    <row r="23" spans="2:9" x14ac:dyDescent="0.25">
      <c r="B23" s="18">
        <v>20</v>
      </c>
      <c r="C23" s="20">
        <f t="shared" si="0"/>
        <v>1200</v>
      </c>
      <c r="D23" s="25">
        <f>'IDF Curve'!N15</f>
        <v>0.82019662954861006</v>
      </c>
      <c r="E23" s="20">
        <f t="shared" si="1"/>
        <v>0.76134752137849726</v>
      </c>
      <c r="F23" s="20">
        <f t="shared" si="2"/>
        <v>913.61702565419671</v>
      </c>
      <c r="G23" s="25">
        <f t="shared" si="3"/>
        <v>680.00898621319607</v>
      </c>
      <c r="H23" s="25">
        <f t="shared" si="4"/>
        <v>233.60803944100064</v>
      </c>
    </row>
    <row r="24" spans="2:9" x14ac:dyDescent="0.25">
      <c r="B24" s="18">
        <v>25</v>
      </c>
      <c r="C24" s="20">
        <f t="shared" si="0"/>
        <v>1500</v>
      </c>
      <c r="D24" s="25">
        <f>'IDF Curve'!O15</f>
        <v>0.73029129749172883</v>
      </c>
      <c r="E24" s="20">
        <f t="shared" si="1"/>
        <v>0.67789289689669729</v>
      </c>
      <c r="F24" s="20">
        <f t="shared" si="2"/>
        <v>1016.8393453450459</v>
      </c>
      <c r="G24" s="25">
        <f t="shared" si="3"/>
        <v>850.01123276649514</v>
      </c>
      <c r="H24" s="25">
        <f t="shared" si="4"/>
        <v>166.82811257855076</v>
      </c>
    </row>
    <row r="25" spans="2:9" x14ac:dyDescent="0.25">
      <c r="B25" s="18">
        <v>30</v>
      </c>
      <c r="C25" s="20">
        <f t="shared" si="0"/>
        <v>1800</v>
      </c>
      <c r="D25" s="25">
        <f>'IDF Curve'!F15</f>
        <v>0.63668097103027765</v>
      </c>
      <c r="E25" s="20">
        <f t="shared" si="1"/>
        <v>0.59099911135885519</v>
      </c>
      <c r="F25" s="20">
        <f t="shared" si="2"/>
        <v>1063.7984004459393</v>
      </c>
      <c r="G25" s="25">
        <f t="shared" si="3"/>
        <v>1020.0134793197941</v>
      </c>
      <c r="H25" s="25">
        <f t="shared" si="4"/>
        <v>43.78492112614515</v>
      </c>
    </row>
    <row r="26" spans="2:9" x14ac:dyDescent="0.25">
      <c r="B26" s="18">
        <v>40</v>
      </c>
      <c r="C26" s="20">
        <f t="shared" si="0"/>
        <v>2400</v>
      </c>
      <c r="D26" s="25">
        <f>'IDF Curve'!P15</f>
        <v>0.54092516028359361</v>
      </c>
      <c r="E26" s="20">
        <f t="shared" si="1"/>
        <v>0.5021137800332458</v>
      </c>
      <c r="F26" s="20">
        <f t="shared" si="2"/>
        <v>1205.0730720797899</v>
      </c>
      <c r="G26" s="25">
        <f t="shared" si="3"/>
        <v>1360.0179724263921</v>
      </c>
      <c r="H26" s="25">
        <f t="shared" si="4"/>
        <v>-154.94490034660225</v>
      </c>
    </row>
    <row r="27" spans="2:9" x14ac:dyDescent="0.25">
      <c r="B27" s="18">
        <v>50</v>
      </c>
      <c r="C27" s="20">
        <f t="shared" si="0"/>
        <v>3000</v>
      </c>
      <c r="D27" s="25">
        <f>'IDF Curve'!Q15</f>
        <v>0.45101982822671238</v>
      </c>
      <c r="E27" s="20">
        <f t="shared" si="1"/>
        <v>0.41865915555144578</v>
      </c>
      <c r="F27" s="20">
        <f t="shared" si="2"/>
        <v>1255.9774666543374</v>
      </c>
      <c r="G27" s="25">
        <f t="shared" si="3"/>
        <v>1700.0224655329903</v>
      </c>
      <c r="H27" s="25">
        <f t="shared" si="4"/>
        <v>-444.0449988786529</v>
      </c>
    </row>
    <row r="28" spans="2:9" x14ac:dyDescent="0.25">
      <c r="B28" s="18">
        <v>60</v>
      </c>
      <c r="C28" s="20">
        <f t="shared" si="0"/>
        <v>3600</v>
      </c>
      <c r="D28" s="25">
        <f>'IDF Curve'!G15</f>
        <v>0.40296263989258074</v>
      </c>
      <c r="E28" s="20">
        <f t="shared" si="1"/>
        <v>0.3740500704802881</v>
      </c>
      <c r="F28" s="20">
        <f t="shared" si="2"/>
        <v>1346.5802537290372</v>
      </c>
      <c r="G28" s="25">
        <f t="shared" si="3"/>
        <v>2040.0269586395882</v>
      </c>
      <c r="H28" s="25">
        <f t="shared" si="4"/>
        <v>-693.44670491055103</v>
      </c>
    </row>
    <row r="30" spans="2:9" ht="15.75" thickBot="1" x14ac:dyDescent="0.3">
      <c r="B30" s="17" t="s">
        <v>2605</v>
      </c>
      <c r="C30" s="17"/>
      <c r="D30" s="17"/>
    </row>
    <row r="31" spans="2:9" x14ac:dyDescent="0.25">
      <c r="B31" s="24"/>
      <c r="C31" s="24"/>
    </row>
    <row r="32" spans="2:9" x14ac:dyDescent="0.25">
      <c r="B32" s="29" t="s">
        <v>2589</v>
      </c>
      <c r="C32" s="19" t="s">
        <v>2590</v>
      </c>
      <c r="D32" s="19" t="s">
        <v>2591</v>
      </c>
      <c r="E32" s="19" t="s">
        <v>2592</v>
      </c>
      <c r="F32" s="19" t="s">
        <v>2593</v>
      </c>
      <c r="G32" s="19" t="s">
        <v>2594</v>
      </c>
      <c r="H32" s="19" t="s">
        <v>2595</v>
      </c>
    </row>
    <row r="33" spans="2:8" x14ac:dyDescent="0.25">
      <c r="B33" s="18">
        <v>5</v>
      </c>
      <c r="C33" s="20">
        <f>B33*60</f>
        <v>300</v>
      </c>
      <c r="D33" s="25">
        <f>'IDF Curve'!C17</f>
        <v>4.5213502431841297</v>
      </c>
      <c r="E33" s="20">
        <f>D33*$C$11</f>
        <v>41.438174978782548</v>
      </c>
      <c r="F33" s="20">
        <f>E33*C33</f>
        <v>12431.452493634764</v>
      </c>
      <c r="G33" s="25">
        <f>C33*$C$13</f>
        <v>548.12395691144798</v>
      </c>
      <c r="H33" s="25">
        <f>F33-G33</f>
        <v>11883.328536723317</v>
      </c>
    </row>
    <row r="34" spans="2:8" x14ac:dyDescent="0.25">
      <c r="B34" s="18">
        <v>10</v>
      </c>
      <c r="C34" s="20">
        <f t="shared" ref="C34:C41" si="5">B34*60</f>
        <v>600</v>
      </c>
      <c r="D34" s="25">
        <f>'IDF Curve'!D17</f>
        <v>3.5079441541945835</v>
      </c>
      <c r="E34" s="20">
        <f t="shared" ref="E34:E41" si="6">D34*$C$11</f>
        <v>32.150308173193352</v>
      </c>
      <c r="F34" s="20">
        <f t="shared" ref="F34:F41" si="7">E34*C34</f>
        <v>19290.184903916012</v>
      </c>
      <c r="G34" s="25">
        <f t="shared" ref="G34:G41" si="8">C34*$C$13</f>
        <v>1096.247913822896</v>
      </c>
      <c r="H34" s="25">
        <f t="shared" ref="H34:H41" si="9">F34-G34</f>
        <v>18193.936990093116</v>
      </c>
    </row>
    <row r="35" spans="2:8" x14ac:dyDescent="0.25">
      <c r="B35" s="18">
        <v>15</v>
      </c>
      <c r="C35" s="20">
        <f t="shared" si="5"/>
        <v>900</v>
      </c>
      <c r="D35" s="25">
        <f>'IDF Curve'!E17</f>
        <v>2.9622639524309813</v>
      </c>
      <c r="E35" s="20">
        <f t="shared" si="6"/>
        <v>27.14914912402994</v>
      </c>
      <c r="F35" s="20">
        <f t="shared" si="7"/>
        <v>24434.234211626946</v>
      </c>
      <c r="G35" s="25">
        <f t="shared" si="8"/>
        <v>1644.3718707343439</v>
      </c>
      <c r="H35" s="25">
        <f t="shared" si="9"/>
        <v>22789.862340892603</v>
      </c>
    </row>
    <row r="36" spans="2:8" x14ac:dyDescent="0.25">
      <c r="B36" s="18">
        <v>20</v>
      </c>
      <c r="C36" s="20">
        <f t="shared" si="5"/>
        <v>1200</v>
      </c>
      <c r="D36" s="25">
        <f>'IDF Curve'!N17</f>
        <v>2.644491064961711</v>
      </c>
      <c r="E36" s="20">
        <f t="shared" si="6"/>
        <v>24.23676061037408</v>
      </c>
      <c r="F36" s="20">
        <f t="shared" si="7"/>
        <v>29084.112732448895</v>
      </c>
      <c r="G36" s="25">
        <f t="shared" si="8"/>
        <v>2192.4958276457919</v>
      </c>
      <c r="H36" s="25">
        <f t="shared" si="9"/>
        <v>26891.616904803104</v>
      </c>
    </row>
    <row r="37" spans="2:8" x14ac:dyDescent="0.25">
      <c r="B37" s="18">
        <v>25</v>
      </c>
      <c r="C37" s="20">
        <f t="shared" si="5"/>
        <v>1500</v>
      </c>
      <c r="D37" s="25">
        <f>'IDF Curve'!O17</f>
        <v>2.3546168582758282</v>
      </c>
      <c r="E37" s="20">
        <f t="shared" si="6"/>
        <v>21.580063506097964</v>
      </c>
      <c r="F37" s="20">
        <f t="shared" si="7"/>
        <v>32370.095259146947</v>
      </c>
      <c r="G37" s="25">
        <f t="shared" si="8"/>
        <v>2740.6197845572397</v>
      </c>
      <c r="H37" s="25">
        <f t="shared" si="9"/>
        <v>29629.475474589708</v>
      </c>
    </row>
    <row r="38" spans="2:8" x14ac:dyDescent="0.25">
      <c r="B38" s="18">
        <v>30</v>
      </c>
      <c r="C38" s="20">
        <f t="shared" si="5"/>
        <v>1800</v>
      </c>
      <c r="D38" s="25">
        <f>'IDF Curve'!F17</f>
        <v>2.0527969494916452</v>
      </c>
      <c r="E38" s="20">
        <f t="shared" si="6"/>
        <v>18.813884042090926</v>
      </c>
      <c r="F38" s="20">
        <f t="shared" si="7"/>
        <v>33864.99127576367</v>
      </c>
      <c r="G38" s="25">
        <f t="shared" si="8"/>
        <v>3288.7437414686879</v>
      </c>
      <c r="H38" s="25">
        <f t="shared" si="9"/>
        <v>30576.247534294984</v>
      </c>
    </row>
    <row r="39" spans="2:8" x14ac:dyDescent="0.25">
      <c r="B39" s="18">
        <v>40</v>
      </c>
      <c r="C39" s="20">
        <f t="shared" si="5"/>
        <v>2400</v>
      </c>
      <c r="D39" s="25">
        <f>'IDF Curve'!P17</f>
        <v>1.7440595360288125</v>
      </c>
      <c r="E39" s="20">
        <f t="shared" si="6"/>
        <v>15.984305647704065</v>
      </c>
      <c r="F39" s="20">
        <f t="shared" si="7"/>
        <v>38362.333554489756</v>
      </c>
      <c r="G39" s="25">
        <f t="shared" si="8"/>
        <v>4384.9916552915838</v>
      </c>
      <c r="H39" s="25">
        <f t="shared" si="9"/>
        <v>33977.341899198174</v>
      </c>
    </row>
    <row r="40" spans="2:8" x14ac:dyDescent="0.25">
      <c r="B40" s="18">
        <v>50</v>
      </c>
      <c r="C40" s="20">
        <f t="shared" si="5"/>
        <v>3000</v>
      </c>
      <c r="D40" s="25">
        <f>'IDF Curve'!Q17</f>
        <v>1.4541853293429297</v>
      </c>
      <c r="E40" s="20">
        <f t="shared" si="6"/>
        <v>13.327608543427949</v>
      </c>
      <c r="F40" s="20">
        <f t="shared" si="7"/>
        <v>39982.825630283849</v>
      </c>
      <c r="G40" s="25">
        <f t="shared" si="8"/>
        <v>5481.2395691144793</v>
      </c>
      <c r="H40" s="25">
        <f t="shared" si="9"/>
        <v>34501.586061169372</v>
      </c>
    </row>
    <row r="41" spans="2:8" x14ac:dyDescent="0.25">
      <c r="B41" s="18">
        <v>60</v>
      </c>
      <c r="C41" s="20">
        <f t="shared" si="5"/>
        <v>3600</v>
      </c>
      <c r="D41" s="25">
        <f>'IDF Curve'!G17</f>
        <v>1.2992385756276235</v>
      </c>
      <c r="E41" s="20">
        <f t="shared" si="6"/>
        <v>11.907521545627167</v>
      </c>
      <c r="F41" s="20">
        <f t="shared" si="7"/>
        <v>42867.077564257801</v>
      </c>
      <c r="G41" s="25">
        <f t="shared" si="8"/>
        <v>6577.4874829373757</v>
      </c>
      <c r="H41" s="25">
        <f t="shared" si="9"/>
        <v>36289.590081320428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4"/>
  <sheetViews>
    <sheetView zoomScale="80" zoomScaleNormal="80" zoomScalePageLayoutView="80" workbookViewId="0">
      <selection activeCell="S13" sqref="A1:XFD1048576"/>
    </sheetView>
  </sheetViews>
  <sheetFormatPr defaultColWidth="8.85546875" defaultRowHeight="15" x14ac:dyDescent="0.25"/>
  <cols>
    <col min="1" max="1" width="8.85546875" style="31"/>
    <col min="2" max="2" width="19.140625" style="31" customWidth="1"/>
    <col min="3" max="3" width="16.85546875" style="31" customWidth="1"/>
    <col min="4" max="4" width="15" style="31" bestFit="1" customWidth="1"/>
    <col min="5" max="5" width="10" style="31" bestFit="1" customWidth="1"/>
    <col min="6" max="6" width="7.28515625" style="31" bestFit="1" customWidth="1"/>
    <col min="7" max="7" width="8.28515625" style="31" bestFit="1" customWidth="1"/>
    <col min="8" max="8" width="9.28515625" style="31" bestFit="1" customWidth="1"/>
    <col min="9" max="9" width="10.28515625" style="31" bestFit="1" customWidth="1"/>
    <col min="10" max="11" width="8.85546875" style="31"/>
    <col min="12" max="12" width="8.7109375" style="31" customWidth="1"/>
    <col min="13" max="13" width="8.28515625" style="31" customWidth="1"/>
    <col min="14" max="17" width="6.85546875" style="31" customWidth="1"/>
    <col min="18" max="18" width="13.42578125" style="31" bestFit="1" customWidth="1"/>
    <col min="19" max="20" width="7.140625" style="31" bestFit="1" customWidth="1"/>
    <col min="21" max="21" width="13.28515625" style="31" bestFit="1" customWidth="1"/>
    <col min="22" max="16384" width="8.85546875" style="31"/>
  </cols>
  <sheetData>
    <row r="1" spans="2:23" x14ac:dyDescent="0.25">
      <c r="J1" s="38">
        <v>2</v>
      </c>
      <c r="K1" s="38">
        <v>100</v>
      </c>
    </row>
    <row r="4" spans="2:23" ht="22.5" x14ac:dyDescent="0.3">
      <c r="B4" s="30" t="s">
        <v>2370</v>
      </c>
    </row>
    <row r="6" spans="2:23" x14ac:dyDescent="0.25">
      <c r="B6" s="32" t="s">
        <v>2371</v>
      </c>
      <c r="C6" s="39" t="str">
        <f>'1. Intensity Data'!$C$11</f>
        <v>HELENA WB CITY</v>
      </c>
      <c r="D6" s="38" t="str">
        <f>INDEX('Climate Stations - U of M'!$A$3:$K$1175,MATCH($C$6,StationList,0),2)</f>
        <v>USW00094104</v>
      </c>
    </row>
    <row r="7" spans="2:23" ht="15.75" thickBot="1" x14ac:dyDescent="0.3">
      <c r="V7" s="40"/>
      <c r="W7" s="40"/>
    </row>
    <row r="8" spans="2:23" ht="15.75" thickTop="1" x14ac:dyDescent="0.25">
      <c r="B8" s="41" t="s">
        <v>2372</v>
      </c>
      <c r="L8" s="96" t="s">
        <v>2369</v>
      </c>
      <c r="M8" s="96"/>
      <c r="O8" s="42"/>
      <c r="P8" s="43"/>
      <c r="Q8" s="43"/>
      <c r="R8" s="44" t="s">
        <v>2385</v>
      </c>
      <c r="S8" s="43"/>
      <c r="T8" s="97" t="s">
        <v>2369</v>
      </c>
      <c r="U8" s="98"/>
      <c r="V8" s="40"/>
      <c r="W8" s="40"/>
    </row>
    <row r="9" spans="2:23" x14ac:dyDescent="0.25">
      <c r="B9" s="45" t="s">
        <v>2347</v>
      </c>
      <c r="C9" s="45" t="s">
        <v>2348</v>
      </c>
      <c r="D9" s="45" t="s">
        <v>2351</v>
      </c>
      <c r="E9" s="45" t="s">
        <v>2349</v>
      </c>
      <c r="F9" s="45" t="s">
        <v>2341</v>
      </c>
      <c r="G9" s="45" t="s">
        <v>2342</v>
      </c>
      <c r="H9" s="45" t="s">
        <v>2343</v>
      </c>
      <c r="I9" s="45" t="s">
        <v>2344</v>
      </c>
      <c r="J9" s="45" t="s">
        <v>2350</v>
      </c>
      <c r="K9" s="45" t="s">
        <v>2354</v>
      </c>
      <c r="L9" s="45" t="s">
        <v>2355</v>
      </c>
      <c r="M9" s="45" t="s">
        <v>2356</v>
      </c>
      <c r="N9" s="46" t="s">
        <v>2357</v>
      </c>
      <c r="O9" s="47" t="s">
        <v>2388</v>
      </c>
      <c r="P9" s="48" t="s">
        <v>2388</v>
      </c>
      <c r="Q9" s="48" t="s">
        <v>2386</v>
      </c>
      <c r="R9" s="48" t="s">
        <v>2387</v>
      </c>
      <c r="S9" s="45" t="s">
        <v>2355</v>
      </c>
      <c r="T9" s="45" t="s">
        <v>2356</v>
      </c>
      <c r="U9" s="49" t="s">
        <v>2383</v>
      </c>
      <c r="V9" s="40"/>
      <c r="W9" s="40"/>
    </row>
    <row r="10" spans="2:23" ht="15.75" thickBot="1" x14ac:dyDescent="0.3">
      <c r="B10" s="45" t="str">
        <f>D6</f>
        <v>USW00094104</v>
      </c>
      <c r="C10" s="45" t="str">
        <f>VLOOKUP($B10,ClimateStations,5,FALSE)</f>
        <v>HELENA WB CITY</v>
      </c>
      <c r="D10" s="50">
        <f>VLOOKUP($B10,ClimateStations,4,FALSE)*3.28084</f>
        <v>4144.0290039999672</v>
      </c>
      <c r="E10" s="45" t="str">
        <f>VLOOKUP($B10,ClimateStations,6,FALSE)</f>
        <v>E</v>
      </c>
      <c r="F10" s="45">
        <f>VLOOKUP($B10,ClimateStations,7,FALSE)</f>
        <v>0.73675999999999997</v>
      </c>
      <c r="G10" s="45">
        <f>VLOOKUP($B10,ClimateStations,8,FALSE)</f>
        <v>1.2884100000000001</v>
      </c>
      <c r="H10" s="45">
        <f>VLOOKUP($B10,ClimateStations,9,FALSE)</f>
        <v>1.7150000000000001</v>
      </c>
      <c r="I10" s="45">
        <f>VLOOKUP($B10,ClimateStations,10,FALSE)</f>
        <v>2.95858</v>
      </c>
      <c r="J10" s="50">
        <f>IF($E10="E",0.028+(0.89*($F10*($F10/$G10))),(0.019+(0.711*($F10*($F10/$G10)))+(0.001*($D10/100))))</f>
        <v>0.40296263989258074</v>
      </c>
      <c r="K10" s="50">
        <f>IF($E10="E",0.671+(0.757*($H10*($H10/$I10)))-(0.003*($D10/100)),(0.338+(0.67*($H10*($H10/$I10)))+(0.001*($D10/100))))</f>
        <v>1.2992385756276235</v>
      </c>
      <c r="L10" s="51">
        <f>INDEX(LINEST($J10:$K10,LN($J$1:$K$1)),1)</f>
        <v>0.22910804320204936</v>
      </c>
      <c r="M10" s="51">
        <f>INDEX(LINEST($J10:$K10,LN($J$1:$K$1)),1,2)</f>
        <v>0.24415704570347407</v>
      </c>
      <c r="N10" s="52">
        <f>L10*LN(10)+M10</f>
        <v>0.77169781066554877</v>
      </c>
      <c r="O10" s="53">
        <v>2</v>
      </c>
      <c r="P10" s="54">
        <v>100</v>
      </c>
      <c r="Q10" s="54">
        <f>F10</f>
        <v>0.73675999999999997</v>
      </c>
      <c r="R10" s="54">
        <f>H10</f>
        <v>1.7150000000000001</v>
      </c>
      <c r="S10" s="55">
        <f>INDEX(LINEST($Q10:$R10,LN($O10:$P10)),1)</f>
        <v>0.25005987915782663</v>
      </c>
      <c r="T10" s="55">
        <f>INDEX(LINEST($Q10:$R10,LN($O10:$P10)),1,2)</f>
        <v>0.56343169979059193</v>
      </c>
      <c r="U10" s="56">
        <f>S10*LN(10)+T10</f>
        <v>1.139215849895296</v>
      </c>
      <c r="V10" s="40"/>
      <c r="W10" s="40"/>
    </row>
    <row r="11" spans="2:23" ht="15.75" thickTop="1" x14ac:dyDescent="0.25"/>
    <row r="12" spans="2:23" x14ac:dyDescent="0.25">
      <c r="B12" s="41" t="s">
        <v>2373</v>
      </c>
    </row>
    <row r="13" spans="2:23" ht="29.25" customHeight="1" x14ac:dyDescent="0.25">
      <c r="B13" s="57"/>
      <c r="C13" s="95" t="s">
        <v>2375</v>
      </c>
      <c r="D13" s="95"/>
      <c r="E13" s="95"/>
      <c r="F13" s="95"/>
      <c r="G13" s="95"/>
      <c r="H13" s="95"/>
      <c r="I13" s="95"/>
      <c r="J13" s="99" t="s">
        <v>2412</v>
      </c>
      <c r="K13" s="100"/>
      <c r="L13" s="99" t="s">
        <v>2413</v>
      </c>
      <c r="M13" s="100"/>
      <c r="N13" s="95" t="s">
        <v>2599</v>
      </c>
      <c r="O13" s="95"/>
      <c r="P13" s="95"/>
      <c r="Q13" s="95"/>
    </row>
    <row r="14" spans="2:23" x14ac:dyDescent="0.25">
      <c r="B14" s="58" t="s">
        <v>2374</v>
      </c>
      <c r="C14" s="59">
        <v>5</v>
      </c>
      <c r="D14" s="39">
        <v>10</v>
      </c>
      <c r="E14" s="39">
        <v>15</v>
      </c>
      <c r="F14" s="39">
        <v>30</v>
      </c>
      <c r="G14" s="39">
        <v>60</v>
      </c>
      <c r="H14" s="39">
        <v>120</v>
      </c>
      <c r="I14" s="39">
        <v>180</v>
      </c>
      <c r="J14" s="21" t="s">
        <v>2355</v>
      </c>
      <c r="K14" s="21" t="s">
        <v>2356</v>
      </c>
      <c r="L14" s="21" t="s">
        <v>2414</v>
      </c>
      <c r="M14" s="21" t="s">
        <v>2356</v>
      </c>
      <c r="N14" s="39">
        <v>20</v>
      </c>
      <c r="O14" s="39">
        <v>25</v>
      </c>
      <c r="P14" s="39">
        <v>40</v>
      </c>
      <c r="Q14" s="39">
        <v>50</v>
      </c>
    </row>
    <row r="15" spans="2:23" x14ac:dyDescent="0.25">
      <c r="B15" s="60" t="s">
        <v>2376</v>
      </c>
      <c r="C15" s="50">
        <f>0.29*$J10*12</f>
        <v>1.402309986826181</v>
      </c>
      <c r="D15" s="50">
        <f>0.45*$J10*6</f>
        <v>1.0879991277099681</v>
      </c>
      <c r="E15" s="50">
        <f>0.57*$J10*4</f>
        <v>0.91875481895508404</v>
      </c>
      <c r="F15" s="50">
        <f>0.79*$J10*2</f>
        <v>0.63668097103027765</v>
      </c>
      <c r="G15" s="50">
        <f>J10</f>
        <v>0.40296263989258074</v>
      </c>
      <c r="H15" s="50">
        <f>0.25*$F$10+0.75*$J$10</f>
        <v>0.48641197991943552</v>
      </c>
      <c r="I15" s="50">
        <f>0.467*$F$10+0.533*$J$10</f>
        <v>0.55884600706274556</v>
      </c>
      <c r="J15" s="39">
        <f>INDEX(LINEST($C15:$G15,LN($C$14:$G$14)),1)</f>
        <v>-0.40290356377041375</v>
      </c>
      <c r="K15" s="39">
        <f>INDEX(LINEST($C15:$G15,LN($C$14:$G$14)),1,2)</f>
        <v>2.0271878386655571</v>
      </c>
      <c r="L15" s="39">
        <f>INDEX(LINEST($G15:$I15,$G$14:$I$14),1)</f>
        <v>1.2990280597513734E-3</v>
      </c>
      <c r="M15" s="39">
        <f>INDEX(LINEST($G15:$I15,$G$14:$I$14),1,2)</f>
        <v>0.32685684178808916</v>
      </c>
      <c r="N15" s="22">
        <f>($J15*LN(N$14))+$K15</f>
        <v>0.82019662954861006</v>
      </c>
      <c r="O15" s="22">
        <f t="shared" ref="O15:Q17" si="0">($J15*LN(O$14))+$K15</f>
        <v>0.73029129749172883</v>
      </c>
      <c r="P15" s="22">
        <f t="shared" si="0"/>
        <v>0.54092516028359361</v>
      </c>
      <c r="Q15" s="22">
        <f t="shared" si="0"/>
        <v>0.45101982822671238</v>
      </c>
    </row>
    <row r="16" spans="2:23" x14ac:dyDescent="0.25">
      <c r="B16" s="61" t="s">
        <v>2377</v>
      </c>
      <c r="C16" s="50">
        <f>0.29*$N10*12</f>
        <v>2.6855083811161093</v>
      </c>
      <c r="D16" s="50">
        <f>0.45*$N10*6</f>
        <v>2.0835840887969819</v>
      </c>
      <c r="E16" s="50">
        <f>0.57*$N10*4</f>
        <v>1.759471008317451</v>
      </c>
      <c r="F16" s="50">
        <f>0.79*$N10*2</f>
        <v>1.2192825408515671</v>
      </c>
      <c r="G16" s="22">
        <f>N10</f>
        <v>0.77169781066554877</v>
      </c>
      <c r="H16" s="50">
        <f>0.25*U10+0.75*N10</f>
        <v>0.86357732047298563</v>
      </c>
      <c r="I16" s="50">
        <f>0.467*U10+0.533*N10</f>
        <v>0.9433287349858408</v>
      </c>
      <c r="J16" s="39">
        <f t="shared" ref="J16:J17" si="1">INDEX(LINEST($C16:$G16,LN($C$14:$G$14)),1)</f>
        <v>-0.77158467632100725</v>
      </c>
      <c r="K16" s="39">
        <f t="shared" ref="K16:K17" si="2">INDEX(LINEST($C16:$G16,LN($C$14:$G$14)),1,2)</f>
        <v>3.8821872353304445</v>
      </c>
      <c r="L16" s="39">
        <f t="shared" ref="L16:L17" si="3">INDEX(LINEST($G16:$I16,$G$14:$I$14),1)</f>
        <v>1.4302577026691003E-3</v>
      </c>
      <c r="M16" s="39">
        <f t="shared" ref="M16:M17" si="4">INDEX(LINEST($G16:$I16,$G$14:$I$14),1,2)</f>
        <v>0.68790369772116633</v>
      </c>
      <c r="N16" s="22">
        <f t="shared" ref="N16:N17" si="5">($J16*LN(N$14))+$K16</f>
        <v>1.5707261186958932</v>
      </c>
      <c r="O16" s="22">
        <f t="shared" si="0"/>
        <v>1.3985519738819989</v>
      </c>
      <c r="P16" s="22">
        <f t="shared" si="0"/>
        <v>1.0359043757407291</v>
      </c>
      <c r="Q16" s="22">
        <f t="shared" si="0"/>
        <v>0.86373023092683443</v>
      </c>
    </row>
    <row r="17" spans="2:17" x14ac:dyDescent="0.25">
      <c r="B17" s="58" t="s">
        <v>2378</v>
      </c>
      <c r="C17" s="50">
        <f>0.29*$K10*12</f>
        <v>4.5213502431841297</v>
      </c>
      <c r="D17" s="50">
        <f>0.45*$K10*6</f>
        <v>3.5079441541945835</v>
      </c>
      <c r="E17" s="50">
        <f>0.57*$K10*4</f>
        <v>2.9622639524309813</v>
      </c>
      <c r="F17" s="50">
        <f>0.79*$K10*2</f>
        <v>2.0527969494916452</v>
      </c>
      <c r="G17" s="22">
        <f>K10</f>
        <v>1.2992385756276235</v>
      </c>
      <c r="H17" s="50">
        <f>0.25*$H$10+0.75*$K$10</f>
        <v>1.4031789317207175</v>
      </c>
      <c r="I17" s="50">
        <f>0.467*$H$10+0.533*$K$10</f>
        <v>1.4933991608095234</v>
      </c>
      <c r="J17" s="39">
        <f t="shared" si="1"/>
        <v>-1.29904810145156</v>
      </c>
      <c r="K17" s="39">
        <f t="shared" si="2"/>
        <v>6.5360913873791882</v>
      </c>
      <c r="L17" s="39">
        <f t="shared" si="3"/>
        <v>1.6180048765158323E-3</v>
      </c>
      <c r="M17" s="39">
        <f t="shared" si="4"/>
        <v>1.2044449708707214</v>
      </c>
      <c r="N17" s="22">
        <f t="shared" si="5"/>
        <v>2.644491064961711</v>
      </c>
      <c r="O17" s="22">
        <f t="shared" si="0"/>
        <v>2.3546168582758282</v>
      </c>
      <c r="P17" s="22">
        <f t="shared" si="0"/>
        <v>1.7440595360288125</v>
      </c>
      <c r="Q17" s="22">
        <f>($J17*LN(Q$14))+$K17</f>
        <v>1.4541853293429297</v>
      </c>
    </row>
    <row r="18" spans="2:17" x14ac:dyDescent="0.25">
      <c r="C18" s="33"/>
    </row>
    <row r="41" spans="2:4" x14ac:dyDescent="0.25">
      <c r="B41" s="41" t="s">
        <v>2411</v>
      </c>
    </row>
    <row r="42" spans="2:4" x14ac:dyDescent="0.25">
      <c r="B42" s="62" t="s">
        <v>2410</v>
      </c>
      <c r="C42" s="62" t="s">
        <v>2423</v>
      </c>
      <c r="D42" s="62" t="s">
        <v>2424</v>
      </c>
    </row>
    <row r="43" spans="2:4" x14ac:dyDescent="0.25">
      <c r="B43" s="21">
        <v>0</v>
      </c>
      <c r="C43" s="22">
        <f>'1. Intensity Data'!$C$45</f>
        <v>0.40736449696700816</v>
      </c>
      <c r="D43" s="22">
        <f>'1. Intensity Data'!$C$51</f>
        <v>19.0127236887514</v>
      </c>
    </row>
    <row r="44" spans="2:4" x14ac:dyDescent="0.25">
      <c r="B44" s="22">
        <f>MAX(C15:I17)</f>
        <v>4.5213502431841297</v>
      </c>
      <c r="C44" s="22">
        <f>'1. Intensity Data'!$C$45</f>
        <v>0.40736449696700816</v>
      </c>
      <c r="D44" s="22">
        <f>'1. Intensity Data'!$C$51</f>
        <v>19.0127236887514</v>
      </c>
    </row>
  </sheetData>
  <mergeCells count="6">
    <mergeCell ref="C13:I13"/>
    <mergeCell ref="L8:M8"/>
    <mergeCell ref="T8:U8"/>
    <mergeCell ref="J13:K13"/>
    <mergeCell ref="L13:M13"/>
    <mergeCell ref="N13:Q13"/>
  </mergeCells>
  <dataValidations count="1">
    <dataValidation type="list" allowBlank="1" showInputMessage="1" showErrorMessage="1" sqref="C6">
      <formula1>StationList</formula1>
    </dataValidation>
  </dataValidation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02"/>
  <sheetViews>
    <sheetView topLeftCell="E1" zoomScaleNormal="100" workbookViewId="0">
      <selection activeCell="H19" sqref="H19"/>
    </sheetView>
  </sheetViews>
  <sheetFormatPr defaultColWidth="8.85546875" defaultRowHeight="15" x14ac:dyDescent="0.25"/>
  <cols>
    <col min="1" max="1" width="8.85546875" style="31"/>
    <col min="2" max="2" width="37.5703125" style="31" bestFit="1" customWidth="1"/>
    <col min="3" max="3" width="11.28515625" style="31" customWidth="1"/>
    <col min="4" max="4" width="29.28515625" style="31" bestFit="1" customWidth="1"/>
    <col min="5" max="6" width="8.85546875" style="31"/>
    <col min="7" max="7" width="36.42578125" style="31" bestFit="1" customWidth="1"/>
    <col min="8" max="9" width="7.140625" style="31" customWidth="1"/>
    <col min="10" max="10" width="42.28515625" style="31" bestFit="1" customWidth="1"/>
    <col min="11" max="11" width="8.7109375" style="31" customWidth="1"/>
    <col min="12" max="12" width="3.5703125" style="31" customWidth="1"/>
    <col min="13" max="13" width="42.28515625" style="31" bestFit="1" customWidth="1"/>
    <col min="14" max="14" width="9.140625" style="31" customWidth="1"/>
    <col min="15" max="15" width="8.85546875" style="31"/>
    <col min="16" max="16" width="42.7109375" style="31" bestFit="1" customWidth="1"/>
    <col min="17" max="18" width="8.85546875" style="31"/>
    <col min="19" max="19" width="45.42578125" style="31" hidden="1" customWidth="1"/>
    <col min="20" max="20" width="0" style="31" hidden="1" customWidth="1"/>
    <col min="21" max="21" width="8.85546875" style="31"/>
    <col min="22" max="22" width="39.85546875" style="31" bestFit="1" customWidth="1"/>
    <col min="23" max="24" width="8.85546875" style="31"/>
    <col min="25" max="25" width="42.7109375" style="31" bestFit="1" customWidth="1"/>
    <col min="26" max="16384" width="8.85546875" style="31"/>
  </cols>
  <sheetData>
    <row r="2" spans="2:29" ht="22.5" x14ac:dyDescent="0.3">
      <c r="B2" s="30" t="s">
        <v>2580</v>
      </c>
    </row>
    <row r="4" spans="2:29" ht="15.75" thickBot="1" x14ac:dyDescent="0.3">
      <c r="B4" s="32" t="s">
        <v>2396</v>
      </c>
      <c r="D4" s="32" t="s">
        <v>2399</v>
      </c>
      <c r="E4" s="32" t="s">
        <v>2400</v>
      </c>
      <c r="G4" s="32" t="s">
        <v>2401</v>
      </c>
      <c r="H4" s="32" t="s">
        <v>2625</v>
      </c>
      <c r="I4" s="32"/>
      <c r="J4" s="32" t="s">
        <v>2609</v>
      </c>
      <c r="L4" s="33"/>
      <c r="M4" s="32" t="s">
        <v>2610</v>
      </c>
      <c r="N4" s="32" t="s">
        <v>2400</v>
      </c>
      <c r="P4" s="63" t="s">
        <v>2611</v>
      </c>
      <c r="Q4" s="63" t="s">
        <v>2400</v>
      </c>
      <c r="S4" s="34" t="s">
        <v>2428</v>
      </c>
      <c r="T4" s="35" t="s">
        <v>2527</v>
      </c>
      <c r="V4" s="32" t="s">
        <v>2427</v>
      </c>
      <c r="W4" s="32" t="s">
        <v>2400</v>
      </c>
      <c r="Y4" s="32" t="s">
        <v>2652</v>
      </c>
      <c r="Z4" s="32" t="s">
        <v>2400</v>
      </c>
      <c r="AB4" s="32" t="s">
        <v>2537</v>
      </c>
      <c r="AC4" s="32" t="s">
        <v>2538</v>
      </c>
    </row>
    <row r="5" spans="2:29" ht="15.75" thickBot="1" x14ac:dyDescent="0.3">
      <c r="B5" s="33" t="s">
        <v>2397</v>
      </c>
      <c r="D5" s="33" t="s">
        <v>2626</v>
      </c>
      <c r="E5" s="31">
        <v>1.0999999999999999E-2</v>
      </c>
      <c r="G5" s="33" t="s">
        <v>2402</v>
      </c>
      <c r="H5" s="33"/>
      <c r="I5" s="33"/>
      <c r="J5" s="33" t="s">
        <v>2660</v>
      </c>
      <c r="K5" s="31">
        <v>1.2999999999999999E-2</v>
      </c>
      <c r="M5" s="31" t="s">
        <v>2660</v>
      </c>
      <c r="N5" s="31">
        <v>1.2999999999999999E-2</v>
      </c>
      <c r="P5" s="33" t="s">
        <v>2660</v>
      </c>
      <c r="Q5" s="31">
        <v>1.2999999999999999E-2</v>
      </c>
      <c r="S5" s="36" t="s">
        <v>2429</v>
      </c>
      <c r="T5" s="35">
        <v>0.03</v>
      </c>
      <c r="V5" s="33" t="s">
        <v>2648</v>
      </c>
      <c r="W5" s="31">
        <v>1.0999999999999999E-2</v>
      </c>
      <c r="Y5" s="33" t="s">
        <v>2653</v>
      </c>
      <c r="Z5" s="31">
        <v>1.2E-2</v>
      </c>
      <c r="AB5" s="31" t="s">
        <v>2530</v>
      </c>
      <c r="AC5" s="31">
        <v>0.9</v>
      </c>
    </row>
    <row r="6" spans="2:29" ht="15.75" thickBot="1" x14ac:dyDescent="0.3">
      <c r="B6" s="33" t="s">
        <v>2398</v>
      </c>
      <c r="D6" s="33" t="s">
        <v>2627</v>
      </c>
      <c r="E6" s="31">
        <v>1.2E-2</v>
      </c>
      <c r="G6" s="33" t="s">
        <v>2403</v>
      </c>
      <c r="H6" s="33"/>
      <c r="I6" s="33"/>
      <c r="J6" s="33" t="s">
        <v>2661</v>
      </c>
      <c r="K6" s="31">
        <v>2.8000000000000001E-2</v>
      </c>
      <c r="M6" s="31" t="s">
        <v>2661</v>
      </c>
      <c r="N6" s="31">
        <v>2.8000000000000001E-2</v>
      </c>
      <c r="P6" s="33" t="s">
        <v>2661</v>
      </c>
      <c r="Q6" s="31">
        <v>2.8000000000000001E-2</v>
      </c>
      <c r="S6" s="36" t="s">
        <v>2430</v>
      </c>
      <c r="T6" s="35">
        <v>3.5000000000000003E-2</v>
      </c>
      <c r="V6" s="33" t="s">
        <v>2667</v>
      </c>
      <c r="W6" s="31">
        <v>1.2999999999999999E-2</v>
      </c>
      <c r="Y6" s="33" t="s">
        <v>2654</v>
      </c>
      <c r="Z6" s="31">
        <v>1.2999999999999999E-2</v>
      </c>
      <c r="AB6" s="31" t="s">
        <v>2531</v>
      </c>
      <c r="AC6" s="31">
        <v>0.9</v>
      </c>
    </row>
    <row r="7" spans="2:29" ht="15.75" thickBot="1" x14ac:dyDescent="0.3">
      <c r="B7" s="33" t="s">
        <v>2612</v>
      </c>
      <c r="D7" s="33" t="s">
        <v>2628</v>
      </c>
      <c r="E7" s="31">
        <v>1.2999999999999999E-2</v>
      </c>
      <c r="G7" s="33" t="s">
        <v>2615</v>
      </c>
      <c r="H7" s="33">
        <v>0.20200000000000001</v>
      </c>
      <c r="I7" s="33"/>
      <c r="J7" s="33" t="s">
        <v>2662</v>
      </c>
      <c r="K7" s="31">
        <v>3.2000000000000001E-2</v>
      </c>
      <c r="M7" s="31" t="s">
        <v>2662</v>
      </c>
      <c r="N7" s="31">
        <v>3.2000000000000001E-2</v>
      </c>
      <c r="P7" s="33" t="s">
        <v>2662</v>
      </c>
      <c r="Q7" s="31">
        <v>3.2000000000000001E-2</v>
      </c>
      <c r="S7" s="36" t="s">
        <v>2431</v>
      </c>
      <c r="T7" s="35">
        <v>0.04</v>
      </c>
      <c r="V7" s="33" t="s">
        <v>2651</v>
      </c>
      <c r="W7" s="31">
        <v>1.4E-2</v>
      </c>
      <c r="Y7" s="33" t="s">
        <v>2655</v>
      </c>
      <c r="Z7" s="31">
        <v>1.6E-2</v>
      </c>
      <c r="AB7" s="31" t="s">
        <v>2532</v>
      </c>
      <c r="AC7" s="31">
        <v>0.8</v>
      </c>
    </row>
    <row r="8" spans="2:29" ht="15.75" thickBot="1" x14ac:dyDescent="0.3">
      <c r="B8" s="33" t="s">
        <v>2613</v>
      </c>
      <c r="D8" s="33" t="s">
        <v>2629</v>
      </c>
      <c r="E8" s="31">
        <v>1.4E-2</v>
      </c>
      <c r="G8" s="33" t="s">
        <v>2616</v>
      </c>
      <c r="H8" s="33">
        <v>0.20200000000000001</v>
      </c>
      <c r="I8" s="33"/>
      <c r="J8" s="33" t="s">
        <v>2663</v>
      </c>
      <c r="K8" s="31">
        <v>1.6E-2</v>
      </c>
      <c r="M8" s="31" t="s">
        <v>2663</v>
      </c>
      <c r="N8" s="31">
        <v>1.6E-2</v>
      </c>
      <c r="P8" s="33" t="s">
        <v>2663</v>
      </c>
      <c r="Q8" s="31">
        <v>1.6E-2</v>
      </c>
      <c r="S8" s="36" t="s">
        <v>2432</v>
      </c>
      <c r="T8" s="35">
        <v>4.4999999999999998E-2</v>
      </c>
      <c r="V8" s="33" t="s">
        <v>2649</v>
      </c>
      <c r="W8" s="31">
        <v>1.2E-2</v>
      </c>
      <c r="Y8" s="33" t="s">
        <v>2658</v>
      </c>
      <c r="Z8" s="31">
        <v>1.2999999999999999E-2</v>
      </c>
      <c r="AB8" s="31" t="s">
        <v>2533</v>
      </c>
      <c r="AC8" s="31">
        <v>0.1</v>
      </c>
    </row>
    <row r="9" spans="2:29" x14ac:dyDescent="0.25">
      <c r="B9" s="33" t="s">
        <v>2614</v>
      </c>
      <c r="D9" s="33" t="s">
        <v>2630</v>
      </c>
      <c r="E9" s="31">
        <v>1.4E-2</v>
      </c>
      <c r="G9" s="33" t="s">
        <v>2617</v>
      </c>
      <c r="H9" s="33">
        <v>0.10100000000000001</v>
      </c>
      <c r="I9" s="33"/>
      <c r="J9" s="33" t="s">
        <v>2664</v>
      </c>
      <c r="K9" s="31">
        <v>2.5000000000000001E-2</v>
      </c>
      <c r="M9" s="31" t="s">
        <v>2664</v>
      </c>
      <c r="N9" s="31">
        <v>2.5000000000000001E-2</v>
      </c>
      <c r="P9" s="33" t="s">
        <v>2664</v>
      </c>
      <c r="Q9" s="31">
        <v>2.5000000000000001E-2</v>
      </c>
      <c r="S9" s="37" t="s">
        <v>2433</v>
      </c>
      <c r="T9" s="103">
        <v>4.8000000000000001E-2</v>
      </c>
      <c r="V9" s="33" t="s">
        <v>2650</v>
      </c>
      <c r="W9" s="31">
        <v>2.3E-2</v>
      </c>
      <c r="Y9" s="33" t="s">
        <v>2659</v>
      </c>
      <c r="Z9" s="31">
        <v>1.4999999999999999E-2</v>
      </c>
      <c r="AB9" s="31" t="s">
        <v>2534</v>
      </c>
      <c r="AC9" s="31">
        <v>0.2</v>
      </c>
    </row>
    <row r="10" spans="2:29" ht="15.75" thickBot="1" x14ac:dyDescent="0.3">
      <c r="B10" s="33" t="s">
        <v>2549</v>
      </c>
      <c r="D10" s="33" t="s">
        <v>2631</v>
      </c>
      <c r="E10" s="31">
        <v>1.4999999999999999E-2</v>
      </c>
      <c r="G10" s="33" t="s">
        <v>2618</v>
      </c>
      <c r="H10" s="33">
        <v>0.10100000000000001</v>
      </c>
      <c r="I10" s="33"/>
      <c r="J10" s="33" t="s">
        <v>2665</v>
      </c>
      <c r="K10" s="31">
        <v>3.5000000000000003E-2</v>
      </c>
      <c r="M10" s="31" t="s">
        <v>2665</v>
      </c>
      <c r="N10" s="31">
        <v>3.5000000000000003E-2</v>
      </c>
      <c r="P10" s="33" t="s">
        <v>2665</v>
      </c>
      <c r="Q10" s="31">
        <v>3.5000000000000003E-2</v>
      </c>
      <c r="S10" s="36" t="s">
        <v>2434</v>
      </c>
      <c r="T10" s="104"/>
      <c r="V10" s="33" t="s">
        <v>2528</v>
      </c>
      <c r="W10" s="31">
        <v>0.01</v>
      </c>
      <c r="Y10" s="33" t="s">
        <v>2656</v>
      </c>
      <c r="Z10" s="31">
        <v>1.4E-2</v>
      </c>
    </row>
    <row r="11" spans="2:29" ht="15.75" thickBot="1" x14ac:dyDescent="0.3">
      <c r="D11" s="33" t="s">
        <v>2632</v>
      </c>
      <c r="E11" s="31">
        <v>1.4999999999999999E-2</v>
      </c>
      <c r="G11" s="33" t="s">
        <v>2619</v>
      </c>
      <c r="H11" s="33">
        <v>0.10100000000000001</v>
      </c>
      <c r="I11" s="33"/>
      <c r="J11" s="33" t="s">
        <v>2666</v>
      </c>
      <c r="K11" s="31">
        <v>0.03</v>
      </c>
      <c r="M11" s="31" t="s">
        <v>2666</v>
      </c>
      <c r="N11" s="31">
        <v>0.03</v>
      </c>
      <c r="P11" s="33" t="s">
        <v>2666</v>
      </c>
      <c r="Q11" s="31">
        <v>0.03</v>
      </c>
      <c r="S11" s="36" t="s">
        <v>2435</v>
      </c>
      <c r="T11" s="35">
        <v>0.05</v>
      </c>
      <c r="V11" s="33" t="s">
        <v>2668</v>
      </c>
      <c r="W11" s="31">
        <v>1.2999999999999999E-2</v>
      </c>
      <c r="Y11" s="33" t="s">
        <v>2657</v>
      </c>
      <c r="Z11" s="31">
        <v>1.6E-2</v>
      </c>
    </row>
    <row r="12" spans="2:29" ht="15.75" thickBot="1" x14ac:dyDescent="0.3">
      <c r="D12" s="33" t="s">
        <v>2633</v>
      </c>
      <c r="E12" s="31">
        <v>2.4E-2</v>
      </c>
      <c r="G12" s="33" t="s">
        <v>2620</v>
      </c>
      <c r="H12" s="33">
        <v>7.2999999999999995E-2</v>
      </c>
      <c r="I12" s="33"/>
      <c r="J12" s="33" t="s">
        <v>2644</v>
      </c>
      <c r="K12" s="31">
        <v>8.5000000000000006E-2</v>
      </c>
      <c r="M12" s="31" t="s">
        <v>2644</v>
      </c>
      <c r="N12" s="31">
        <v>8.5000000000000006E-2</v>
      </c>
      <c r="P12" s="33" t="s">
        <v>2644</v>
      </c>
      <c r="Q12" s="31">
        <v>8.5000000000000006E-2</v>
      </c>
      <c r="S12" s="36" t="s">
        <v>2436</v>
      </c>
      <c r="T12" s="35">
        <v>7.0000000000000007E-2</v>
      </c>
      <c r="V12" s="33" t="s">
        <v>2529</v>
      </c>
      <c r="W12" s="31">
        <v>2.4E-2</v>
      </c>
    </row>
    <row r="13" spans="2:29" x14ac:dyDescent="0.25">
      <c r="D13" s="33" t="s">
        <v>2634</v>
      </c>
      <c r="E13" s="31">
        <v>2.4E-2</v>
      </c>
      <c r="G13" s="33" t="s">
        <v>2621</v>
      </c>
      <c r="H13" s="33">
        <v>5.8000000000000003E-2</v>
      </c>
      <c r="I13" s="33"/>
      <c r="J13" s="33" t="s">
        <v>2645</v>
      </c>
      <c r="K13" s="31">
        <v>0.02</v>
      </c>
      <c r="M13" s="31" t="s">
        <v>2645</v>
      </c>
      <c r="N13" s="31">
        <v>0.02</v>
      </c>
      <c r="P13" s="33" t="s">
        <v>2645</v>
      </c>
      <c r="Q13" s="31">
        <v>0.02</v>
      </c>
      <c r="S13" s="37" t="s">
        <v>2437</v>
      </c>
      <c r="T13" s="103">
        <v>0.1</v>
      </c>
      <c r="V13" s="33" t="s">
        <v>2669</v>
      </c>
      <c r="W13" s="31">
        <v>2.5000000000000001E-2</v>
      </c>
    </row>
    <row r="14" spans="2:29" ht="15.75" thickBot="1" x14ac:dyDescent="0.3">
      <c r="D14" s="33" t="s">
        <v>2635</v>
      </c>
      <c r="E14" s="31">
        <v>0.05</v>
      </c>
      <c r="G14" s="33" t="s">
        <v>2622</v>
      </c>
      <c r="H14" s="33">
        <v>5.0999999999999997E-2</v>
      </c>
      <c r="I14" s="33"/>
      <c r="J14" s="33" t="s">
        <v>2646</v>
      </c>
      <c r="K14" s="31">
        <v>3.5000000000000003E-2</v>
      </c>
      <c r="M14" s="31" t="s">
        <v>2646</v>
      </c>
      <c r="N14" s="31">
        <v>3.5000000000000003E-2</v>
      </c>
      <c r="P14" s="33" t="s">
        <v>2646</v>
      </c>
      <c r="Q14" s="31">
        <v>3.5000000000000003E-2</v>
      </c>
      <c r="S14" s="36" t="s">
        <v>2438</v>
      </c>
      <c r="T14" s="104"/>
      <c r="V14" s="33" t="s">
        <v>2670</v>
      </c>
      <c r="W14" s="31">
        <v>1.7000000000000001E-2</v>
      </c>
    </row>
    <row r="15" spans="2:29" ht="15.75" thickBot="1" x14ac:dyDescent="0.3">
      <c r="D15" s="33" t="s">
        <v>2637</v>
      </c>
      <c r="E15" s="31">
        <v>0.06</v>
      </c>
      <c r="G15" s="33" t="s">
        <v>2623</v>
      </c>
      <c r="H15" s="33">
        <v>5.0999999999999997E-2</v>
      </c>
      <c r="I15" s="33"/>
      <c r="J15" s="33" t="s">
        <v>2676</v>
      </c>
      <c r="K15" s="31">
        <v>3.7999999999999999E-2</v>
      </c>
      <c r="M15" s="33" t="s">
        <v>2676</v>
      </c>
      <c r="N15" s="31">
        <v>3.7999999999999999E-2</v>
      </c>
      <c r="P15" s="33" t="s">
        <v>2676</v>
      </c>
      <c r="Q15" s="31">
        <v>3.7999999999999999E-2</v>
      </c>
      <c r="S15" s="101" t="s">
        <v>2439</v>
      </c>
      <c r="T15" s="102"/>
      <c r="V15" s="33" t="s">
        <v>2671</v>
      </c>
      <c r="W15" s="31">
        <v>2.4E-2</v>
      </c>
    </row>
    <row r="16" spans="2:29" ht="15.75" thickBot="1" x14ac:dyDescent="0.3">
      <c r="D16" s="33" t="s">
        <v>2636</v>
      </c>
      <c r="E16" s="31">
        <v>0.17</v>
      </c>
      <c r="G16" s="33" t="s">
        <v>2624</v>
      </c>
      <c r="H16" s="33">
        <v>0.05</v>
      </c>
      <c r="I16" s="33"/>
      <c r="J16" s="33" t="s">
        <v>2647</v>
      </c>
      <c r="K16" s="31">
        <v>9.5000000000000001E-2</v>
      </c>
      <c r="M16" s="31" t="s">
        <v>2647</v>
      </c>
      <c r="N16" s="31">
        <v>9.5000000000000001E-2</v>
      </c>
      <c r="P16" s="33" t="s">
        <v>2647</v>
      </c>
      <c r="Q16" s="31">
        <v>9.5000000000000001E-2</v>
      </c>
      <c r="S16" s="36" t="s">
        <v>2440</v>
      </c>
      <c r="T16" s="35">
        <v>0.04</v>
      </c>
      <c r="V16" s="33" t="s">
        <v>2672</v>
      </c>
      <c r="W16" s="31">
        <v>2.5999999999999999E-2</v>
      </c>
    </row>
    <row r="17" spans="4:24" ht="15.75" thickBot="1" x14ac:dyDescent="0.3">
      <c r="D17" s="33" t="s">
        <v>2638</v>
      </c>
      <c r="E17" s="31">
        <v>0.13</v>
      </c>
      <c r="G17" s="33" t="s">
        <v>2403</v>
      </c>
      <c r="H17" s="33">
        <v>2.5000000000000001E-2</v>
      </c>
      <c r="I17" s="33"/>
      <c r="J17" s="33"/>
      <c r="S17" s="36" t="s">
        <v>2441</v>
      </c>
      <c r="T17" s="35">
        <v>0.05</v>
      </c>
      <c r="V17" s="33" t="s">
        <v>2673</v>
      </c>
      <c r="W17" s="31">
        <v>2.8000000000000001E-2</v>
      </c>
    </row>
    <row r="18" spans="4:24" ht="15.75" thickBot="1" x14ac:dyDescent="0.3">
      <c r="D18" s="33" t="s">
        <v>2639</v>
      </c>
      <c r="E18" s="31">
        <v>0.15</v>
      </c>
      <c r="G18" s="33" t="s">
        <v>2402</v>
      </c>
      <c r="H18" s="33">
        <v>1.2E-2</v>
      </c>
      <c r="I18" s="33"/>
      <c r="J18" s="33"/>
      <c r="S18" s="34" t="s">
        <v>2442</v>
      </c>
      <c r="T18" s="35"/>
      <c r="V18" s="33" t="s">
        <v>2674</v>
      </c>
      <c r="W18" s="31">
        <v>3.4000000000000002E-2</v>
      </c>
    </row>
    <row r="19" spans="4:24" ht="15.75" thickBot="1" x14ac:dyDescent="0.3">
      <c r="D19" s="33" t="s">
        <v>2640</v>
      </c>
      <c r="E19" s="31">
        <v>0.24</v>
      </c>
      <c r="S19" s="36" t="s">
        <v>2443</v>
      </c>
      <c r="T19" s="35"/>
      <c r="V19" s="33" t="s">
        <v>2675</v>
      </c>
      <c r="W19" s="31">
        <v>3.5000000000000003E-2</v>
      </c>
    </row>
    <row r="20" spans="4:24" ht="15.75" thickBot="1" x14ac:dyDescent="0.3">
      <c r="D20" s="33" t="s">
        <v>2641</v>
      </c>
      <c r="E20" s="31">
        <v>0.41</v>
      </c>
      <c r="S20" s="36" t="s">
        <v>2444</v>
      </c>
      <c r="T20" s="35">
        <v>0.03</v>
      </c>
    </row>
    <row r="21" spans="4:24" ht="15.75" thickBot="1" x14ac:dyDescent="0.3">
      <c r="D21" s="33" t="s">
        <v>2642</v>
      </c>
      <c r="E21" s="31">
        <v>0.4</v>
      </c>
      <c r="S21" s="36" t="s">
        <v>2445</v>
      </c>
      <c r="T21" s="35">
        <v>3.5000000000000003E-2</v>
      </c>
      <c r="X21" s="31">
        <f>(0.025+0.026)/2</f>
        <v>2.5500000000000002E-2</v>
      </c>
    </row>
    <row r="22" spans="4:24" ht="15.75" thickBot="1" x14ac:dyDescent="0.3">
      <c r="D22" s="33" t="s">
        <v>2643</v>
      </c>
      <c r="E22" s="31">
        <v>0.8</v>
      </c>
      <c r="Q22" s="36" t="s">
        <v>2446</v>
      </c>
      <c r="R22" s="35"/>
    </row>
    <row r="23" spans="4:24" ht="15.75" thickBot="1" x14ac:dyDescent="0.3">
      <c r="Q23" s="36" t="s">
        <v>2447</v>
      </c>
      <c r="R23" s="35">
        <v>0.03</v>
      </c>
    </row>
    <row r="24" spans="4:24" ht="15.75" thickBot="1" x14ac:dyDescent="0.3">
      <c r="Q24" s="36" t="s">
        <v>2448</v>
      </c>
      <c r="R24" s="35">
        <v>3.5000000000000003E-2</v>
      </c>
    </row>
    <row r="25" spans="4:24" ht="15.75" thickBot="1" x14ac:dyDescent="0.3">
      <c r="Q25" s="36" t="s">
        <v>2449</v>
      </c>
      <c r="R25" s="35">
        <v>0.04</v>
      </c>
    </row>
    <row r="26" spans="4:24" ht="15.75" thickBot="1" x14ac:dyDescent="0.3">
      <c r="Q26" s="36" t="s">
        <v>2450</v>
      </c>
      <c r="R26" s="35"/>
    </row>
    <row r="27" spans="4:24" ht="15.75" thickBot="1" x14ac:dyDescent="0.3">
      <c r="Q27" s="36" t="s">
        <v>2451</v>
      </c>
      <c r="R27" s="35">
        <v>0.05</v>
      </c>
    </row>
    <row r="28" spans="4:24" ht="15.75" thickBot="1" x14ac:dyDescent="0.3">
      <c r="Q28" s="36" t="s">
        <v>2452</v>
      </c>
      <c r="R28" s="35">
        <v>0.05</v>
      </c>
    </row>
    <row r="29" spans="4:24" ht="15.75" thickBot="1" x14ac:dyDescent="0.3">
      <c r="Q29" s="36" t="s">
        <v>2453</v>
      </c>
      <c r="R29" s="35">
        <v>0.06</v>
      </c>
    </row>
    <row r="30" spans="4:24" ht="15.75" thickBot="1" x14ac:dyDescent="0.3">
      <c r="Q30" s="36" t="s">
        <v>2454</v>
      </c>
      <c r="R30" s="35">
        <v>7.0000000000000007E-2</v>
      </c>
    </row>
    <row r="31" spans="4:24" ht="15.75" thickBot="1" x14ac:dyDescent="0.3">
      <c r="Q31" s="36" t="s">
        <v>2455</v>
      </c>
      <c r="R31" s="35">
        <v>0.1</v>
      </c>
    </row>
    <row r="32" spans="4:24" ht="15.75" thickBot="1" x14ac:dyDescent="0.3">
      <c r="Q32" s="36" t="s">
        <v>2456</v>
      </c>
      <c r="R32" s="35"/>
    </row>
    <row r="33" spans="17:20" ht="15.75" thickBot="1" x14ac:dyDescent="0.3">
      <c r="Q33" s="36" t="s">
        <v>2457</v>
      </c>
      <c r="R33" s="35">
        <v>0.15</v>
      </c>
    </row>
    <row r="34" spans="17:20" ht="15.75" thickBot="1" x14ac:dyDescent="0.3">
      <c r="Q34" s="36" t="s">
        <v>2458</v>
      </c>
      <c r="R34" s="35">
        <v>0.04</v>
      </c>
    </row>
    <row r="35" spans="17:20" ht="15.75" thickBot="1" x14ac:dyDescent="0.3">
      <c r="Q35" s="36" t="s">
        <v>2459</v>
      </c>
      <c r="R35" s="35">
        <v>0.06</v>
      </c>
    </row>
    <row r="36" spans="17:20" x14ac:dyDescent="0.25">
      <c r="Q36" s="37" t="s">
        <v>2460</v>
      </c>
      <c r="R36" s="103">
        <v>0.1</v>
      </c>
    </row>
    <row r="37" spans="17:20" ht="15.75" thickBot="1" x14ac:dyDescent="0.3">
      <c r="Q37" s="36" t="s">
        <v>2461</v>
      </c>
      <c r="R37" s="104"/>
    </row>
    <row r="38" spans="17:20" ht="15.75" thickBot="1" x14ac:dyDescent="0.3">
      <c r="S38" s="36" t="s">
        <v>2462</v>
      </c>
      <c r="T38" s="35">
        <v>0.12</v>
      </c>
    </row>
    <row r="39" spans="17:20" ht="15.75" thickBot="1" x14ac:dyDescent="0.3">
      <c r="S39" s="34" t="s">
        <v>2463</v>
      </c>
      <c r="T39" s="35"/>
    </row>
    <row r="40" spans="17:20" ht="15.75" thickBot="1" x14ac:dyDescent="0.3">
      <c r="S40" s="36" t="s">
        <v>2464</v>
      </c>
      <c r="T40" s="35"/>
    </row>
    <row r="41" spans="17:20" ht="15.75" thickBot="1" x14ac:dyDescent="0.3">
      <c r="S41" s="36" t="s">
        <v>2465</v>
      </c>
      <c r="T41" s="35">
        <v>1.7999999999999999E-2</v>
      </c>
    </row>
    <row r="42" spans="17:20" ht="15.75" thickBot="1" x14ac:dyDescent="0.3">
      <c r="S42" s="36" t="s">
        <v>2466</v>
      </c>
      <c r="T42" s="35">
        <v>2.1999999999999999E-2</v>
      </c>
    </row>
    <row r="43" spans="17:20" ht="15.75" thickBot="1" x14ac:dyDescent="0.3">
      <c r="S43" s="36" t="s">
        <v>2467</v>
      </c>
      <c r="T43" s="35">
        <v>2.5000000000000001E-2</v>
      </c>
    </row>
    <row r="44" spans="17:20" ht="15.75" thickBot="1" x14ac:dyDescent="0.3">
      <c r="S44" s="36" t="s">
        <v>2468</v>
      </c>
      <c r="T44" s="35">
        <v>2.7E-2</v>
      </c>
    </row>
    <row r="45" spans="17:20" ht="15.75" thickBot="1" x14ac:dyDescent="0.3">
      <c r="S45" s="36" t="s">
        <v>2469</v>
      </c>
      <c r="T45" s="35"/>
    </row>
    <row r="46" spans="17:20" ht="15.75" thickBot="1" x14ac:dyDescent="0.3">
      <c r="S46" s="36" t="s">
        <v>2470</v>
      </c>
      <c r="T46" s="35">
        <v>2.5000000000000001E-2</v>
      </c>
    </row>
    <row r="47" spans="17:20" ht="15.75" thickBot="1" x14ac:dyDescent="0.3">
      <c r="S47" s="36" t="s">
        <v>2471</v>
      </c>
      <c r="T47" s="35">
        <v>0.03</v>
      </c>
    </row>
    <row r="48" spans="17:20" ht="15.75" thickBot="1" x14ac:dyDescent="0.3">
      <c r="S48" s="36" t="s">
        <v>2472</v>
      </c>
      <c r="T48" s="35">
        <v>3.5000000000000003E-2</v>
      </c>
    </row>
    <row r="49" spans="19:20" ht="15.75" thickBot="1" x14ac:dyDescent="0.3">
      <c r="S49" s="36" t="s">
        <v>2473</v>
      </c>
      <c r="T49" s="35">
        <v>0.03</v>
      </c>
    </row>
    <row r="50" spans="19:20" ht="15.75" thickBot="1" x14ac:dyDescent="0.3">
      <c r="S50" s="36" t="s">
        <v>2474</v>
      </c>
      <c r="T50" s="35">
        <v>3.5000000000000003E-2</v>
      </c>
    </row>
    <row r="51" spans="19:20" ht="15.75" thickBot="1" x14ac:dyDescent="0.3">
      <c r="S51" s="36" t="s">
        <v>2475</v>
      </c>
      <c r="T51" s="35">
        <v>0.04</v>
      </c>
    </row>
    <row r="52" spans="19:20" ht="15.75" thickBot="1" x14ac:dyDescent="0.3">
      <c r="S52" s="36" t="s">
        <v>2476</v>
      </c>
      <c r="T52" s="35"/>
    </row>
    <row r="53" spans="19:20" ht="15.75" thickBot="1" x14ac:dyDescent="0.3">
      <c r="S53" s="36" t="s">
        <v>2477</v>
      </c>
      <c r="T53" s="35">
        <v>2.8000000000000001E-2</v>
      </c>
    </row>
    <row r="54" spans="19:20" ht="15.75" thickBot="1" x14ac:dyDescent="0.3">
      <c r="S54" s="36" t="s">
        <v>2478</v>
      </c>
      <c r="T54" s="35">
        <v>0.05</v>
      </c>
    </row>
    <row r="55" spans="19:20" ht="15.75" thickBot="1" x14ac:dyDescent="0.3">
      <c r="S55" s="36" t="s">
        <v>2479</v>
      </c>
      <c r="T55" s="35"/>
    </row>
    <row r="56" spans="19:20" ht="15.75" thickBot="1" x14ac:dyDescent="0.3">
      <c r="S56" s="36" t="s">
        <v>2480</v>
      </c>
      <c r="T56" s="35">
        <v>3.5000000000000003E-2</v>
      </c>
    </row>
    <row r="57" spans="19:20" ht="15.75" thickBot="1" x14ac:dyDescent="0.3">
      <c r="S57" s="36" t="s">
        <v>2481</v>
      </c>
      <c r="T57" s="35">
        <v>0.04</v>
      </c>
    </row>
    <row r="58" spans="19:20" ht="15.75" thickBot="1" x14ac:dyDescent="0.3">
      <c r="S58" s="36" t="s">
        <v>2482</v>
      </c>
      <c r="T58" s="35"/>
    </row>
    <row r="59" spans="19:20" ht="15.75" thickBot="1" x14ac:dyDescent="0.3">
      <c r="S59" s="36" t="s">
        <v>2483</v>
      </c>
      <c r="T59" s="35">
        <v>0.08</v>
      </c>
    </row>
    <row r="60" spans="19:20" ht="15.75" thickBot="1" x14ac:dyDescent="0.3">
      <c r="S60" s="36" t="s">
        <v>2484</v>
      </c>
      <c r="T60" s="35">
        <v>0.05</v>
      </c>
    </row>
    <row r="61" spans="19:20" ht="15.75" thickBot="1" x14ac:dyDescent="0.3">
      <c r="S61" s="36" t="s">
        <v>2485</v>
      </c>
      <c r="T61" s="35">
        <v>7.0000000000000007E-2</v>
      </c>
    </row>
    <row r="62" spans="19:20" ht="15.75" thickBot="1" x14ac:dyDescent="0.3">
      <c r="S62" s="36" t="s">
        <v>2486</v>
      </c>
      <c r="T62" s="35">
        <v>0.1</v>
      </c>
    </row>
    <row r="63" spans="19:20" ht="15.75" thickBot="1" x14ac:dyDescent="0.3">
      <c r="S63" s="34" t="s">
        <v>2487</v>
      </c>
      <c r="T63" s="35"/>
    </row>
    <row r="64" spans="19:20" ht="15.75" thickBot="1" x14ac:dyDescent="0.3">
      <c r="S64" s="36" t="s">
        <v>2488</v>
      </c>
      <c r="T64" s="35"/>
    </row>
    <row r="65" spans="19:20" ht="15.75" thickBot="1" x14ac:dyDescent="0.3">
      <c r="S65" s="36" t="s">
        <v>2489</v>
      </c>
      <c r="T65" s="35">
        <v>1.0999999999999999E-2</v>
      </c>
    </row>
    <row r="66" spans="19:20" ht="15.75" thickBot="1" x14ac:dyDescent="0.3">
      <c r="S66" s="36" t="s">
        <v>2490</v>
      </c>
      <c r="T66" s="35">
        <v>1.2999999999999999E-2</v>
      </c>
    </row>
    <row r="67" spans="19:20" ht="15.75" thickBot="1" x14ac:dyDescent="0.3">
      <c r="S67" s="36" t="s">
        <v>2491</v>
      </c>
      <c r="T67" s="35"/>
    </row>
    <row r="68" spans="19:20" ht="15.75" thickBot="1" x14ac:dyDescent="0.3">
      <c r="S68" s="36" t="s">
        <v>2492</v>
      </c>
      <c r="T68" s="35">
        <v>1.2E-2</v>
      </c>
    </row>
    <row r="69" spans="19:20" ht="15.75" thickBot="1" x14ac:dyDescent="0.3">
      <c r="S69" s="36" t="s">
        <v>2493</v>
      </c>
      <c r="T69" s="35">
        <v>1.2E-2</v>
      </c>
    </row>
    <row r="70" spans="19:20" ht="15.75" thickBot="1" x14ac:dyDescent="0.3">
      <c r="S70" s="36" t="s">
        <v>2494</v>
      </c>
      <c r="T70" s="35">
        <v>1.2999999999999999E-2</v>
      </c>
    </row>
    <row r="71" spans="19:20" ht="15.75" thickBot="1" x14ac:dyDescent="0.3">
      <c r="S71" s="36" t="s">
        <v>2495</v>
      </c>
      <c r="T71" s="35">
        <v>1.4999999999999999E-2</v>
      </c>
    </row>
    <row r="72" spans="19:20" ht="15.75" thickBot="1" x14ac:dyDescent="0.3">
      <c r="S72" s="36" t="s">
        <v>2496</v>
      </c>
      <c r="T72" s="35">
        <v>1.4E-2</v>
      </c>
    </row>
    <row r="73" spans="19:20" ht="15.75" thickBot="1" x14ac:dyDescent="0.3">
      <c r="S73" s="36" t="s">
        <v>2497</v>
      </c>
      <c r="T73" s="35"/>
    </row>
    <row r="74" spans="19:20" ht="15.75" thickBot="1" x14ac:dyDescent="0.3">
      <c r="S74" s="36" t="s">
        <v>2498</v>
      </c>
      <c r="T74" s="35">
        <v>1.2999999999999999E-2</v>
      </c>
    </row>
    <row r="75" spans="19:20" ht="15.75" thickBot="1" x14ac:dyDescent="0.3">
      <c r="S75" s="36" t="s">
        <v>2499</v>
      </c>
      <c r="T75" s="35">
        <v>1.4999999999999999E-2</v>
      </c>
    </row>
    <row r="76" spans="19:20" ht="15.75" thickBot="1" x14ac:dyDescent="0.3">
      <c r="S76" s="36" t="s">
        <v>2500</v>
      </c>
      <c r="T76" s="35">
        <v>1.7000000000000001E-2</v>
      </c>
    </row>
    <row r="77" spans="19:20" ht="15.75" thickBot="1" x14ac:dyDescent="0.3">
      <c r="S77" s="36" t="s">
        <v>2501</v>
      </c>
      <c r="T77" s="35">
        <v>1.7000000000000001E-2</v>
      </c>
    </row>
    <row r="78" spans="19:20" ht="15.75" thickBot="1" x14ac:dyDescent="0.3">
      <c r="S78" s="36" t="s">
        <v>2502</v>
      </c>
      <c r="T78" s="35">
        <v>1.9E-2</v>
      </c>
    </row>
    <row r="79" spans="19:20" ht="15.75" thickBot="1" x14ac:dyDescent="0.3">
      <c r="S79" s="36" t="s">
        <v>2503</v>
      </c>
      <c r="T79" s="35">
        <v>2.1999999999999999E-2</v>
      </c>
    </row>
    <row r="80" spans="19:20" ht="15.75" thickBot="1" x14ac:dyDescent="0.3">
      <c r="S80" s="36" t="s">
        <v>2504</v>
      </c>
      <c r="T80" s="35">
        <v>0.02</v>
      </c>
    </row>
    <row r="81" spans="19:20" ht="15.75" thickBot="1" x14ac:dyDescent="0.3">
      <c r="S81" s="36" t="s">
        <v>2505</v>
      </c>
      <c r="T81" s="35">
        <v>2.7E-2</v>
      </c>
    </row>
    <row r="82" spans="19:20" ht="15.75" thickBot="1" x14ac:dyDescent="0.3">
      <c r="S82" s="36" t="s">
        <v>2506</v>
      </c>
      <c r="T82" s="35"/>
    </row>
    <row r="83" spans="19:20" ht="15.75" thickBot="1" x14ac:dyDescent="0.3">
      <c r="S83" s="36" t="s">
        <v>2507</v>
      </c>
      <c r="T83" s="35">
        <v>1.7000000000000001E-2</v>
      </c>
    </row>
    <row r="84" spans="19:20" ht="15.75" thickBot="1" x14ac:dyDescent="0.3">
      <c r="S84" s="36" t="s">
        <v>2508</v>
      </c>
      <c r="T84" s="35">
        <v>0.02</v>
      </c>
    </row>
    <row r="85" spans="19:20" ht="15.75" thickBot="1" x14ac:dyDescent="0.3">
      <c r="S85" s="36" t="s">
        <v>2509</v>
      </c>
      <c r="T85" s="35">
        <v>0.02</v>
      </c>
    </row>
    <row r="86" spans="19:20" ht="15.75" thickBot="1" x14ac:dyDescent="0.3">
      <c r="S86" s="36" t="s">
        <v>2510</v>
      </c>
      <c r="T86" s="35">
        <v>2.5000000000000001E-2</v>
      </c>
    </row>
    <row r="87" spans="19:20" ht="15.75" thickBot="1" x14ac:dyDescent="0.3">
      <c r="S87" s="36" t="s">
        <v>2511</v>
      </c>
      <c r="T87" s="35">
        <v>0.03</v>
      </c>
    </row>
    <row r="88" spans="19:20" ht="15.75" thickBot="1" x14ac:dyDescent="0.3">
      <c r="S88" s="36" t="s">
        <v>2512</v>
      </c>
      <c r="T88" s="35"/>
    </row>
    <row r="89" spans="19:20" ht="15.75" thickBot="1" x14ac:dyDescent="0.3">
      <c r="S89" s="36" t="s">
        <v>2513</v>
      </c>
      <c r="T89" s="35">
        <v>0.02</v>
      </c>
    </row>
    <row r="90" spans="19:20" ht="15.75" thickBot="1" x14ac:dyDescent="0.3">
      <c r="S90" s="36" t="s">
        <v>2514</v>
      </c>
      <c r="T90" s="35">
        <v>2.3E-2</v>
      </c>
    </row>
    <row r="91" spans="19:20" ht="15.75" thickBot="1" x14ac:dyDescent="0.3">
      <c r="S91" s="36" t="s">
        <v>2515</v>
      </c>
      <c r="T91" s="35">
        <v>3.3000000000000002E-2</v>
      </c>
    </row>
    <row r="92" spans="19:20" ht="15.75" thickBot="1" x14ac:dyDescent="0.3">
      <c r="S92" s="36" t="s">
        <v>2516</v>
      </c>
      <c r="T92" s="35"/>
    </row>
    <row r="93" spans="19:20" ht="15.75" thickBot="1" x14ac:dyDescent="0.3">
      <c r="S93" s="36" t="s">
        <v>2517</v>
      </c>
      <c r="T93" s="35">
        <v>1.2999999999999999E-2</v>
      </c>
    </row>
    <row r="94" spans="19:20" ht="15.75" thickBot="1" x14ac:dyDescent="0.3">
      <c r="S94" s="36" t="s">
        <v>2518</v>
      </c>
      <c r="T94" s="35">
        <v>1.4999999999999999E-2</v>
      </c>
    </row>
    <row r="95" spans="19:20" ht="15.75" thickBot="1" x14ac:dyDescent="0.3">
      <c r="S95" s="36" t="s">
        <v>2519</v>
      </c>
      <c r="T95" s="35"/>
    </row>
    <row r="96" spans="19:20" ht="15.75" thickBot="1" x14ac:dyDescent="0.3">
      <c r="S96" s="36" t="s">
        <v>2520</v>
      </c>
      <c r="T96" s="35">
        <v>2.5000000000000001E-2</v>
      </c>
    </row>
    <row r="97" spans="19:20" ht="15.75" thickBot="1" x14ac:dyDescent="0.3">
      <c r="S97" s="36" t="s">
        <v>2521</v>
      </c>
      <c r="T97" s="35">
        <v>3.2000000000000001E-2</v>
      </c>
    </row>
    <row r="98" spans="19:20" ht="15.75" thickBot="1" x14ac:dyDescent="0.3">
      <c r="S98" s="36" t="s">
        <v>2522</v>
      </c>
      <c r="T98" s="35">
        <v>1.4999999999999999E-2</v>
      </c>
    </row>
    <row r="99" spans="19:20" ht="15.75" thickBot="1" x14ac:dyDescent="0.3">
      <c r="S99" s="36" t="s">
        <v>2523</v>
      </c>
      <c r="T99" s="35"/>
    </row>
    <row r="100" spans="19:20" ht="15.75" thickBot="1" x14ac:dyDescent="0.3">
      <c r="S100" s="36" t="s">
        <v>2524</v>
      </c>
      <c r="T100" s="35">
        <v>1.2999999999999999E-2</v>
      </c>
    </row>
    <row r="101" spans="19:20" ht="15.75" thickBot="1" x14ac:dyDescent="0.3">
      <c r="S101" s="36" t="s">
        <v>2525</v>
      </c>
      <c r="T101" s="35">
        <v>1.6E-2</v>
      </c>
    </row>
    <row r="102" spans="19:20" ht="15.75" thickBot="1" x14ac:dyDescent="0.3">
      <c r="S102" s="36" t="s">
        <v>2526</v>
      </c>
      <c r="T102" s="35"/>
    </row>
  </sheetData>
  <mergeCells count="4">
    <mergeCell ref="S15:T15"/>
    <mergeCell ref="R36:R37"/>
    <mergeCell ref="T9:T10"/>
    <mergeCell ref="T13:T14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X1175"/>
  <sheetViews>
    <sheetView workbookViewId="0">
      <selection activeCell="I2" sqref="I2"/>
    </sheetView>
  </sheetViews>
  <sheetFormatPr defaultColWidth="8.85546875" defaultRowHeight="15" x14ac:dyDescent="0.25"/>
  <cols>
    <col min="1" max="1" width="9.28515625" bestFit="1" customWidth="1"/>
    <col min="2" max="2" width="14.7109375" bestFit="1" customWidth="1"/>
    <col min="3" max="3" width="8.42578125" style="2" bestFit="1" customWidth="1"/>
    <col min="4" max="4" width="10.28515625" style="2" bestFit="1" customWidth="1"/>
    <col min="5" max="5" width="15.140625" style="3" bestFit="1" customWidth="1"/>
    <col min="6" max="6" width="38.7109375" bestFit="1" customWidth="1"/>
    <col min="15" max="16" width="11.42578125" bestFit="1" customWidth="1"/>
  </cols>
  <sheetData>
    <row r="1" spans="1:50" x14ac:dyDescent="0.25">
      <c r="J1">
        <v>2</v>
      </c>
      <c r="K1">
        <v>100</v>
      </c>
      <c r="O1" s="108" t="s">
        <v>2369</v>
      </c>
      <c r="P1" s="108"/>
      <c r="S1" s="105" t="s">
        <v>2362</v>
      </c>
      <c r="T1" s="105"/>
      <c r="U1" s="105"/>
      <c r="V1" s="105"/>
      <c r="W1" s="105"/>
      <c r="X1" s="105"/>
      <c r="Y1" s="105"/>
      <c r="Z1" s="106" t="s">
        <v>2363</v>
      </c>
      <c r="AA1" s="106"/>
      <c r="AB1" s="106"/>
      <c r="AC1" s="106"/>
      <c r="AD1" s="106"/>
      <c r="AE1" s="106"/>
      <c r="AF1" s="106"/>
      <c r="AG1" s="107" t="s">
        <v>2364</v>
      </c>
      <c r="AH1" s="107"/>
      <c r="AI1" s="107"/>
      <c r="AJ1" s="107"/>
      <c r="AK1" s="107"/>
      <c r="AL1" s="107"/>
      <c r="AM1" s="107"/>
      <c r="AW1">
        <v>2</v>
      </c>
      <c r="AX1">
        <v>100</v>
      </c>
    </row>
    <row r="2" spans="1:50" x14ac:dyDescent="0.25">
      <c r="A2" t="s">
        <v>0</v>
      </c>
      <c r="B2" t="s">
        <v>1</v>
      </c>
      <c r="C2" s="2" t="s">
        <v>2</v>
      </c>
      <c r="D2" s="2" t="s">
        <v>3</v>
      </c>
      <c r="E2" s="3" t="s">
        <v>2368</v>
      </c>
      <c r="F2" t="s">
        <v>4</v>
      </c>
      <c r="G2" t="s">
        <v>2340</v>
      </c>
      <c r="H2" s="8" t="s">
        <v>2341</v>
      </c>
      <c r="I2" s="8" t="s">
        <v>2342</v>
      </c>
      <c r="J2" s="8" t="s">
        <v>2343</v>
      </c>
      <c r="K2" s="8" t="s">
        <v>2344</v>
      </c>
      <c r="L2" t="s">
        <v>2351</v>
      </c>
      <c r="M2" s="4" t="s">
        <v>2350</v>
      </c>
      <c r="N2" s="4" t="s">
        <v>2354</v>
      </c>
      <c r="O2" s="4" t="s">
        <v>2355</v>
      </c>
      <c r="P2" s="4" t="s">
        <v>2356</v>
      </c>
      <c r="Q2" s="4" t="s">
        <v>2357</v>
      </c>
      <c r="R2" s="16" t="s">
        <v>2384</v>
      </c>
      <c r="S2" s="4" t="s">
        <v>2358</v>
      </c>
      <c r="T2" s="4" t="s">
        <v>2359</v>
      </c>
      <c r="U2" s="4" t="s">
        <v>2360</v>
      </c>
      <c r="V2" s="4" t="s">
        <v>2361</v>
      </c>
      <c r="W2" s="4" t="s">
        <v>2365</v>
      </c>
      <c r="X2" s="4" t="s">
        <v>2366</v>
      </c>
      <c r="Y2" s="4" t="s">
        <v>2367</v>
      </c>
      <c r="Z2" s="4" t="s">
        <v>2358</v>
      </c>
      <c r="AA2" s="4" t="s">
        <v>2359</v>
      </c>
      <c r="AB2" s="4" t="s">
        <v>2360</v>
      </c>
      <c r="AC2" s="4" t="s">
        <v>2361</v>
      </c>
      <c r="AD2" s="4" t="s">
        <v>2365</v>
      </c>
      <c r="AE2" s="4" t="s">
        <v>2366</v>
      </c>
      <c r="AF2" s="4" t="s">
        <v>2367</v>
      </c>
      <c r="AG2" s="4" t="s">
        <v>2358</v>
      </c>
      <c r="AH2" s="4" t="s">
        <v>2359</v>
      </c>
      <c r="AI2" s="4" t="s">
        <v>2360</v>
      </c>
      <c r="AJ2" s="4" t="s">
        <v>2361</v>
      </c>
      <c r="AK2" s="4" t="s">
        <v>2365</v>
      </c>
      <c r="AL2" s="4" t="s">
        <v>2366</v>
      </c>
      <c r="AM2" s="4" t="s">
        <v>2367</v>
      </c>
      <c r="AN2" s="23" t="s">
        <v>2416</v>
      </c>
    </row>
    <row r="3" spans="1:50" x14ac:dyDescent="0.25">
      <c r="A3">
        <v>249</v>
      </c>
      <c r="B3" t="s">
        <v>500</v>
      </c>
      <c r="C3">
        <v>45.5167</v>
      </c>
      <c r="D3">
        <v>-109.45</v>
      </c>
      <c r="E3" s="13">
        <v>1219.2</v>
      </c>
      <c r="F3" t="s">
        <v>501</v>
      </c>
      <c r="G3" t="s">
        <v>2345</v>
      </c>
      <c r="H3" s="8">
        <v>0.99833000000000005</v>
      </c>
      <c r="I3" s="8">
        <v>1.6</v>
      </c>
      <c r="J3" s="8">
        <v>2.3297699999999999</v>
      </c>
      <c r="K3" s="8">
        <v>3.68</v>
      </c>
      <c r="L3">
        <f t="shared" ref="L3:L66" si="0">E3*3.28084</f>
        <v>4000.0001280000001</v>
      </c>
      <c r="M3">
        <f t="shared" ref="M3:M66" si="1">IF($G3="E",0.028+(0.89*($H3*($H3/$I3))),(0.019+(0.711*($H3*($H3/$I3)))+(0.001*($L3/100))))</f>
        <v>0.582393676325625</v>
      </c>
      <c r="N3">
        <f t="shared" ref="N3:N66" si="2">IF($G3="E",0.671+(0.757*($J3*($J3/$K3)))-(0.003*($L3/100)),(0.338+(0.67*($J3*($J3/$K3)))+(0.001*($L3/100))))</f>
        <v>1.6675396666614402</v>
      </c>
      <c r="O3" s="6">
        <f t="shared" ref="O3:O66" si="3">INDEX(LINEST($M3:$N3,LN($J$1:$K$1)),1)</f>
        <v>0.2773874255928751</v>
      </c>
      <c r="P3" s="6">
        <f t="shared" ref="P3:P66" si="4">INDEX(LINEST($M3:$N3,LN($J$1:$K$1)),1,2)</f>
        <v>0.39012336435314166</v>
      </c>
      <c r="Q3">
        <f t="shared" ref="Q3:Q66" si="5">O3*LN(10)+P3</f>
        <v>1.0288315155072909</v>
      </c>
      <c r="R3" s="8">
        <v>0.96656618296014607</v>
      </c>
      <c r="S3">
        <f t="shared" ref="S3:S66" si="6">0.29*$M3*12</f>
        <v>2.0267299936131749</v>
      </c>
      <c r="T3">
        <f t="shared" ref="T3:T66" si="7">0.45*$M3*6</f>
        <v>1.5724629260791878</v>
      </c>
      <c r="U3">
        <f t="shared" ref="U3:U66" si="8">0.57*$M3*4</f>
        <v>1.327857582022425</v>
      </c>
      <c r="V3">
        <f t="shared" ref="V3:V66" si="9">0.79*$M3*2</f>
        <v>0.92018200859448751</v>
      </c>
      <c r="W3">
        <f t="shared" ref="W3:W66" si="10">M3</f>
        <v>0.582393676325625</v>
      </c>
      <c r="X3">
        <f t="shared" ref="X3:X66" si="11">0.25*H3+0.75*M3</f>
        <v>0.68637775724421879</v>
      </c>
      <c r="Y3">
        <f t="shared" ref="Y3:Y66" si="12">0.467*H3+0.533*M3</f>
        <v>0.77663593948155829</v>
      </c>
      <c r="Z3">
        <f t="shared" ref="Z3:Z66" si="13">0.29*$Q3*12</f>
        <v>3.5803336739653719</v>
      </c>
      <c r="AA3">
        <f t="shared" ref="AA3:AA66" si="14">0.45*$Q3*6</f>
        <v>2.7778450918696858</v>
      </c>
      <c r="AB3">
        <f t="shared" ref="AB3:AB66" si="15">0.57*$Q3*4</f>
        <v>2.3457358553566232</v>
      </c>
      <c r="AC3">
        <f t="shared" ref="AC3:AC66" si="16">0.79*$Q3*2</f>
        <v>1.6255537945015197</v>
      </c>
      <c r="AD3">
        <f t="shared" ref="AD3:AD66" si="17">Q3</f>
        <v>1.0288315155072909</v>
      </c>
      <c r="AE3">
        <f t="shared" ref="AE3:AE66" si="18">0.25*R3+0.75*$Q$3</f>
        <v>1.0132651823705048</v>
      </c>
      <c r="AF3">
        <f t="shared" ref="AF3:AF66" si="19">0.467*R3+0.533*$Q$3</f>
        <v>0.99975360520777434</v>
      </c>
      <c r="AG3">
        <f t="shared" ref="AG3:AG66" si="20">0.29*$N3*12</f>
        <v>5.8030380399818116</v>
      </c>
      <c r="AH3">
        <f t="shared" ref="AH3:AH66" si="21">0.45*$N3*6</f>
        <v>4.5023570999858888</v>
      </c>
      <c r="AI3">
        <f t="shared" ref="AI3:AI66" si="22">0.57*$N3*4</f>
        <v>3.8019904399880833</v>
      </c>
      <c r="AJ3">
        <f t="shared" ref="AJ3:AJ66" si="23">0.79*$N3*2</f>
        <v>2.6347126733250756</v>
      </c>
      <c r="AK3">
        <f t="shared" ref="AK3:AK66" si="24">N3</f>
        <v>1.6675396666614402</v>
      </c>
      <c r="AL3">
        <f t="shared" ref="AL3:AL66" si="25">0.25*J3+0.75*N3</f>
        <v>1.83309724999608</v>
      </c>
      <c r="AM3">
        <f t="shared" ref="AM3:AM66" si="26">0.467*J3+0.533*N3</f>
        <v>1.9768012323305477</v>
      </c>
      <c r="AN3">
        <f>ACOS(COS(RADIANS(90-$C3)) *COS(RADIANS(90-'1. Intensity Data'!$C$8)) +SIN(RADIANS(90-'Climate Stations - U of M'!$C3)) *SIN(RADIANS(90-'1. Intensity Data'!$C$8)) *COS(RADIANS('Climate Stations - U of M'!$D3-'1. Intensity Data'!$C$9))) *6371</f>
        <v>231.04505071284078</v>
      </c>
    </row>
    <row r="4" spans="1:50" x14ac:dyDescent="0.25">
      <c r="A4">
        <v>210</v>
      </c>
      <c r="B4" t="s">
        <v>422</v>
      </c>
      <c r="C4">
        <v>45.525599999999898</v>
      </c>
      <c r="D4">
        <v>-109.4422</v>
      </c>
      <c r="E4" s="13">
        <v>1224.7</v>
      </c>
      <c r="F4" t="s">
        <v>423</v>
      </c>
      <c r="G4" t="s">
        <v>2345</v>
      </c>
      <c r="H4" s="8">
        <v>0.99419999999999997</v>
      </c>
      <c r="I4" s="8">
        <v>1.58575</v>
      </c>
      <c r="J4" s="8">
        <v>2.3125</v>
      </c>
      <c r="K4" s="8">
        <v>3.66</v>
      </c>
      <c r="L4">
        <f t="shared" si="0"/>
        <v>4018.0447480000003</v>
      </c>
      <c r="M4">
        <f t="shared" si="1"/>
        <v>0.58275701693205106</v>
      </c>
      <c r="N4">
        <f t="shared" si="2"/>
        <v>1.6565176141856832</v>
      </c>
      <c r="O4" s="6">
        <f t="shared" si="3"/>
        <v>0.27447706615317208</v>
      </c>
      <c r="P4" s="6">
        <f t="shared" si="4"/>
        <v>0.39250401239961397</v>
      </c>
      <c r="Q4">
        <f t="shared" si="5"/>
        <v>1.0245108132926486</v>
      </c>
      <c r="R4" s="8">
        <v>1.4558095460837837</v>
      </c>
      <c r="S4">
        <f t="shared" si="6"/>
        <v>2.0279944189235373</v>
      </c>
      <c r="T4">
        <f t="shared" si="7"/>
        <v>1.5734439457165381</v>
      </c>
      <c r="U4">
        <f t="shared" si="8"/>
        <v>1.3286859986050763</v>
      </c>
      <c r="V4">
        <f t="shared" si="9"/>
        <v>0.92075608675264076</v>
      </c>
      <c r="W4">
        <f t="shared" si="10"/>
        <v>0.58275701693205106</v>
      </c>
      <c r="X4">
        <f t="shared" si="11"/>
        <v>0.68561776269903829</v>
      </c>
      <c r="Y4">
        <f t="shared" si="12"/>
        <v>0.77490089002478324</v>
      </c>
      <c r="Z4">
        <f t="shared" si="13"/>
        <v>3.5652976302584167</v>
      </c>
      <c r="AA4">
        <f t="shared" si="14"/>
        <v>2.7661791958901514</v>
      </c>
      <c r="AB4">
        <f t="shared" si="15"/>
        <v>2.3358846543072387</v>
      </c>
      <c r="AC4">
        <f t="shared" si="16"/>
        <v>1.6187270850023849</v>
      </c>
      <c r="AD4">
        <f t="shared" si="17"/>
        <v>1.0245108132926486</v>
      </c>
      <c r="AE4">
        <f t="shared" si="18"/>
        <v>1.135576023151414</v>
      </c>
      <c r="AF4">
        <f t="shared" si="19"/>
        <v>1.2282302557865132</v>
      </c>
      <c r="AG4">
        <f t="shared" si="20"/>
        <v>5.7646812973661774</v>
      </c>
      <c r="AH4">
        <f t="shared" si="21"/>
        <v>4.4725975583013451</v>
      </c>
      <c r="AI4">
        <f t="shared" si="22"/>
        <v>3.7768601603433574</v>
      </c>
      <c r="AJ4">
        <f t="shared" si="23"/>
        <v>2.6172978304133796</v>
      </c>
      <c r="AK4">
        <f t="shared" si="24"/>
        <v>1.6565176141856832</v>
      </c>
      <c r="AL4">
        <f t="shared" si="25"/>
        <v>1.8205132106392625</v>
      </c>
      <c r="AM4">
        <f t="shared" si="26"/>
        <v>1.9628613883609694</v>
      </c>
      <c r="AN4">
        <f>ACOS(COS(RADIANS(90-$C4)) *COS(RADIANS(90-'1. Intensity Data'!$C$8)) +SIN(RADIANS(90-'Climate Stations - U of M'!$C4)) *SIN(RADIANS(90-'1. Intensity Data'!$C$8)) *COS(RADIANS('Climate Stations - U of M'!$D4-'1. Intensity Data'!$C$9))) *6371</f>
        <v>231.03796173490468</v>
      </c>
    </row>
    <row r="5" spans="1:50" x14ac:dyDescent="0.25">
      <c r="A5">
        <v>208</v>
      </c>
      <c r="B5" t="s">
        <v>418</v>
      </c>
      <c r="C5">
        <v>45.515500000000003</v>
      </c>
      <c r="D5">
        <v>-109.444999999999</v>
      </c>
      <c r="E5" s="13">
        <v>1238.7</v>
      </c>
      <c r="F5" t="s">
        <v>419</v>
      </c>
      <c r="G5" t="s">
        <v>2345</v>
      </c>
      <c r="H5" s="8">
        <v>0.99829999999999997</v>
      </c>
      <c r="I5" s="8">
        <v>1.6</v>
      </c>
      <c r="J5" s="8">
        <v>2.3269799999999998</v>
      </c>
      <c r="K5" s="8">
        <v>3.68</v>
      </c>
      <c r="L5">
        <f t="shared" si="0"/>
        <v>4063.9765080000002</v>
      </c>
      <c r="M5">
        <f t="shared" si="1"/>
        <v>0.58236035756249993</v>
      </c>
      <c r="N5">
        <f t="shared" si="2"/>
        <v>1.6629477677335867</v>
      </c>
      <c r="O5" s="6">
        <f t="shared" si="3"/>
        <v>0.27622215121734017</v>
      </c>
      <c r="P5" s="6">
        <f t="shared" si="4"/>
        <v>0.3908977522379975</v>
      </c>
      <c r="Q5">
        <f t="shared" si="5"/>
        <v>1.026922759985792</v>
      </c>
      <c r="R5" s="8">
        <v>1.0249348147858366</v>
      </c>
      <c r="S5">
        <f t="shared" si="6"/>
        <v>2.0266140443174994</v>
      </c>
      <c r="T5">
        <f t="shared" si="7"/>
        <v>1.5723729654187497</v>
      </c>
      <c r="U5">
        <f t="shared" si="8"/>
        <v>1.3277816152424997</v>
      </c>
      <c r="V5">
        <f t="shared" si="9"/>
        <v>0.92012936494874997</v>
      </c>
      <c r="W5">
        <f t="shared" si="10"/>
        <v>0.58236035756249993</v>
      </c>
      <c r="X5">
        <f t="shared" si="11"/>
        <v>0.68634526817187491</v>
      </c>
      <c r="Y5">
        <f t="shared" si="12"/>
        <v>0.77660417058081244</v>
      </c>
      <c r="Z5">
        <f t="shared" si="13"/>
        <v>3.5736912047505562</v>
      </c>
      <c r="AA5">
        <f t="shared" si="14"/>
        <v>2.7726914519616384</v>
      </c>
      <c r="AB5">
        <f t="shared" si="15"/>
        <v>2.3413838927676056</v>
      </c>
      <c r="AC5">
        <f t="shared" si="16"/>
        <v>1.6225379607775514</v>
      </c>
      <c r="AD5">
        <f t="shared" si="17"/>
        <v>1.026922759985792</v>
      </c>
      <c r="AE5">
        <f t="shared" si="18"/>
        <v>1.0278573403269273</v>
      </c>
      <c r="AF5">
        <f t="shared" si="19"/>
        <v>1.0270117562703718</v>
      </c>
      <c r="AG5">
        <f t="shared" si="20"/>
        <v>5.7870582317128809</v>
      </c>
      <c r="AH5">
        <f t="shared" si="21"/>
        <v>4.4899589728806841</v>
      </c>
      <c r="AI5">
        <f t="shared" si="22"/>
        <v>3.7915209104325771</v>
      </c>
      <c r="AJ5">
        <f t="shared" si="23"/>
        <v>2.6274574730190672</v>
      </c>
      <c r="AK5">
        <f t="shared" si="24"/>
        <v>1.6629477677335867</v>
      </c>
      <c r="AL5">
        <f t="shared" si="25"/>
        <v>1.8289558258001899</v>
      </c>
      <c r="AM5">
        <f t="shared" si="26"/>
        <v>1.9730508202020018</v>
      </c>
      <c r="AN5">
        <f>ACOS(COS(RADIANS(90-$C5)) *COS(RADIANS(90-'1. Intensity Data'!$C$8)) +SIN(RADIANS(90-'Climate Stations - U of M'!$C5)) *SIN(RADIANS(90-'1. Intensity Data'!$C$8)) *COS(RADIANS('Climate Stations - U of M'!$D5-'1. Intensity Data'!$C$9))) *6371</f>
        <v>231.44608546543475</v>
      </c>
    </row>
    <row r="6" spans="1:50" x14ac:dyDescent="0.25">
      <c r="A6">
        <v>250</v>
      </c>
      <c r="B6" t="s">
        <v>502</v>
      </c>
      <c r="C6">
        <v>47.0092</v>
      </c>
      <c r="D6">
        <v>-111.6739</v>
      </c>
      <c r="E6" s="13">
        <v>1529.2</v>
      </c>
      <c r="F6" t="s">
        <v>503</v>
      </c>
      <c r="G6" t="s">
        <v>2345</v>
      </c>
      <c r="H6" s="8">
        <v>1.2765599999999999</v>
      </c>
      <c r="I6" s="8">
        <v>2.0442999999999998</v>
      </c>
      <c r="J6" s="8">
        <v>2.66614</v>
      </c>
      <c r="K6" s="8">
        <v>4.3183800000000003</v>
      </c>
      <c r="L6">
        <f t="shared" si="0"/>
        <v>5017.060528</v>
      </c>
      <c r="M6">
        <f t="shared" si="1"/>
        <v>0.73745988157511122</v>
      </c>
      <c r="N6">
        <f t="shared" si="2"/>
        <v>1.7665538366030922</v>
      </c>
      <c r="O6" s="6">
        <f t="shared" si="3"/>
        <v>0.26305927996846046</v>
      </c>
      <c r="P6" s="6">
        <f t="shared" si="4"/>
        <v>0.55512108334484367</v>
      </c>
      <c r="Q6">
        <f t="shared" si="5"/>
        <v>1.1608374599739679</v>
      </c>
      <c r="R6" s="8">
        <v>1.7519343851630631</v>
      </c>
      <c r="S6">
        <f t="shared" si="6"/>
        <v>2.566360387881387</v>
      </c>
      <c r="T6">
        <f t="shared" si="7"/>
        <v>1.9911416802528004</v>
      </c>
      <c r="U6">
        <f t="shared" si="8"/>
        <v>1.6814085299912533</v>
      </c>
      <c r="V6">
        <f t="shared" si="9"/>
        <v>1.1651866128886759</v>
      </c>
      <c r="W6">
        <f t="shared" si="10"/>
        <v>0.73745988157511122</v>
      </c>
      <c r="X6">
        <f t="shared" si="11"/>
        <v>0.87223491118133345</v>
      </c>
      <c r="Y6">
        <f t="shared" si="12"/>
        <v>0.98921963687953429</v>
      </c>
      <c r="Z6">
        <f t="shared" si="13"/>
        <v>4.0397143607094081</v>
      </c>
      <c r="AA6">
        <f t="shared" si="14"/>
        <v>3.1342611419297137</v>
      </c>
      <c r="AB6">
        <f t="shared" si="15"/>
        <v>2.6467094087406466</v>
      </c>
      <c r="AC6">
        <f t="shared" si="16"/>
        <v>1.8341231867588694</v>
      </c>
      <c r="AD6">
        <f t="shared" si="17"/>
        <v>1.1608374599739679</v>
      </c>
      <c r="AE6">
        <f t="shared" si="18"/>
        <v>1.209607232921234</v>
      </c>
      <c r="AF6">
        <f t="shared" si="19"/>
        <v>1.3665205556365367</v>
      </c>
      <c r="AG6">
        <f t="shared" si="20"/>
        <v>6.1476073513787597</v>
      </c>
      <c r="AH6">
        <f t="shared" si="21"/>
        <v>4.7696953588283488</v>
      </c>
      <c r="AI6">
        <f t="shared" si="22"/>
        <v>4.0277427474550498</v>
      </c>
      <c r="AJ6">
        <f t="shared" si="23"/>
        <v>2.7911550618328858</v>
      </c>
      <c r="AK6">
        <f t="shared" si="24"/>
        <v>1.7665538366030922</v>
      </c>
      <c r="AL6">
        <f t="shared" si="25"/>
        <v>1.9914503774523191</v>
      </c>
      <c r="AM6">
        <f t="shared" si="26"/>
        <v>2.1866605749094479</v>
      </c>
      <c r="AN6">
        <f>ACOS(COS(RADIANS(90-$C6)) *COS(RADIANS(90-'1. Intensity Data'!$C$8)) +SIN(RADIANS(90-'Climate Stations - U of M'!$C6)) *SIN(RADIANS(90-'1. Intensity Data'!$C$8)) *COS(RADIANS('Climate Stations - U of M'!$D6-'1. Intensity Data'!$C$9))) *6371</f>
        <v>53.212215896240536</v>
      </c>
    </row>
    <row r="7" spans="1:50" x14ac:dyDescent="0.25">
      <c r="A7">
        <v>251</v>
      </c>
      <c r="B7" t="s">
        <v>504</v>
      </c>
      <c r="C7">
        <v>47.003599999999899</v>
      </c>
      <c r="D7">
        <v>-114.4781</v>
      </c>
      <c r="E7">
        <v>932.7</v>
      </c>
      <c r="F7" t="s">
        <v>505</v>
      </c>
      <c r="G7" t="s">
        <v>2346</v>
      </c>
      <c r="H7" s="8">
        <v>0.85</v>
      </c>
      <c r="I7" s="8">
        <v>1.76</v>
      </c>
      <c r="J7" s="8">
        <v>1.97</v>
      </c>
      <c r="K7" s="8">
        <v>3.9207100000000001</v>
      </c>
      <c r="L7">
        <f t="shared" si="0"/>
        <v>3060.0394679999999</v>
      </c>
      <c r="M7">
        <f t="shared" si="1"/>
        <v>0.3414739742254545</v>
      </c>
      <c r="N7">
        <f t="shared" si="2"/>
        <v>1.0317973666570144</v>
      </c>
      <c r="O7" s="6">
        <f t="shared" si="3"/>
        <v>0.17646199714922389</v>
      </c>
      <c r="P7" s="6">
        <f t="shared" si="4"/>
        <v>0.2191598384254928</v>
      </c>
      <c r="Q7">
        <f t="shared" si="5"/>
        <v>0.62547860254125354</v>
      </c>
      <c r="R7" s="8">
        <v>0.95581715520021227</v>
      </c>
      <c r="S7">
        <f t="shared" si="6"/>
        <v>1.1883294303045815</v>
      </c>
      <c r="T7">
        <f t="shared" si="7"/>
        <v>0.92197973040872716</v>
      </c>
      <c r="U7">
        <f t="shared" si="8"/>
        <v>0.77856066123403622</v>
      </c>
      <c r="V7">
        <f t="shared" si="9"/>
        <v>0.53952887927621818</v>
      </c>
      <c r="W7">
        <f t="shared" si="10"/>
        <v>0.3414739742254545</v>
      </c>
      <c r="X7">
        <f t="shared" si="11"/>
        <v>0.46860548066909091</v>
      </c>
      <c r="Y7">
        <f t="shared" si="12"/>
        <v>0.57895562826216729</v>
      </c>
      <c r="Z7">
        <f t="shared" si="13"/>
        <v>2.1766655368435623</v>
      </c>
      <c r="AA7">
        <f t="shared" si="14"/>
        <v>1.6887922268613846</v>
      </c>
      <c r="AB7">
        <f t="shared" si="15"/>
        <v>1.426091213794058</v>
      </c>
      <c r="AC7">
        <f t="shared" si="16"/>
        <v>0.98825619201518067</v>
      </c>
      <c r="AD7">
        <f t="shared" si="17"/>
        <v>0.62547860254125354</v>
      </c>
      <c r="AE7">
        <f t="shared" si="18"/>
        <v>1.0105779254305212</v>
      </c>
      <c r="AF7">
        <f t="shared" si="19"/>
        <v>0.99473380924388533</v>
      </c>
      <c r="AG7">
        <f t="shared" si="20"/>
        <v>3.5906548359664097</v>
      </c>
      <c r="AH7">
        <f t="shared" si="21"/>
        <v>2.7858528899739388</v>
      </c>
      <c r="AI7">
        <f t="shared" si="22"/>
        <v>2.3524979959779926</v>
      </c>
      <c r="AJ7">
        <f t="shared" si="23"/>
        <v>1.6302398393180828</v>
      </c>
      <c r="AK7">
        <f t="shared" si="24"/>
        <v>1.0317973666570144</v>
      </c>
      <c r="AL7">
        <f t="shared" si="25"/>
        <v>1.2663480249927608</v>
      </c>
      <c r="AM7">
        <f t="shared" si="26"/>
        <v>1.4699379964281887</v>
      </c>
      <c r="AN7">
        <f>ACOS(COS(RADIANS(90-$C7)) *COS(RADIANS(90-'1. Intensity Data'!$C$8)) +SIN(RADIANS(90-'Climate Stations - U of M'!$C7)) *SIN(RADIANS(90-'1. Intensity Data'!$C$8)) *COS(RADIANS('Climate Stations - U of M'!$D7-'1. Intensity Data'!$C$9))) *6371</f>
        <v>193.15200573178214</v>
      </c>
    </row>
    <row r="8" spans="1:50" x14ac:dyDescent="0.25">
      <c r="A8">
        <v>252</v>
      </c>
      <c r="B8" t="s">
        <v>506</v>
      </c>
      <c r="C8">
        <v>45.2089</v>
      </c>
      <c r="D8">
        <v>-104.2647</v>
      </c>
      <c r="E8" s="13">
        <v>1009.5</v>
      </c>
      <c r="F8" t="s">
        <v>507</v>
      </c>
      <c r="G8" t="s">
        <v>2345</v>
      </c>
      <c r="H8" s="8">
        <v>1.18083</v>
      </c>
      <c r="I8" s="8">
        <v>1.5976900000000001</v>
      </c>
      <c r="J8" s="8">
        <v>2.94489</v>
      </c>
      <c r="K8" s="8">
        <v>3.7866900000000001</v>
      </c>
      <c r="L8">
        <f t="shared" si="0"/>
        <v>3312.0079799999999</v>
      </c>
      <c r="M8">
        <f t="shared" si="1"/>
        <v>0.80473387523299267</v>
      </c>
      <c r="N8">
        <f t="shared" si="2"/>
        <v>2.3053410865230886</v>
      </c>
      <c r="O8" s="6">
        <f t="shared" si="3"/>
        <v>0.38358854465015185</v>
      </c>
      <c r="P8" s="6">
        <f t="shared" si="4"/>
        <v>0.53885055701364704</v>
      </c>
      <c r="Q8">
        <f t="shared" si="5"/>
        <v>1.4220958217683677</v>
      </c>
      <c r="R8" s="8">
        <v>1.6482442328138613</v>
      </c>
      <c r="S8">
        <f t="shared" si="6"/>
        <v>2.8004738858108142</v>
      </c>
      <c r="T8">
        <f t="shared" si="7"/>
        <v>2.1727814631290805</v>
      </c>
      <c r="U8">
        <f t="shared" si="8"/>
        <v>1.8347932355312231</v>
      </c>
      <c r="V8">
        <f t="shared" si="9"/>
        <v>1.2714795228681284</v>
      </c>
      <c r="W8">
        <f t="shared" si="10"/>
        <v>0.80473387523299267</v>
      </c>
      <c r="X8">
        <f t="shared" si="11"/>
        <v>0.89875790642474462</v>
      </c>
      <c r="Y8">
        <f t="shared" si="12"/>
        <v>0.98037076549918523</v>
      </c>
      <c r="Z8">
        <f t="shared" si="13"/>
        <v>4.9488934597539194</v>
      </c>
      <c r="AA8">
        <f t="shared" si="14"/>
        <v>3.8396587187745927</v>
      </c>
      <c r="AB8">
        <f t="shared" si="15"/>
        <v>3.2423784736318781</v>
      </c>
      <c r="AC8">
        <f t="shared" si="16"/>
        <v>2.2469113983940212</v>
      </c>
      <c r="AD8">
        <f t="shared" si="17"/>
        <v>1.4220958217683677</v>
      </c>
      <c r="AE8">
        <f t="shared" si="18"/>
        <v>1.1836846948339335</v>
      </c>
      <c r="AF8">
        <f t="shared" si="19"/>
        <v>1.3180972544894594</v>
      </c>
      <c r="AG8">
        <f t="shared" si="20"/>
        <v>8.0225869811003481</v>
      </c>
      <c r="AH8">
        <f t="shared" si="21"/>
        <v>6.2244209336123388</v>
      </c>
      <c r="AI8">
        <f t="shared" si="22"/>
        <v>5.2561776772726416</v>
      </c>
      <c r="AJ8">
        <f t="shared" si="23"/>
        <v>3.6424389167064799</v>
      </c>
      <c r="AK8">
        <f t="shared" si="24"/>
        <v>2.3053410865230886</v>
      </c>
      <c r="AL8">
        <f t="shared" si="25"/>
        <v>2.4652283148923164</v>
      </c>
      <c r="AM8">
        <f t="shared" si="26"/>
        <v>2.6040104291168062</v>
      </c>
      <c r="AN8">
        <f>ACOS(COS(RADIANS(90-$C8)) *COS(RADIANS(90-'1. Intensity Data'!$C$8)) +SIN(RADIANS(90-'Climate Stations - U of M'!$C8)) *SIN(RADIANS(90-'1. Intensity Data'!$C$8)) *COS(RADIANS('Climate Stations - U of M'!$D8-'1. Intensity Data'!$C$9))) *6371</f>
        <v>618.68981437991022</v>
      </c>
    </row>
    <row r="9" spans="1:50" x14ac:dyDescent="0.25">
      <c r="A9" s="1">
        <v>1086</v>
      </c>
      <c r="B9" t="s">
        <v>2166</v>
      </c>
      <c r="C9">
        <v>45.583300000000001</v>
      </c>
      <c r="D9">
        <v>-111.95</v>
      </c>
      <c r="E9" s="13">
        <v>2529.8000000000002</v>
      </c>
      <c r="F9" t="s">
        <v>2167</v>
      </c>
      <c r="G9" t="s">
        <v>2345</v>
      </c>
      <c r="H9" s="8">
        <v>1.0187200000000001</v>
      </c>
      <c r="I9" s="8">
        <v>1.76111</v>
      </c>
      <c r="J9" s="8">
        <v>2.0211399999999999</v>
      </c>
      <c r="K9" s="8">
        <v>3.6333299999999999</v>
      </c>
      <c r="L9">
        <f t="shared" si="0"/>
        <v>8299.8690320000005</v>
      </c>
      <c r="M9">
        <f t="shared" si="1"/>
        <v>0.55246098777248454</v>
      </c>
      <c r="N9">
        <f t="shared" si="2"/>
        <v>1.2731102758340427</v>
      </c>
      <c r="O9" s="6">
        <f t="shared" si="3"/>
        <v>0.18421396987226762</v>
      </c>
      <c r="P9" s="6">
        <f t="shared" si="4"/>
        <v>0.42477359393576741</v>
      </c>
      <c r="Q9">
        <f t="shared" si="5"/>
        <v>0.84894193488490521</v>
      </c>
      <c r="R9" s="8">
        <v>1.4906000331632741</v>
      </c>
      <c r="S9">
        <f t="shared" si="6"/>
        <v>1.9225642374482461</v>
      </c>
      <c r="T9">
        <f t="shared" si="7"/>
        <v>1.4916446669857082</v>
      </c>
      <c r="U9">
        <f t="shared" si="8"/>
        <v>1.2596110521212647</v>
      </c>
      <c r="V9">
        <f t="shared" si="9"/>
        <v>0.87288836068052555</v>
      </c>
      <c r="W9">
        <f t="shared" si="10"/>
        <v>0.55246098777248454</v>
      </c>
      <c r="X9">
        <f t="shared" si="11"/>
        <v>0.66902574082936339</v>
      </c>
      <c r="Y9">
        <f t="shared" si="12"/>
        <v>0.77020394648273438</v>
      </c>
      <c r="Z9">
        <f t="shared" si="13"/>
        <v>2.9543179333994698</v>
      </c>
      <c r="AA9">
        <f t="shared" si="14"/>
        <v>2.2921432241892443</v>
      </c>
      <c r="AB9">
        <f t="shared" si="15"/>
        <v>1.9355876115375836</v>
      </c>
      <c r="AC9">
        <f t="shared" si="16"/>
        <v>1.3413282571181504</v>
      </c>
      <c r="AD9">
        <f t="shared" si="17"/>
        <v>0.84894193488490521</v>
      </c>
      <c r="AE9">
        <f t="shared" si="18"/>
        <v>1.1442736449212867</v>
      </c>
      <c r="AF9">
        <f t="shared" si="19"/>
        <v>1.2444774132526351</v>
      </c>
      <c r="AG9">
        <f t="shared" si="20"/>
        <v>4.4304237599024683</v>
      </c>
      <c r="AH9">
        <f t="shared" si="21"/>
        <v>3.4373977447519155</v>
      </c>
      <c r="AI9">
        <f t="shared" si="22"/>
        <v>2.9026914289016172</v>
      </c>
      <c r="AJ9">
        <f t="shared" si="23"/>
        <v>2.0115142358177875</v>
      </c>
      <c r="AK9">
        <f t="shared" si="24"/>
        <v>1.2731102758340427</v>
      </c>
      <c r="AL9">
        <f t="shared" si="25"/>
        <v>1.460117706875532</v>
      </c>
      <c r="AM9">
        <f t="shared" si="26"/>
        <v>1.6224401570195448</v>
      </c>
      <c r="AN9">
        <f>ACOS(COS(RADIANS(90-$C9)) *COS(RADIANS(90-'1. Intensity Data'!$C$8)) +SIN(RADIANS(90-'Climate Stations - U of M'!$C9)) *SIN(RADIANS(90-'1. Intensity Data'!$C$8)) *COS(RADIANS('Climate Stations - U of M'!$D9-'1. Intensity Data'!$C$9))) *6371</f>
        <v>112.13717284930959</v>
      </c>
    </row>
    <row r="10" spans="1:50" x14ac:dyDescent="0.25">
      <c r="A10">
        <v>253</v>
      </c>
      <c r="B10" t="s">
        <v>508</v>
      </c>
      <c r="C10">
        <v>45.316699999999898</v>
      </c>
      <c r="D10">
        <v>-112.116699999999</v>
      </c>
      <c r="E10" s="13">
        <v>1562.0999999999899</v>
      </c>
      <c r="F10" t="s">
        <v>509</v>
      </c>
      <c r="G10" t="s">
        <v>2345</v>
      </c>
      <c r="H10" s="8">
        <v>0.66768000000000005</v>
      </c>
      <c r="I10" s="8">
        <v>1.1684699999999999</v>
      </c>
      <c r="J10" s="8">
        <v>1.57308</v>
      </c>
      <c r="K10" s="8">
        <v>2.5705900000000002</v>
      </c>
      <c r="L10">
        <f t="shared" si="0"/>
        <v>5125.0001639999673</v>
      </c>
      <c r="M10">
        <f t="shared" si="1"/>
        <v>0.36755425328506519</v>
      </c>
      <c r="N10">
        <f t="shared" si="2"/>
        <v>1.2459766996905377</v>
      </c>
      <c r="O10" s="6">
        <f t="shared" si="3"/>
        <v>0.22454429464924242</v>
      </c>
      <c r="P10" s="6">
        <f t="shared" si="4"/>
        <v>0.21191200853812109</v>
      </c>
      <c r="Q10">
        <f t="shared" si="5"/>
        <v>0.72894435411432934</v>
      </c>
      <c r="R10" s="8">
        <v>2.0550449252099074</v>
      </c>
      <c r="S10">
        <f t="shared" si="6"/>
        <v>1.2790888014320267</v>
      </c>
      <c r="T10">
        <f t="shared" si="7"/>
        <v>0.99239648386967605</v>
      </c>
      <c r="U10">
        <f t="shared" si="8"/>
        <v>0.83802369748994854</v>
      </c>
      <c r="V10">
        <f t="shared" si="9"/>
        <v>0.58073572019040298</v>
      </c>
      <c r="W10">
        <f t="shared" si="10"/>
        <v>0.36755425328506519</v>
      </c>
      <c r="X10">
        <f t="shared" si="11"/>
        <v>0.44258568996379893</v>
      </c>
      <c r="Y10">
        <f t="shared" si="12"/>
        <v>0.50771297700093987</v>
      </c>
      <c r="Z10">
        <f t="shared" si="13"/>
        <v>2.5367263523178658</v>
      </c>
      <c r="AA10">
        <f t="shared" si="14"/>
        <v>1.9681497561086894</v>
      </c>
      <c r="AB10">
        <f t="shared" si="15"/>
        <v>1.6619931273806707</v>
      </c>
      <c r="AC10">
        <f t="shared" si="16"/>
        <v>1.1517320795006405</v>
      </c>
      <c r="AD10">
        <f t="shared" si="17"/>
        <v>0.72894435411432934</v>
      </c>
      <c r="AE10">
        <f t="shared" si="18"/>
        <v>1.2853848679329452</v>
      </c>
      <c r="AF10">
        <f t="shared" si="19"/>
        <v>1.5080731778384129</v>
      </c>
      <c r="AG10">
        <f t="shared" si="20"/>
        <v>4.3359989149230707</v>
      </c>
      <c r="AH10">
        <f t="shared" si="21"/>
        <v>3.3641370891644522</v>
      </c>
      <c r="AI10">
        <f t="shared" si="22"/>
        <v>2.8408268752944257</v>
      </c>
      <c r="AJ10">
        <f t="shared" si="23"/>
        <v>1.9686431855110496</v>
      </c>
      <c r="AK10">
        <f t="shared" si="24"/>
        <v>1.2459766996905377</v>
      </c>
      <c r="AL10">
        <f t="shared" si="25"/>
        <v>1.3277525247679032</v>
      </c>
      <c r="AM10">
        <f t="shared" si="26"/>
        <v>1.3987339409350568</v>
      </c>
      <c r="AN10">
        <f>ACOS(COS(RADIANS(90-$C10)) *COS(RADIANS(90-'1. Intensity Data'!$C$8)) +SIN(RADIANS(90-'Climate Stations - U of M'!$C10)) *SIN(RADIANS(90-'1. Intensity Data'!$C$8)) *COS(RADIANS('Climate Stations - U of M'!$D10-'1. Intensity Data'!$C$9))) *6371</f>
        <v>141.90101981472216</v>
      </c>
    </row>
    <row r="11" spans="1:50" x14ac:dyDescent="0.25">
      <c r="A11">
        <v>254</v>
      </c>
      <c r="B11" t="s">
        <v>510</v>
      </c>
      <c r="C11">
        <v>45.070799999999899</v>
      </c>
      <c r="D11">
        <v>-112.0575</v>
      </c>
      <c r="E11" s="13">
        <v>1783.0999999999899</v>
      </c>
      <c r="F11" t="s">
        <v>511</v>
      </c>
      <c r="G11" t="s">
        <v>2345</v>
      </c>
      <c r="H11" s="8">
        <v>0.74543999999999999</v>
      </c>
      <c r="I11" s="8">
        <v>1.23516</v>
      </c>
      <c r="J11" s="8">
        <v>1.5984</v>
      </c>
      <c r="K11" s="8">
        <v>2.6833800000000001</v>
      </c>
      <c r="L11">
        <f t="shared" si="0"/>
        <v>5850.0658039999671</v>
      </c>
      <c r="M11">
        <f t="shared" si="1"/>
        <v>0.42839825310405127</v>
      </c>
      <c r="N11">
        <f t="shared" si="2"/>
        <v>1.2162480120616079</v>
      </c>
      <c r="O11" s="6">
        <f t="shared" si="3"/>
        <v>0.20139190333604171</v>
      </c>
      <c r="P11" s="6">
        <f t="shared" si="4"/>
        <v>0.28880402311907294</v>
      </c>
      <c r="Q11">
        <f t="shared" si="5"/>
        <v>0.75252601759034043</v>
      </c>
      <c r="R11" s="8">
        <v>1.0669793311186651</v>
      </c>
      <c r="S11">
        <f t="shared" si="6"/>
        <v>1.4908259208020984</v>
      </c>
      <c r="T11">
        <f t="shared" si="7"/>
        <v>1.1566752833809384</v>
      </c>
      <c r="U11">
        <f t="shared" si="8"/>
        <v>0.9767480170772368</v>
      </c>
      <c r="V11">
        <f t="shared" si="9"/>
        <v>0.67686923990440107</v>
      </c>
      <c r="W11">
        <f t="shared" si="10"/>
        <v>0.42839825310405127</v>
      </c>
      <c r="X11">
        <f t="shared" si="11"/>
        <v>0.50765868982803841</v>
      </c>
      <c r="Y11">
        <f t="shared" si="12"/>
        <v>0.57645674890445942</v>
      </c>
      <c r="Z11">
        <f t="shared" si="13"/>
        <v>2.6187905412143846</v>
      </c>
      <c r="AA11">
        <f t="shared" si="14"/>
        <v>2.0318202474939193</v>
      </c>
      <c r="AB11">
        <f t="shared" si="15"/>
        <v>1.715759320105976</v>
      </c>
      <c r="AC11">
        <f t="shared" si="16"/>
        <v>1.188991107792738</v>
      </c>
      <c r="AD11">
        <f t="shared" si="17"/>
        <v>0.75252601759034043</v>
      </c>
      <c r="AE11">
        <f t="shared" si="18"/>
        <v>1.0383684694101345</v>
      </c>
      <c r="AF11">
        <f t="shared" si="19"/>
        <v>1.0466465453978027</v>
      </c>
      <c r="AG11">
        <f t="shared" si="20"/>
        <v>4.232543081974395</v>
      </c>
      <c r="AH11">
        <f t="shared" si="21"/>
        <v>3.2838696325663417</v>
      </c>
      <c r="AI11">
        <f t="shared" si="22"/>
        <v>2.7730454675004657</v>
      </c>
      <c r="AJ11">
        <f t="shared" si="23"/>
        <v>1.9216718590573407</v>
      </c>
      <c r="AK11">
        <f t="shared" si="24"/>
        <v>1.2162480120616079</v>
      </c>
      <c r="AL11">
        <f t="shared" si="25"/>
        <v>1.3117860090462059</v>
      </c>
      <c r="AM11">
        <f t="shared" si="26"/>
        <v>1.3947129904288371</v>
      </c>
      <c r="AN11">
        <f>ACOS(COS(RADIANS(90-$C11)) *COS(RADIANS(90-'1. Intensity Data'!$C$8)) +SIN(RADIANS(90-'Climate Stations - U of M'!$C11)) *SIN(RADIANS(90-'1. Intensity Data'!$C$8)) *COS(RADIANS('Climate Stations - U of M'!$D11-'1. Intensity Data'!$C$9))) *6371</f>
        <v>169.05314174202721</v>
      </c>
    </row>
    <row r="12" spans="1:50" x14ac:dyDescent="0.25">
      <c r="A12">
        <v>255</v>
      </c>
      <c r="B12" t="s">
        <v>512</v>
      </c>
      <c r="C12">
        <v>45.0961</v>
      </c>
      <c r="D12">
        <v>-112.0856</v>
      </c>
      <c r="E12" s="13">
        <v>1752.3</v>
      </c>
      <c r="F12" t="s">
        <v>513</v>
      </c>
      <c r="G12" t="s">
        <v>2345</v>
      </c>
      <c r="H12" s="8">
        <v>0.69718000000000002</v>
      </c>
      <c r="I12" s="8">
        <v>1.2</v>
      </c>
      <c r="J12" s="8">
        <v>1.59426</v>
      </c>
      <c r="K12" s="8">
        <v>2.6730900000000002</v>
      </c>
      <c r="L12">
        <f t="shared" si="0"/>
        <v>5749.0159320000002</v>
      </c>
      <c r="M12">
        <f t="shared" si="1"/>
        <v>0.38849446469666676</v>
      </c>
      <c r="N12">
        <f t="shared" si="2"/>
        <v>1.2183108856802816</v>
      </c>
      <c r="O12" s="6">
        <f t="shared" si="3"/>
        <v>0.21211951459186179</v>
      </c>
      <c r="P12" s="6">
        <f t="shared" si="4"/>
        <v>0.24146442121557365</v>
      </c>
      <c r="Q12">
        <f t="shared" si="5"/>
        <v>0.72988765344792761</v>
      </c>
      <c r="R12" s="8">
        <v>1.0677245638875061</v>
      </c>
      <c r="S12">
        <f t="shared" si="6"/>
        <v>1.3519607371444002</v>
      </c>
      <c r="T12">
        <f t="shared" si="7"/>
        <v>1.0489350546810003</v>
      </c>
      <c r="U12">
        <f t="shared" si="8"/>
        <v>0.88576737950840012</v>
      </c>
      <c r="V12">
        <f t="shared" si="9"/>
        <v>0.61382125422073353</v>
      </c>
      <c r="W12">
        <f t="shared" si="10"/>
        <v>0.38849446469666676</v>
      </c>
      <c r="X12">
        <f t="shared" si="11"/>
        <v>0.46566584852250004</v>
      </c>
      <c r="Y12">
        <f t="shared" si="12"/>
        <v>0.53265060968332345</v>
      </c>
      <c r="Z12">
        <f t="shared" si="13"/>
        <v>2.5400090339987877</v>
      </c>
      <c r="AA12">
        <f t="shared" si="14"/>
        <v>1.9706966643094046</v>
      </c>
      <c r="AB12">
        <f t="shared" si="15"/>
        <v>1.6641438498612748</v>
      </c>
      <c r="AC12">
        <f t="shared" si="16"/>
        <v>1.1532224924477257</v>
      </c>
      <c r="AD12">
        <f t="shared" si="17"/>
        <v>0.72988765344792761</v>
      </c>
      <c r="AE12">
        <f t="shared" si="18"/>
        <v>1.0385547776023447</v>
      </c>
      <c r="AF12">
        <f t="shared" si="19"/>
        <v>1.0469945691008515</v>
      </c>
      <c r="AG12">
        <f t="shared" si="20"/>
        <v>4.2397218821673794</v>
      </c>
      <c r="AH12">
        <f t="shared" si="21"/>
        <v>3.2894393913367606</v>
      </c>
      <c r="AI12">
        <f t="shared" si="22"/>
        <v>2.7777488193510416</v>
      </c>
      <c r="AJ12">
        <f t="shared" si="23"/>
        <v>1.924931199374845</v>
      </c>
      <c r="AK12">
        <f t="shared" si="24"/>
        <v>1.2183108856802816</v>
      </c>
      <c r="AL12">
        <f t="shared" si="25"/>
        <v>1.3122981642602112</v>
      </c>
      <c r="AM12">
        <f t="shared" si="26"/>
        <v>1.3938791220675901</v>
      </c>
      <c r="AN12">
        <f>ACOS(COS(RADIANS(90-$C12)) *COS(RADIANS(90-'1. Intensity Data'!$C$8)) +SIN(RADIANS(90-'Climate Stations - U of M'!$C12)) *SIN(RADIANS(90-'1. Intensity Data'!$C$8)) *COS(RADIANS('Climate Stations - U of M'!$D12-'1. Intensity Data'!$C$9))) *6371</f>
        <v>166.29957462796111</v>
      </c>
    </row>
    <row r="13" spans="1:50" x14ac:dyDescent="0.25">
      <c r="A13">
        <v>256</v>
      </c>
      <c r="B13" t="s">
        <v>514</v>
      </c>
      <c r="C13">
        <v>45.25</v>
      </c>
      <c r="D13">
        <v>-112.116699999999</v>
      </c>
      <c r="E13" s="13">
        <v>1612.4</v>
      </c>
      <c r="F13" t="s">
        <v>515</v>
      </c>
      <c r="G13" t="s">
        <v>2345</v>
      </c>
      <c r="H13" s="8">
        <v>0.67500000000000004</v>
      </c>
      <c r="I13" s="8">
        <v>1.1707099999999999</v>
      </c>
      <c r="J13" s="8">
        <v>1.5636699999999999</v>
      </c>
      <c r="K13" s="8">
        <v>2.5</v>
      </c>
      <c r="L13">
        <f t="shared" si="0"/>
        <v>5290.0264160000006</v>
      </c>
      <c r="M13">
        <f t="shared" si="1"/>
        <v>0.37437634426971678</v>
      </c>
      <c r="N13">
        <f t="shared" si="2"/>
        <v>1.2526645470229201</v>
      </c>
      <c r="O13" s="6">
        <f t="shared" si="3"/>
        <v>0.22450997898901162</v>
      </c>
      <c r="P13" s="6">
        <f t="shared" si="4"/>
        <v>0.21875788532591078</v>
      </c>
      <c r="Q13">
        <f t="shared" si="5"/>
        <v>0.73571121617441537</v>
      </c>
      <c r="R13" s="8">
        <v>1.0388547594832078</v>
      </c>
      <c r="S13">
        <f t="shared" si="6"/>
        <v>1.3028296780586142</v>
      </c>
      <c r="T13">
        <f t="shared" si="7"/>
        <v>1.0108161295282354</v>
      </c>
      <c r="U13">
        <f t="shared" si="8"/>
        <v>0.85357806493495414</v>
      </c>
      <c r="V13">
        <f t="shared" si="9"/>
        <v>0.59151462394615251</v>
      </c>
      <c r="W13">
        <f t="shared" si="10"/>
        <v>0.37437634426971678</v>
      </c>
      <c r="X13">
        <f t="shared" si="11"/>
        <v>0.44953225820228759</v>
      </c>
      <c r="Y13">
        <f t="shared" si="12"/>
        <v>0.51476759149575912</v>
      </c>
      <c r="Z13">
        <f t="shared" si="13"/>
        <v>2.5602750322869654</v>
      </c>
      <c r="AA13">
        <f t="shared" si="14"/>
        <v>1.9864202836709217</v>
      </c>
      <c r="AB13">
        <f t="shared" si="15"/>
        <v>1.6774215728776669</v>
      </c>
      <c r="AC13">
        <f t="shared" si="16"/>
        <v>1.1624237215555764</v>
      </c>
      <c r="AD13">
        <f t="shared" si="17"/>
        <v>0.73571121617441537</v>
      </c>
      <c r="AE13">
        <f t="shared" si="18"/>
        <v>1.0313373265012702</v>
      </c>
      <c r="AF13">
        <f t="shared" si="19"/>
        <v>1.0335123704440443</v>
      </c>
      <c r="AG13">
        <f t="shared" si="20"/>
        <v>4.359272623639761</v>
      </c>
      <c r="AH13">
        <f t="shared" si="21"/>
        <v>3.3821942769618847</v>
      </c>
      <c r="AI13">
        <f t="shared" si="22"/>
        <v>2.8560751672122575</v>
      </c>
      <c r="AJ13">
        <f t="shared" si="23"/>
        <v>1.9792099842962139</v>
      </c>
      <c r="AK13">
        <f t="shared" si="24"/>
        <v>1.2526645470229201</v>
      </c>
      <c r="AL13">
        <f t="shared" si="25"/>
        <v>1.33041591026719</v>
      </c>
      <c r="AM13">
        <f t="shared" si="26"/>
        <v>1.3979040935632163</v>
      </c>
      <c r="AN13">
        <f>ACOS(COS(RADIANS(90-$C13)) *COS(RADIANS(90-'1. Intensity Data'!$C$8)) +SIN(RADIANS(90-'Climate Stations - U of M'!$C13)) *SIN(RADIANS(90-'1. Intensity Data'!$C$8)) *COS(RADIANS('Climate Stations - U of M'!$D13-'1. Intensity Data'!$C$9))) *6371</f>
        <v>149.30677647384763</v>
      </c>
    </row>
    <row r="14" spans="1:50" x14ac:dyDescent="0.25">
      <c r="A14">
        <v>257</v>
      </c>
      <c r="B14" t="s">
        <v>516</v>
      </c>
      <c r="C14">
        <v>45.0155999999999</v>
      </c>
      <c r="D14">
        <v>-104.410799999999</v>
      </c>
      <c r="E14" s="13">
        <v>1051.5999999999899</v>
      </c>
      <c r="F14" t="s">
        <v>517</v>
      </c>
      <c r="G14" t="s">
        <v>2345</v>
      </c>
      <c r="H14" s="8">
        <v>1.1919500000000001</v>
      </c>
      <c r="I14" s="8">
        <v>1.59904</v>
      </c>
      <c r="J14" s="8">
        <v>2.9778899999999999</v>
      </c>
      <c r="K14" s="8">
        <v>3.79129</v>
      </c>
      <c r="L14">
        <f t="shared" si="0"/>
        <v>3450.1313439999667</v>
      </c>
      <c r="M14">
        <f t="shared" si="1"/>
        <v>0.81876375464341111</v>
      </c>
      <c r="N14">
        <f t="shared" si="2"/>
        <v>2.3381193675883116</v>
      </c>
      <c r="O14" s="6">
        <f t="shared" si="3"/>
        <v>0.38838105267701933</v>
      </c>
      <c r="P14" s="6">
        <f t="shared" si="4"/>
        <v>0.54955852299743158</v>
      </c>
      <c r="Q14">
        <f t="shared" si="5"/>
        <v>1.4438389452928715</v>
      </c>
      <c r="R14" s="8">
        <v>1.7909713506872023</v>
      </c>
      <c r="S14">
        <f t="shared" si="6"/>
        <v>2.8492978661590702</v>
      </c>
      <c r="T14">
        <f t="shared" si="7"/>
        <v>2.2106621375372102</v>
      </c>
      <c r="U14">
        <f t="shared" si="8"/>
        <v>1.8667813605869772</v>
      </c>
      <c r="V14">
        <f t="shared" si="9"/>
        <v>1.2936467323365897</v>
      </c>
      <c r="W14">
        <f t="shared" si="10"/>
        <v>0.81876375464341111</v>
      </c>
      <c r="X14">
        <f t="shared" si="11"/>
        <v>0.91206031598255843</v>
      </c>
      <c r="Y14">
        <f t="shared" si="12"/>
        <v>0.99304173122493822</v>
      </c>
      <c r="Z14">
        <f t="shared" si="13"/>
        <v>5.0245595296191921</v>
      </c>
      <c r="AA14">
        <f t="shared" si="14"/>
        <v>3.8983651522907534</v>
      </c>
      <c r="AB14">
        <f t="shared" si="15"/>
        <v>3.2919527952677465</v>
      </c>
      <c r="AC14">
        <f t="shared" si="16"/>
        <v>2.281265533562737</v>
      </c>
      <c r="AD14">
        <f t="shared" si="17"/>
        <v>1.4438389452928715</v>
      </c>
      <c r="AE14">
        <f t="shared" si="18"/>
        <v>1.2193664743022687</v>
      </c>
      <c r="AF14">
        <f t="shared" si="19"/>
        <v>1.3847508185363098</v>
      </c>
      <c r="AG14">
        <f t="shared" si="20"/>
        <v>8.1366553992073243</v>
      </c>
      <c r="AH14">
        <f t="shared" si="21"/>
        <v>6.3129222924884409</v>
      </c>
      <c r="AI14">
        <f t="shared" si="22"/>
        <v>5.3309121581013503</v>
      </c>
      <c r="AJ14">
        <f t="shared" si="23"/>
        <v>3.6942286007895326</v>
      </c>
      <c r="AK14">
        <f t="shared" si="24"/>
        <v>2.3381193675883116</v>
      </c>
      <c r="AL14">
        <f t="shared" si="25"/>
        <v>2.4980620256912336</v>
      </c>
      <c r="AM14">
        <f t="shared" si="26"/>
        <v>2.6368922529245702</v>
      </c>
      <c r="AN14">
        <f>ACOS(COS(RADIANS(90-$C14)) *COS(RADIANS(90-'1. Intensity Data'!$C$8)) +SIN(RADIANS(90-'Climate Stations - U of M'!$C14)) *SIN(RADIANS(90-'1. Intensity Data'!$C$8)) *COS(RADIANS('Climate Stations - U of M'!$D14-'1. Intensity Data'!$C$9))) *6371</f>
        <v>614.50984987447453</v>
      </c>
    </row>
    <row r="15" spans="1:50" x14ac:dyDescent="0.25">
      <c r="A15">
        <v>258</v>
      </c>
      <c r="B15" t="s">
        <v>518</v>
      </c>
      <c r="C15">
        <v>45.066699999999898</v>
      </c>
      <c r="D15">
        <v>-104.5167</v>
      </c>
      <c r="E15" s="13">
        <v>1018.9</v>
      </c>
      <c r="F15" t="s">
        <v>519</v>
      </c>
      <c r="G15" t="s">
        <v>2345</v>
      </c>
      <c r="H15" s="8">
        <v>1.2571699999999999</v>
      </c>
      <c r="I15" s="8">
        <v>1.69434</v>
      </c>
      <c r="J15" s="8">
        <v>3.1591800000000001</v>
      </c>
      <c r="K15" s="8">
        <v>4.0071399999999997</v>
      </c>
      <c r="L15">
        <f t="shared" si="0"/>
        <v>3342.8478759999998</v>
      </c>
      <c r="M15">
        <f t="shared" si="1"/>
        <v>0.85818992877521627</v>
      </c>
      <c r="N15">
        <f t="shared" si="2"/>
        <v>2.4561432315995351</v>
      </c>
      <c r="O15" s="6">
        <f t="shared" si="3"/>
        <v>0.40847236854360797</v>
      </c>
      <c r="P15" s="6">
        <f t="shared" si="4"/>
        <v>0.57505845818257151</v>
      </c>
      <c r="Q15">
        <f t="shared" si="5"/>
        <v>1.5156008448910532</v>
      </c>
      <c r="R15" s="8">
        <v>1.4307520710333355</v>
      </c>
      <c r="S15">
        <f t="shared" si="6"/>
        <v>2.9865009521377526</v>
      </c>
      <c r="T15">
        <f t="shared" si="7"/>
        <v>2.3171128076930838</v>
      </c>
      <c r="U15">
        <f t="shared" si="8"/>
        <v>1.956673037607493</v>
      </c>
      <c r="V15">
        <f t="shared" si="9"/>
        <v>1.3559400874648417</v>
      </c>
      <c r="W15">
        <f t="shared" si="10"/>
        <v>0.85818992877521627</v>
      </c>
      <c r="X15">
        <f t="shared" si="11"/>
        <v>0.95793494658141221</v>
      </c>
      <c r="Y15">
        <f t="shared" si="12"/>
        <v>1.0445136220371902</v>
      </c>
      <c r="Z15">
        <f t="shared" si="13"/>
        <v>5.2742909402208644</v>
      </c>
      <c r="AA15">
        <f t="shared" si="14"/>
        <v>4.0921222812058442</v>
      </c>
      <c r="AB15">
        <f t="shared" si="15"/>
        <v>3.4555699263516009</v>
      </c>
      <c r="AC15">
        <f t="shared" si="16"/>
        <v>2.3946493349278639</v>
      </c>
      <c r="AD15">
        <f t="shared" si="17"/>
        <v>1.5156008448910532</v>
      </c>
      <c r="AE15">
        <f t="shared" si="18"/>
        <v>1.129311654388802</v>
      </c>
      <c r="AF15">
        <f t="shared" si="19"/>
        <v>1.2165284149379538</v>
      </c>
      <c r="AG15">
        <f t="shared" si="20"/>
        <v>8.5473784459663804</v>
      </c>
      <c r="AH15">
        <f t="shared" si="21"/>
        <v>6.6315867253187459</v>
      </c>
      <c r="AI15">
        <f t="shared" si="22"/>
        <v>5.6000065680469397</v>
      </c>
      <c r="AJ15">
        <f t="shared" si="23"/>
        <v>3.8807063059272657</v>
      </c>
      <c r="AK15">
        <f t="shared" si="24"/>
        <v>2.4561432315995351</v>
      </c>
      <c r="AL15">
        <f t="shared" si="25"/>
        <v>2.6319024236996515</v>
      </c>
      <c r="AM15">
        <f t="shared" si="26"/>
        <v>2.7844614024425525</v>
      </c>
      <c r="AN15">
        <f>ACOS(COS(RADIANS(90-$C15)) *COS(RADIANS(90-'1. Intensity Data'!$C$8)) +SIN(RADIANS(90-'Climate Stations - U of M'!$C15)) *SIN(RADIANS(90-'1. Intensity Data'!$C$8)) *COS(RADIANS('Climate Stations - U of M'!$D15-'1. Intensity Data'!$C$9))) *6371</f>
        <v>604.78823840903715</v>
      </c>
    </row>
    <row r="16" spans="1:50" x14ac:dyDescent="0.25">
      <c r="A16">
        <v>259</v>
      </c>
      <c r="B16" t="s">
        <v>520</v>
      </c>
      <c r="C16">
        <v>45.083300000000001</v>
      </c>
      <c r="D16">
        <v>-104.5333</v>
      </c>
      <c r="E16" s="13">
        <v>1043</v>
      </c>
      <c r="F16" t="s">
        <v>521</v>
      </c>
      <c r="G16" t="s">
        <v>2345</v>
      </c>
      <c r="H16" s="8">
        <v>1.2725</v>
      </c>
      <c r="I16" s="8">
        <v>1.70882</v>
      </c>
      <c r="J16" s="8">
        <v>3.2</v>
      </c>
      <c r="K16" s="8">
        <v>4.05</v>
      </c>
      <c r="L16">
        <f t="shared" si="0"/>
        <v>3421.9161199999999</v>
      </c>
      <c r="M16">
        <f t="shared" si="1"/>
        <v>0.87135275950655999</v>
      </c>
      <c r="N16">
        <f t="shared" si="2"/>
        <v>2.4823375781283956</v>
      </c>
      <c r="O16" s="6">
        <f t="shared" si="3"/>
        <v>0.41180351352395056</v>
      </c>
      <c r="P16" s="6">
        <f t="shared" si="4"/>
        <v>0.58591231516275455</v>
      </c>
      <c r="Q16">
        <f t="shared" si="5"/>
        <v>1.5341249466455751</v>
      </c>
      <c r="R16" s="8">
        <v>1.4025316493213964</v>
      </c>
      <c r="S16">
        <f t="shared" si="6"/>
        <v>3.0323076030828284</v>
      </c>
      <c r="T16">
        <f t="shared" si="7"/>
        <v>2.352652450667712</v>
      </c>
      <c r="U16">
        <f t="shared" si="8"/>
        <v>1.9866842916749565</v>
      </c>
      <c r="V16">
        <f t="shared" si="9"/>
        <v>1.376737360020365</v>
      </c>
      <c r="W16">
        <f t="shared" si="10"/>
        <v>0.87135275950655999</v>
      </c>
      <c r="X16">
        <f t="shared" si="11"/>
        <v>0.97163956962992004</v>
      </c>
      <c r="Y16">
        <f t="shared" si="12"/>
        <v>1.0586885208169965</v>
      </c>
      <c r="Z16">
        <f t="shared" si="13"/>
        <v>5.3387548143266006</v>
      </c>
      <c r="AA16">
        <f t="shared" si="14"/>
        <v>4.1421373559430528</v>
      </c>
      <c r="AB16">
        <f t="shared" si="15"/>
        <v>3.4978048783519107</v>
      </c>
      <c r="AC16">
        <f t="shared" si="16"/>
        <v>2.423917415700009</v>
      </c>
      <c r="AD16">
        <f t="shared" si="17"/>
        <v>1.5341249466455751</v>
      </c>
      <c r="AE16">
        <f t="shared" si="18"/>
        <v>1.1222565489608174</v>
      </c>
      <c r="AF16">
        <f t="shared" si="19"/>
        <v>1.2033494779984784</v>
      </c>
      <c r="AG16">
        <f t="shared" si="20"/>
        <v>8.6385347718868157</v>
      </c>
      <c r="AH16">
        <f t="shared" si="21"/>
        <v>6.7023114609466683</v>
      </c>
      <c r="AI16">
        <f t="shared" si="22"/>
        <v>5.6597296781327415</v>
      </c>
      <c r="AJ16">
        <f t="shared" si="23"/>
        <v>3.9220933734428653</v>
      </c>
      <c r="AK16">
        <f t="shared" si="24"/>
        <v>2.4823375781283956</v>
      </c>
      <c r="AL16">
        <f t="shared" si="25"/>
        <v>2.6617531835962964</v>
      </c>
      <c r="AM16">
        <f t="shared" si="26"/>
        <v>2.817485929142435</v>
      </c>
      <c r="AN16">
        <f>ACOS(COS(RADIANS(90-$C16)) *COS(RADIANS(90-'1. Intensity Data'!$C$8)) +SIN(RADIANS(90-'Climate Stations - U of M'!$C16)) *SIN(RADIANS(90-'1. Intensity Data'!$C$8)) *COS(RADIANS('Climate Stations - U of M'!$D16-'1. Intensity Data'!$C$9))) *6371</f>
        <v>602.95792225271236</v>
      </c>
    </row>
    <row r="17" spans="1:40" x14ac:dyDescent="0.25">
      <c r="A17">
        <v>260</v>
      </c>
      <c r="B17" t="s">
        <v>522</v>
      </c>
      <c r="C17">
        <v>46.1313999999999</v>
      </c>
      <c r="D17">
        <v>-112.9569</v>
      </c>
      <c r="E17" s="13">
        <v>1609.3</v>
      </c>
      <c r="F17" t="s">
        <v>523</v>
      </c>
      <c r="G17" t="s">
        <v>2346</v>
      </c>
      <c r="H17" s="8">
        <v>0.7</v>
      </c>
      <c r="I17" s="8">
        <v>1.19</v>
      </c>
      <c r="J17" s="8">
        <v>1.6</v>
      </c>
      <c r="K17" s="8">
        <v>2.8</v>
      </c>
      <c r="L17">
        <f t="shared" si="0"/>
        <v>5279.8558119999998</v>
      </c>
      <c r="M17">
        <f t="shared" si="1"/>
        <v>0.36456326400235295</v>
      </c>
      <c r="N17">
        <f t="shared" si="2"/>
        <v>1.0033699866914287</v>
      </c>
      <c r="O17" s="6">
        <f t="shared" si="3"/>
        <v>0.16329319173294649</v>
      </c>
      <c r="P17" s="6">
        <f t="shared" si="4"/>
        <v>0.25137704854802639</v>
      </c>
      <c r="Q17">
        <f t="shared" si="5"/>
        <v>0.62737351761972748</v>
      </c>
      <c r="R17" s="8">
        <v>1.4977020777673808</v>
      </c>
      <c r="S17">
        <f t="shared" si="6"/>
        <v>1.2686801587281882</v>
      </c>
      <c r="T17">
        <f t="shared" si="7"/>
        <v>0.98432081280635297</v>
      </c>
      <c r="U17">
        <f t="shared" si="8"/>
        <v>0.83120424192536468</v>
      </c>
      <c r="V17">
        <f t="shared" si="9"/>
        <v>0.57600995712371772</v>
      </c>
      <c r="W17">
        <f t="shared" si="10"/>
        <v>0.36456326400235295</v>
      </c>
      <c r="X17">
        <f t="shared" si="11"/>
        <v>0.44842244800176473</v>
      </c>
      <c r="Y17">
        <f t="shared" si="12"/>
        <v>0.52121221971325415</v>
      </c>
      <c r="Z17">
        <f t="shared" si="13"/>
        <v>2.1832598413166515</v>
      </c>
      <c r="AA17">
        <f t="shared" si="14"/>
        <v>1.6939084975732643</v>
      </c>
      <c r="AB17">
        <f t="shared" si="15"/>
        <v>1.4304116201729786</v>
      </c>
      <c r="AC17">
        <f t="shared" si="16"/>
        <v>0.99125015783916948</v>
      </c>
      <c r="AD17">
        <f t="shared" si="17"/>
        <v>0.62737351761972748</v>
      </c>
      <c r="AE17">
        <f t="shared" si="18"/>
        <v>1.1460491560723134</v>
      </c>
      <c r="AF17">
        <f t="shared" si="19"/>
        <v>1.2477940680827531</v>
      </c>
      <c r="AG17">
        <f t="shared" si="20"/>
        <v>3.4917275536861716</v>
      </c>
      <c r="AH17">
        <f t="shared" si="21"/>
        <v>2.7090989640668579</v>
      </c>
      <c r="AI17">
        <f t="shared" si="22"/>
        <v>2.2876835696564575</v>
      </c>
      <c r="AJ17">
        <f t="shared" si="23"/>
        <v>1.5853245789724575</v>
      </c>
      <c r="AK17">
        <f t="shared" si="24"/>
        <v>1.0033699866914287</v>
      </c>
      <c r="AL17">
        <f t="shared" si="25"/>
        <v>1.1525274900185716</v>
      </c>
      <c r="AM17">
        <f t="shared" si="26"/>
        <v>1.2819962029065315</v>
      </c>
      <c r="AN17">
        <f>ACOS(COS(RADIANS(90-$C17)) *COS(RADIANS(90-'1. Intensity Data'!$C$8)) +SIN(RADIANS(90-'Climate Stations - U of M'!$C17)) *SIN(RADIANS(90-'1. Intensity Data'!$C$8)) *COS(RADIANS('Climate Stations - U of M'!$D17-'1. Intensity Data'!$C$9))) *6371</f>
        <v>88.616975927681963</v>
      </c>
    </row>
    <row r="18" spans="1:40" x14ac:dyDescent="0.25">
      <c r="A18">
        <v>42</v>
      </c>
      <c r="B18" t="s">
        <v>87</v>
      </c>
      <c r="C18">
        <v>46.1661</v>
      </c>
      <c r="D18">
        <v>-113.0853</v>
      </c>
      <c r="E18" s="13">
        <v>1768.0999999999899</v>
      </c>
      <c r="F18" t="s">
        <v>88</v>
      </c>
      <c r="G18" t="s">
        <v>2346</v>
      </c>
      <c r="H18" s="8">
        <v>0.78332999999999997</v>
      </c>
      <c r="I18" s="8">
        <v>1.3</v>
      </c>
      <c r="J18" s="8">
        <v>1.6666700000000001</v>
      </c>
      <c r="K18" s="8">
        <v>2.96</v>
      </c>
      <c r="L18">
        <f t="shared" si="0"/>
        <v>5800.8532039999673</v>
      </c>
      <c r="M18">
        <f t="shared" si="1"/>
        <v>0.41260375281530731</v>
      </c>
      <c r="N18">
        <f t="shared" si="2"/>
        <v>1.0247648008112835</v>
      </c>
      <c r="O18" s="6">
        <f t="shared" si="3"/>
        <v>0.15648196525086108</v>
      </c>
      <c r="P18" s="6">
        <f t="shared" si="4"/>
        <v>0.30413871979319351</v>
      </c>
      <c r="Q18">
        <f t="shared" si="5"/>
        <v>0.66445176030223851</v>
      </c>
      <c r="R18" s="8">
        <v>1.940398086094391</v>
      </c>
      <c r="S18">
        <f t="shared" si="6"/>
        <v>1.4358610597972694</v>
      </c>
      <c r="T18">
        <f t="shared" si="7"/>
        <v>1.1140301326013298</v>
      </c>
      <c r="U18">
        <f t="shared" si="8"/>
        <v>0.94073655641890064</v>
      </c>
      <c r="V18">
        <f t="shared" si="9"/>
        <v>0.6519139294481856</v>
      </c>
      <c r="W18">
        <f t="shared" si="10"/>
        <v>0.41260375281530731</v>
      </c>
      <c r="X18">
        <f t="shared" si="11"/>
        <v>0.50528531461148052</v>
      </c>
      <c r="Y18">
        <f t="shared" si="12"/>
        <v>0.58573291025055885</v>
      </c>
      <c r="Z18">
        <f t="shared" si="13"/>
        <v>2.3122921258517901</v>
      </c>
      <c r="AA18">
        <f t="shared" si="14"/>
        <v>1.7940197528160442</v>
      </c>
      <c r="AB18">
        <f t="shared" si="15"/>
        <v>1.5149500134891036</v>
      </c>
      <c r="AC18">
        <f t="shared" si="16"/>
        <v>1.0498337812775369</v>
      </c>
      <c r="AD18">
        <f t="shared" si="17"/>
        <v>0.66445176030223851</v>
      </c>
      <c r="AE18">
        <f t="shared" si="18"/>
        <v>1.2567231581540659</v>
      </c>
      <c r="AF18">
        <f t="shared" si="19"/>
        <v>1.4545331039714666</v>
      </c>
      <c r="AG18">
        <f t="shared" si="20"/>
        <v>3.5661815068232663</v>
      </c>
      <c r="AH18">
        <f t="shared" si="21"/>
        <v>2.7668649621904655</v>
      </c>
      <c r="AI18">
        <f t="shared" si="22"/>
        <v>2.3364637458497262</v>
      </c>
      <c r="AJ18">
        <f t="shared" si="23"/>
        <v>1.6191283852818281</v>
      </c>
      <c r="AK18">
        <f t="shared" si="24"/>
        <v>1.0247648008112835</v>
      </c>
      <c r="AL18">
        <f t="shared" si="25"/>
        <v>1.1852411006084627</v>
      </c>
      <c r="AM18">
        <f t="shared" si="26"/>
        <v>1.3245345288324142</v>
      </c>
      <c r="AN18">
        <f>ACOS(COS(RADIANS(90-$C18)) *COS(RADIANS(90-'1. Intensity Data'!$C$8)) +SIN(RADIANS(90-'Climate Stations - U of M'!$C18)) *SIN(RADIANS(90-'1. Intensity Data'!$C$8)) *COS(RADIANS('Climate Stations - U of M'!$D18-'1. Intensity Data'!$C$9))) *6371</f>
        <v>94.833087764075074</v>
      </c>
    </row>
    <row r="19" spans="1:40" x14ac:dyDescent="0.25">
      <c r="A19">
        <v>261</v>
      </c>
      <c r="B19" t="s">
        <v>524</v>
      </c>
      <c r="C19">
        <v>45.649999999999899</v>
      </c>
      <c r="D19">
        <v>-111.366699999999</v>
      </c>
      <c r="E19" s="13">
        <v>1452.0999999999899</v>
      </c>
      <c r="F19" t="s">
        <v>525</v>
      </c>
      <c r="G19" t="s">
        <v>2345</v>
      </c>
      <c r="H19" s="8">
        <v>0.81306</v>
      </c>
      <c r="I19" s="8">
        <v>1.30667</v>
      </c>
      <c r="J19" s="8">
        <v>1.83</v>
      </c>
      <c r="K19" s="8">
        <v>2.8930600000000002</v>
      </c>
      <c r="L19">
        <f t="shared" si="0"/>
        <v>4764.1077639999667</v>
      </c>
      <c r="M19">
        <f t="shared" si="1"/>
        <v>0.47826612809967328</v>
      </c>
      <c r="N19">
        <f t="shared" si="2"/>
        <v>1.4043521640645087</v>
      </c>
      <c r="O19" s="6">
        <f t="shared" si="3"/>
        <v>0.23672816716053061</v>
      </c>
      <c r="P19" s="6">
        <f t="shared" si="4"/>
        <v>0.31417866647322801</v>
      </c>
      <c r="Q19">
        <f t="shared" si="5"/>
        <v>0.85926541526886846</v>
      </c>
      <c r="R19" s="8">
        <v>1.7501370708613009</v>
      </c>
      <c r="S19">
        <f t="shared" si="6"/>
        <v>1.6643661257868629</v>
      </c>
      <c r="T19">
        <f t="shared" si="7"/>
        <v>1.2913185458691179</v>
      </c>
      <c r="U19">
        <f t="shared" si="8"/>
        <v>1.090446772067255</v>
      </c>
      <c r="V19">
        <f t="shared" si="9"/>
        <v>0.75566048239748385</v>
      </c>
      <c r="W19">
        <f t="shared" si="10"/>
        <v>0.47826612809967328</v>
      </c>
      <c r="X19">
        <f t="shared" si="11"/>
        <v>0.56196459607475502</v>
      </c>
      <c r="Y19">
        <f t="shared" si="12"/>
        <v>0.63461486627712582</v>
      </c>
      <c r="Z19">
        <f t="shared" si="13"/>
        <v>2.9902436451356618</v>
      </c>
      <c r="AA19">
        <f t="shared" si="14"/>
        <v>2.3200166212259448</v>
      </c>
      <c r="AB19">
        <f t="shared" si="15"/>
        <v>1.95912514681302</v>
      </c>
      <c r="AC19">
        <f t="shared" si="16"/>
        <v>1.3576393561248121</v>
      </c>
      <c r="AD19">
        <f t="shared" si="17"/>
        <v>0.85926541526886846</v>
      </c>
      <c r="AE19">
        <f t="shared" si="18"/>
        <v>1.2091579043457934</v>
      </c>
      <c r="AF19">
        <f t="shared" si="19"/>
        <v>1.3656812098576137</v>
      </c>
      <c r="AG19">
        <f t="shared" si="20"/>
        <v>4.8871455309444904</v>
      </c>
      <c r="AH19">
        <f t="shared" si="21"/>
        <v>3.7917508429741735</v>
      </c>
      <c r="AI19">
        <f t="shared" si="22"/>
        <v>3.2019229340670794</v>
      </c>
      <c r="AJ19">
        <f t="shared" si="23"/>
        <v>2.2188764192219237</v>
      </c>
      <c r="AK19">
        <f t="shared" si="24"/>
        <v>1.4043521640645087</v>
      </c>
      <c r="AL19">
        <f t="shared" si="25"/>
        <v>1.5107641230483815</v>
      </c>
      <c r="AM19">
        <f t="shared" si="26"/>
        <v>1.6031297034463834</v>
      </c>
      <c r="AN19">
        <f>ACOS(COS(RADIANS(90-$C19)) *COS(RADIANS(90-'1. Intensity Data'!$C$8)) +SIN(RADIANS(90-'Climate Stations - U of M'!$C19)) *SIN(RADIANS(90-'1. Intensity Data'!$C$8)) *COS(RADIANS('Climate Stations - U of M'!$D19-'1. Intensity Data'!$C$9))) *6371</f>
        <v>115.87603368367678</v>
      </c>
    </row>
    <row r="20" spans="1:40" x14ac:dyDescent="0.25">
      <c r="A20">
        <v>947</v>
      </c>
      <c r="B20" t="s">
        <v>1889</v>
      </c>
      <c r="C20">
        <v>44.686700000000002</v>
      </c>
      <c r="D20">
        <v>-112.54170000000001</v>
      </c>
      <c r="E20" s="13">
        <v>2071.0999999999899</v>
      </c>
      <c r="F20" t="s">
        <v>1890</v>
      </c>
      <c r="G20" t="s">
        <v>2345</v>
      </c>
      <c r="H20" s="8">
        <v>0.71428999999999998</v>
      </c>
      <c r="I20" s="8">
        <v>1.21078</v>
      </c>
      <c r="J20" s="8">
        <v>1.6</v>
      </c>
      <c r="K20" s="8">
        <v>2.6554099999999998</v>
      </c>
      <c r="L20">
        <f t="shared" si="0"/>
        <v>6794.9477239999669</v>
      </c>
      <c r="M20">
        <f t="shared" si="1"/>
        <v>0.40303682060242163</v>
      </c>
      <c r="N20">
        <f t="shared" si="2"/>
        <v>1.1969522393628096</v>
      </c>
      <c r="O20" s="6">
        <f t="shared" si="3"/>
        <v>0.2029424207523286</v>
      </c>
      <c r="P20" s="6">
        <f t="shared" si="4"/>
        <v>0.26236785384193495</v>
      </c>
      <c r="Q20">
        <f t="shared" si="5"/>
        <v>0.72966004660237227</v>
      </c>
      <c r="R20" s="8">
        <v>1.3295165075349191</v>
      </c>
      <c r="S20">
        <f t="shared" si="6"/>
        <v>1.4025681356964272</v>
      </c>
      <c r="T20">
        <f t="shared" si="7"/>
        <v>1.0881994156265384</v>
      </c>
      <c r="U20">
        <f t="shared" si="8"/>
        <v>0.9189239509735212</v>
      </c>
      <c r="V20">
        <f t="shared" si="9"/>
        <v>0.63679817655182624</v>
      </c>
      <c r="W20">
        <f t="shared" si="10"/>
        <v>0.40303682060242163</v>
      </c>
      <c r="X20">
        <f t="shared" si="11"/>
        <v>0.48085011545181622</v>
      </c>
      <c r="Y20">
        <f t="shared" si="12"/>
        <v>0.5483920553810907</v>
      </c>
      <c r="Z20">
        <f t="shared" si="13"/>
        <v>2.5392169621762553</v>
      </c>
      <c r="AA20">
        <f t="shared" si="14"/>
        <v>1.9700821258264054</v>
      </c>
      <c r="AB20">
        <f t="shared" si="15"/>
        <v>1.6636249062534085</v>
      </c>
      <c r="AC20">
        <f t="shared" si="16"/>
        <v>1.1528628736317483</v>
      </c>
      <c r="AD20">
        <f t="shared" si="17"/>
        <v>0.72966004660237227</v>
      </c>
      <c r="AE20">
        <f t="shared" si="18"/>
        <v>1.104002763514198</v>
      </c>
      <c r="AF20">
        <f t="shared" si="19"/>
        <v>1.1692514067841935</v>
      </c>
      <c r="AG20">
        <f t="shared" si="20"/>
        <v>4.1653937929825773</v>
      </c>
      <c r="AH20">
        <f t="shared" si="21"/>
        <v>3.2317710462795857</v>
      </c>
      <c r="AI20">
        <f t="shared" si="22"/>
        <v>2.7290511057472058</v>
      </c>
      <c r="AJ20">
        <f t="shared" si="23"/>
        <v>1.8911845381932393</v>
      </c>
      <c r="AK20">
        <f t="shared" si="24"/>
        <v>1.1969522393628096</v>
      </c>
      <c r="AL20">
        <f t="shared" si="25"/>
        <v>1.2977141795221072</v>
      </c>
      <c r="AM20">
        <f t="shared" si="26"/>
        <v>1.3851755435803776</v>
      </c>
      <c r="AN20">
        <f>ACOS(COS(RADIANS(90-$C20)) *COS(RADIANS(90-'1. Intensity Data'!$C$8)) +SIN(RADIANS(90-'Climate Stations - U of M'!$C20)) *SIN(RADIANS(90-'1. Intensity Data'!$C$8)) *COS(RADIANS('Climate Stations - U of M'!$D20-'1. Intensity Data'!$C$9))) *6371</f>
        <v>215.67594364304395</v>
      </c>
    </row>
    <row r="21" spans="1:40" x14ac:dyDescent="0.25">
      <c r="A21">
        <v>262</v>
      </c>
      <c r="B21" t="s">
        <v>526</v>
      </c>
      <c r="C21">
        <v>45.399999999999899</v>
      </c>
      <c r="D21">
        <v>-112.7167</v>
      </c>
      <c r="E21" s="13">
        <v>1647.0999999999899</v>
      </c>
      <c r="F21" t="s">
        <v>527</v>
      </c>
      <c r="G21" t="s">
        <v>2345</v>
      </c>
      <c r="H21" s="8">
        <v>0.64810999999999996</v>
      </c>
      <c r="I21" s="8">
        <v>1.1499999999999999</v>
      </c>
      <c r="J21" s="8">
        <v>1.5656300000000001</v>
      </c>
      <c r="K21" s="8">
        <v>2.68771</v>
      </c>
      <c r="L21">
        <f t="shared" si="0"/>
        <v>5403.8715639999673</v>
      </c>
      <c r="M21">
        <f t="shared" si="1"/>
        <v>0.35307952101652174</v>
      </c>
      <c r="N21">
        <f t="shared" si="2"/>
        <v>1.1992694801578108</v>
      </c>
      <c r="O21" s="6">
        <f t="shared" si="3"/>
        <v>0.21630495474263683</v>
      </c>
      <c r="P21" s="6">
        <f t="shared" si="4"/>
        <v>0.20314835149551635</v>
      </c>
      <c r="Q21">
        <f t="shared" si="5"/>
        <v>0.70120891582666367</v>
      </c>
      <c r="R21" s="8">
        <v>1.2755516124831749</v>
      </c>
      <c r="S21">
        <f t="shared" si="6"/>
        <v>1.2287167331374955</v>
      </c>
      <c r="T21">
        <f t="shared" si="7"/>
        <v>0.95331470674460872</v>
      </c>
      <c r="U21">
        <f t="shared" si="8"/>
        <v>0.80502130791766946</v>
      </c>
      <c r="V21">
        <f t="shared" si="9"/>
        <v>0.55786564320610432</v>
      </c>
      <c r="W21">
        <f t="shared" si="10"/>
        <v>0.35307952101652174</v>
      </c>
      <c r="X21">
        <f t="shared" si="11"/>
        <v>0.42683714076239132</v>
      </c>
      <c r="Y21">
        <f t="shared" si="12"/>
        <v>0.49085875470180607</v>
      </c>
      <c r="Z21">
        <f t="shared" si="13"/>
        <v>2.4402070270767897</v>
      </c>
      <c r="AA21">
        <f t="shared" si="14"/>
        <v>1.893264072731992</v>
      </c>
      <c r="AB21">
        <f t="shared" si="15"/>
        <v>1.598756328084793</v>
      </c>
      <c r="AC21">
        <f t="shared" si="16"/>
        <v>1.1079100870061287</v>
      </c>
      <c r="AD21">
        <f t="shared" si="17"/>
        <v>0.70120891582666367</v>
      </c>
      <c r="AE21">
        <f t="shared" si="18"/>
        <v>1.0905115397512619</v>
      </c>
      <c r="AF21">
        <f t="shared" si="19"/>
        <v>1.1440498007950288</v>
      </c>
      <c r="AG21">
        <f t="shared" si="20"/>
        <v>4.1734577909491817</v>
      </c>
      <c r="AH21">
        <f t="shared" si="21"/>
        <v>3.2380275964260896</v>
      </c>
      <c r="AI21">
        <f t="shared" si="22"/>
        <v>2.7343344147598083</v>
      </c>
      <c r="AJ21">
        <f t="shared" si="23"/>
        <v>1.8948457786493411</v>
      </c>
      <c r="AK21">
        <f t="shared" si="24"/>
        <v>1.1992694801578108</v>
      </c>
      <c r="AL21">
        <f t="shared" si="25"/>
        <v>1.2908596101183583</v>
      </c>
      <c r="AM21">
        <f t="shared" si="26"/>
        <v>1.3703598429241133</v>
      </c>
      <c r="AN21">
        <f>ACOS(COS(RADIANS(90-$C21)) *COS(RADIANS(90-'1. Intensity Data'!$C$8)) +SIN(RADIANS(90-'Climate Stations - U of M'!$C21)) *SIN(RADIANS(90-'1. Intensity Data'!$C$8)) *COS(RADIANS('Climate Stations - U of M'!$D21-'1. Intensity Data'!$C$9))) *6371</f>
        <v>143.1277691042639</v>
      </c>
    </row>
    <row r="22" spans="1:40" x14ac:dyDescent="0.25">
      <c r="A22">
        <v>263</v>
      </c>
      <c r="B22" t="s">
        <v>528</v>
      </c>
      <c r="C22">
        <v>45.283299999999898</v>
      </c>
      <c r="D22">
        <v>-112.866699999999</v>
      </c>
      <c r="E22" s="13">
        <v>1830</v>
      </c>
      <c r="F22" t="s">
        <v>529</v>
      </c>
      <c r="G22" t="s">
        <v>2345</v>
      </c>
      <c r="H22" s="8">
        <v>0.74594000000000005</v>
      </c>
      <c r="I22" s="8">
        <v>1.30667</v>
      </c>
      <c r="J22" s="8">
        <v>1.65751</v>
      </c>
      <c r="K22" s="8">
        <v>2.9</v>
      </c>
      <c r="L22">
        <f t="shared" si="0"/>
        <v>6003.9372000000003</v>
      </c>
      <c r="M22">
        <f t="shared" si="1"/>
        <v>0.40699360236632054</v>
      </c>
      <c r="N22">
        <f t="shared" si="2"/>
        <v>1.2080322032674828</v>
      </c>
      <c r="O22" s="6">
        <f t="shared" si="3"/>
        <v>0.20476326437489689</v>
      </c>
      <c r="P22" s="6">
        <f t="shared" si="4"/>
        <v>0.26506252298261013</v>
      </c>
      <c r="Q22">
        <f t="shared" si="5"/>
        <v>0.73654736312504654</v>
      </c>
      <c r="R22" s="8">
        <v>1.7943609623197236</v>
      </c>
      <c r="S22">
        <f t="shared" si="6"/>
        <v>1.4163377362347953</v>
      </c>
      <c r="T22">
        <f t="shared" si="7"/>
        <v>1.0988827263890655</v>
      </c>
      <c r="U22">
        <f t="shared" si="8"/>
        <v>0.92794541339521075</v>
      </c>
      <c r="V22">
        <f t="shared" si="9"/>
        <v>0.64304989173878646</v>
      </c>
      <c r="W22">
        <f t="shared" si="10"/>
        <v>0.40699360236632054</v>
      </c>
      <c r="X22">
        <f t="shared" si="11"/>
        <v>0.49173020177474042</v>
      </c>
      <c r="Y22">
        <f t="shared" si="12"/>
        <v>0.56528157006124891</v>
      </c>
      <c r="Z22">
        <f t="shared" si="13"/>
        <v>2.5631848236751615</v>
      </c>
      <c r="AA22">
        <f t="shared" si="14"/>
        <v>1.9886778804376257</v>
      </c>
      <c r="AB22">
        <f t="shared" si="15"/>
        <v>1.679327987925106</v>
      </c>
      <c r="AC22">
        <f t="shared" si="16"/>
        <v>1.1637448337375735</v>
      </c>
      <c r="AD22">
        <f t="shared" si="17"/>
        <v>0.73654736312504654</v>
      </c>
      <c r="AE22">
        <f t="shared" si="18"/>
        <v>1.2202138772103992</v>
      </c>
      <c r="AF22">
        <f t="shared" si="19"/>
        <v>1.3863337671686971</v>
      </c>
      <c r="AG22">
        <f t="shared" si="20"/>
        <v>4.2039520673708406</v>
      </c>
      <c r="AH22">
        <f t="shared" si="21"/>
        <v>3.261686948822204</v>
      </c>
      <c r="AI22">
        <f t="shared" si="22"/>
        <v>2.7543134234498607</v>
      </c>
      <c r="AJ22">
        <f t="shared" si="23"/>
        <v>1.9086908811626229</v>
      </c>
      <c r="AK22">
        <f t="shared" si="24"/>
        <v>1.2080322032674828</v>
      </c>
      <c r="AL22">
        <f t="shared" si="25"/>
        <v>1.3204016524506121</v>
      </c>
      <c r="AM22">
        <f t="shared" si="26"/>
        <v>1.4179383343415686</v>
      </c>
      <c r="AN22">
        <f>ACOS(COS(RADIANS(90-$C22)) *COS(RADIANS(90-'1. Intensity Data'!$C$8)) +SIN(RADIANS(90-'Climate Stations - U of M'!$C22)) *SIN(RADIANS(90-'1. Intensity Data'!$C$8)) *COS(RADIANS('Climate Stations - U of M'!$D22-'1. Intensity Data'!$C$9))) *6371</f>
        <v>159.664707572201</v>
      </c>
    </row>
    <row r="23" spans="1:40" x14ac:dyDescent="0.25">
      <c r="A23">
        <v>97</v>
      </c>
      <c r="B23" t="s">
        <v>196</v>
      </c>
      <c r="C23">
        <v>47.161900000000003</v>
      </c>
      <c r="D23">
        <v>-114.084999999999</v>
      </c>
      <c r="E23">
        <v>946.1</v>
      </c>
      <c r="F23" t="s">
        <v>197</v>
      </c>
      <c r="G23" t="s">
        <v>2346</v>
      </c>
      <c r="H23" s="8">
        <v>0.82272000000000001</v>
      </c>
      <c r="I23" s="8">
        <v>1.43333</v>
      </c>
      <c r="J23" s="8">
        <v>1.8585799999999999</v>
      </c>
      <c r="K23" s="8">
        <v>3.0854300000000001</v>
      </c>
      <c r="L23">
        <f t="shared" si="0"/>
        <v>3104.0027239999999</v>
      </c>
      <c r="M23">
        <f t="shared" si="1"/>
        <v>0.3857989167228128</v>
      </c>
      <c r="N23">
        <f t="shared" si="2"/>
        <v>1.1191442729976415</v>
      </c>
      <c r="O23" s="6">
        <f t="shared" si="3"/>
        <v>0.18745936699688928</v>
      </c>
      <c r="P23" s="6">
        <f t="shared" si="4"/>
        <v>0.25586198501936697</v>
      </c>
      <c r="Q23">
        <f t="shared" si="5"/>
        <v>0.6875031290085043</v>
      </c>
      <c r="R23" s="8">
        <v>1.2379448472975776</v>
      </c>
      <c r="S23">
        <f t="shared" si="6"/>
        <v>1.3425802301953884</v>
      </c>
      <c r="T23">
        <f t="shared" si="7"/>
        <v>1.0416570751515946</v>
      </c>
      <c r="U23">
        <f t="shared" si="8"/>
        <v>0.87962153012801314</v>
      </c>
      <c r="V23">
        <f t="shared" si="9"/>
        <v>0.6095622884220443</v>
      </c>
      <c r="W23">
        <f t="shared" si="10"/>
        <v>0.3857989167228128</v>
      </c>
      <c r="X23">
        <f t="shared" si="11"/>
        <v>0.49502918754210956</v>
      </c>
      <c r="Y23">
        <f t="shared" si="12"/>
        <v>0.5898410626132593</v>
      </c>
      <c r="Z23">
        <f t="shared" si="13"/>
        <v>2.392510888949595</v>
      </c>
      <c r="AA23">
        <f t="shared" si="14"/>
        <v>1.8562584483229616</v>
      </c>
      <c r="AB23">
        <f t="shared" si="15"/>
        <v>1.5675071341393896</v>
      </c>
      <c r="AC23">
        <f t="shared" si="16"/>
        <v>1.0862549438334368</v>
      </c>
      <c r="AD23">
        <f t="shared" si="17"/>
        <v>0.6875031290085043</v>
      </c>
      <c r="AE23">
        <f t="shared" si="18"/>
        <v>1.0811098484548625</v>
      </c>
      <c r="AF23">
        <f t="shared" si="19"/>
        <v>1.1264874414533548</v>
      </c>
      <c r="AG23">
        <f t="shared" si="20"/>
        <v>3.8946220700317919</v>
      </c>
      <c r="AH23">
        <f t="shared" si="21"/>
        <v>3.0216895370936321</v>
      </c>
      <c r="AI23">
        <f t="shared" si="22"/>
        <v>2.5516489424346225</v>
      </c>
      <c r="AJ23">
        <f t="shared" si="23"/>
        <v>1.7682479513362737</v>
      </c>
      <c r="AK23">
        <f t="shared" si="24"/>
        <v>1.1191442729976415</v>
      </c>
      <c r="AL23">
        <f t="shared" si="25"/>
        <v>1.3040032047482311</v>
      </c>
      <c r="AM23">
        <f t="shared" si="26"/>
        <v>1.4644607575077431</v>
      </c>
      <c r="AN23">
        <f>ACOS(COS(RADIANS(90-$C23)) *COS(RADIANS(90-'1. Intensity Data'!$C$8)) +SIN(RADIANS(90-'Climate Stations - U of M'!$C23)) *SIN(RADIANS(90-'1. Intensity Data'!$C$8)) *COS(RADIANS('Climate Stations - U of M'!$D23-'1. Intensity Data'!$C$9))) *6371</f>
        <v>169.7875135698512</v>
      </c>
    </row>
    <row r="24" spans="1:40" x14ac:dyDescent="0.25">
      <c r="A24">
        <v>202</v>
      </c>
      <c r="B24" t="s">
        <v>406</v>
      </c>
      <c r="C24">
        <v>47.295299999999898</v>
      </c>
      <c r="D24">
        <v>-114.3929</v>
      </c>
      <c r="E24">
        <v>896.1</v>
      </c>
      <c r="F24" t="s">
        <v>407</v>
      </c>
      <c r="G24" t="s">
        <v>2346</v>
      </c>
      <c r="H24" s="8">
        <v>0.79166999999999998</v>
      </c>
      <c r="I24" s="8">
        <v>1.38</v>
      </c>
      <c r="J24" s="8">
        <v>1.8</v>
      </c>
      <c r="K24" s="8">
        <v>3.05</v>
      </c>
      <c r="L24">
        <f t="shared" si="0"/>
        <v>2939.960724</v>
      </c>
      <c r="M24">
        <f t="shared" si="1"/>
        <v>0.37130767065152176</v>
      </c>
      <c r="N24">
        <f t="shared" si="2"/>
        <v>1.079137312158033</v>
      </c>
      <c r="O24" s="6">
        <f t="shared" si="3"/>
        <v>0.18093698337774566</v>
      </c>
      <c r="P24" s="6">
        <f t="shared" si="4"/>
        <v>0.24589171076421568</v>
      </c>
      <c r="Q24">
        <f t="shared" si="5"/>
        <v>0.66251451146112439</v>
      </c>
      <c r="R24" s="8">
        <v>1.9267001641335506</v>
      </c>
      <c r="S24">
        <f t="shared" si="6"/>
        <v>1.2921506938672958</v>
      </c>
      <c r="T24">
        <f t="shared" si="7"/>
        <v>1.0025307107591088</v>
      </c>
      <c r="U24">
        <f t="shared" si="8"/>
        <v>0.84658148908546949</v>
      </c>
      <c r="V24">
        <f t="shared" si="9"/>
        <v>0.5866661196294044</v>
      </c>
      <c r="W24">
        <f t="shared" si="10"/>
        <v>0.37130767065152176</v>
      </c>
      <c r="X24">
        <f t="shared" si="11"/>
        <v>0.47639825298864136</v>
      </c>
      <c r="Y24">
        <f t="shared" si="12"/>
        <v>0.56761687845726116</v>
      </c>
      <c r="Z24">
        <f t="shared" si="13"/>
        <v>2.3055504998847129</v>
      </c>
      <c r="AA24">
        <f t="shared" si="14"/>
        <v>1.7887891809450358</v>
      </c>
      <c r="AB24">
        <f t="shared" si="15"/>
        <v>1.5105330861313635</v>
      </c>
      <c r="AC24">
        <f t="shared" si="16"/>
        <v>1.0467729281085765</v>
      </c>
      <c r="AD24">
        <f t="shared" si="17"/>
        <v>0.66251451146112439</v>
      </c>
      <c r="AE24">
        <f t="shared" si="18"/>
        <v>1.2532986776638557</v>
      </c>
      <c r="AF24">
        <f t="shared" si="19"/>
        <v>1.4481361744157542</v>
      </c>
      <c r="AG24">
        <f t="shared" si="20"/>
        <v>3.7553978463099544</v>
      </c>
      <c r="AH24">
        <f t="shared" si="21"/>
        <v>2.9136707428266893</v>
      </c>
      <c r="AI24">
        <f t="shared" si="22"/>
        <v>2.4604330717203151</v>
      </c>
      <c r="AJ24">
        <f t="shared" si="23"/>
        <v>1.7050369532096923</v>
      </c>
      <c r="AK24">
        <f t="shared" si="24"/>
        <v>1.079137312158033</v>
      </c>
      <c r="AL24">
        <f t="shared" si="25"/>
        <v>1.2593529841185247</v>
      </c>
      <c r="AM24">
        <f t="shared" si="26"/>
        <v>1.4157801873802316</v>
      </c>
      <c r="AN24">
        <f>ACOS(COS(RADIANS(90-$C24)) *COS(RADIANS(90-'1. Intensity Data'!$C$8)) +SIN(RADIANS(90-'Climate Stations - U of M'!$C24)) *SIN(RADIANS(90-'1. Intensity Data'!$C$8)) *COS(RADIANS('Climate Stations - U of M'!$D24-'1. Intensity Data'!$C$9))) *6371</f>
        <v>196.89327927113067</v>
      </c>
    </row>
    <row r="25" spans="1:40" x14ac:dyDescent="0.25">
      <c r="A25">
        <v>948</v>
      </c>
      <c r="B25" t="s">
        <v>1891</v>
      </c>
      <c r="C25">
        <v>47.5867</v>
      </c>
      <c r="D25">
        <v>-108.8694</v>
      </c>
      <c r="E25">
        <v>867.2</v>
      </c>
      <c r="F25" t="s">
        <v>1892</v>
      </c>
      <c r="G25" t="s">
        <v>2345</v>
      </c>
      <c r="H25" s="8">
        <v>0.89544999999999997</v>
      </c>
      <c r="I25" s="8">
        <v>1.2785299999999999</v>
      </c>
      <c r="J25" s="8">
        <v>2.1937700000000002</v>
      </c>
      <c r="K25" s="8">
        <v>3.26667</v>
      </c>
      <c r="L25">
        <f t="shared" si="0"/>
        <v>2845.144448</v>
      </c>
      <c r="M25">
        <f t="shared" si="1"/>
        <v>0.58616392671661999</v>
      </c>
      <c r="N25">
        <f t="shared" si="2"/>
        <v>1.7008971297825786</v>
      </c>
      <c r="O25" s="6">
        <f t="shared" si="3"/>
        <v>0.28495057455418976</v>
      </c>
      <c r="P25" s="6">
        <f t="shared" si="4"/>
        <v>0.38865123936544688</v>
      </c>
      <c r="Q25">
        <f t="shared" si="5"/>
        <v>1.0447741845740128</v>
      </c>
      <c r="R25" s="8">
        <v>1.2349912587998291</v>
      </c>
      <c r="S25">
        <f t="shared" si="6"/>
        <v>2.0398504649738372</v>
      </c>
      <c r="T25">
        <f t="shared" si="7"/>
        <v>1.5826426021348741</v>
      </c>
      <c r="U25">
        <f t="shared" si="8"/>
        <v>1.3364537529138936</v>
      </c>
      <c r="V25">
        <f t="shared" si="9"/>
        <v>0.92613900421225959</v>
      </c>
      <c r="W25">
        <f t="shared" si="10"/>
        <v>0.58616392671661999</v>
      </c>
      <c r="X25">
        <f t="shared" si="11"/>
        <v>0.66348544503746498</v>
      </c>
      <c r="Y25">
        <f t="shared" si="12"/>
        <v>0.73060052293995847</v>
      </c>
      <c r="Z25">
        <f t="shared" si="13"/>
        <v>3.6358141623175646</v>
      </c>
      <c r="AA25">
        <f t="shared" si="14"/>
        <v>2.820890298349835</v>
      </c>
      <c r="AB25">
        <f t="shared" si="15"/>
        <v>2.3820851408287491</v>
      </c>
      <c r="AC25">
        <f t="shared" si="16"/>
        <v>1.6507432116269403</v>
      </c>
      <c r="AD25">
        <f t="shared" si="17"/>
        <v>1.0447741845740128</v>
      </c>
      <c r="AE25">
        <f t="shared" si="18"/>
        <v>1.0803714513304254</v>
      </c>
      <c r="AF25">
        <f t="shared" si="19"/>
        <v>1.1251081156249063</v>
      </c>
      <c r="AG25">
        <f t="shared" si="20"/>
        <v>5.9191220116433731</v>
      </c>
      <c r="AH25">
        <f t="shared" si="21"/>
        <v>4.5924222504129624</v>
      </c>
      <c r="AI25">
        <f t="shared" si="22"/>
        <v>3.878045455904279</v>
      </c>
      <c r="AJ25">
        <f t="shared" si="23"/>
        <v>2.6874174650564742</v>
      </c>
      <c r="AK25">
        <f t="shared" si="24"/>
        <v>1.7008971297825786</v>
      </c>
      <c r="AL25">
        <f t="shared" si="25"/>
        <v>1.8241153473369338</v>
      </c>
      <c r="AM25">
        <f t="shared" si="26"/>
        <v>1.9310687601741146</v>
      </c>
      <c r="AN25">
        <f>ACOS(COS(RADIANS(90-$C25)) *COS(RADIANS(90-'1. Intensity Data'!$C$8)) +SIN(RADIANS(90-'Climate Stations - U of M'!$C25)) *SIN(RADIANS(90-'1. Intensity Data'!$C$8)) *COS(RADIANS('Climate Stations - U of M'!$D25-'1. Intensity Data'!$C$9))) *6371</f>
        <v>262.4901294899658</v>
      </c>
    </row>
    <row r="26" spans="1:40" x14ac:dyDescent="0.25">
      <c r="A26">
        <v>264</v>
      </c>
      <c r="B26" t="s">
        <v>530</v>
      </c>
      <c r="C26">
        <v>44.966700000000003</v>
      </c>
      <c r="D26">
        <v>-112.866699999999</v>
      </c>
      <c r="E26" s="13">
        <v>1675.2</v>
      </c>
      <c r="F26" t="s">
        <v>531</v>
      </c>
      <c r="G26" t="s">
        <v>2345</v>
      </c>
      <c r="H26" s="8">
        <v>0.65793000000000001</v>
      </c>
      <c r="I26" s="8">
        <v>1.1681299999999999</v>
      </c>
      <c r="J26" s="8">
        <v>1.55</v>
      </c>
      <c r="K26" s="8">
        <v>2.78681</v>
      </c>
      <c r="L26">
        <f t="shared" si="0"/>
        <v>5496.0631679999997</v>
      </c>
      <c r="M26">
        <f t="shared" si="1"/>
        <v>0.35780573871144483</v>
      </c>
      <c r="N26">
        <f t="shared" si="2"/>
        <v>1.1587253871213243</v>
      </c>
      <c r="O26" s="6">
        <f t="shared" si="3"/>
        <v>0.20473285747516295</v>
      </c>
      <c r="P26" s="6">
        <f t="shared" si="4"/>
        <v>0.21589573578455457</v>
      </c>
      <c r="Q26">
        <f t="shared" si="5"/>
        <v>0.68731056145293934</v>
      </c>
      <c r="R26" s="8">
        <v>1.4448230768713386</v>
      </c>
      <c r="S26">
        <f t="shared" si="6"/>
        <v>1.245163970715828</v>
      </c>
      <c r="T26">
        <f t="shared" si="7"/>
        <v>0.96607549452090113</v>
      </c>
      <c r="U26">
        <f t="shared" si="8"/>
        <v>0.81579708426209419</v>
      </c>
      <c r="V26">
        <f t="shared" si="9"/>
        <v>0.56533306716408283</v>
      </c>
      <c r="W26">
        <f t="shared" si="10"/>
        <v>0.35780573871144483</v>
      </c>
      <c r="X26">
        <f t="shared" si="11"/>
        <v>0.4328368040335836</v>
      </c>
      <c r="Y26">
        <f t="shared" si="12"/>
        <v>0.49796376873320014</v>
      </c>
      <c r="Z26">
        <f t="shared" si="13"/>
        <v>2.3918407538562287</v>
      </c>
      <c r="AA26">
        <f t="shared" si="14"/>
        <v>1.855738515922936</v>
      </c>
      <c r="AB26">
        <f t="shared" si="15"/>
        <v>1.5670680801127015</v>
      </c>
      <c r="AC26">
        <f t="shared" si="16"/>
        <v>1.0859506870956441</v>
      </c>
      <c r="AD26">
        <f t="shared" si="17"/>
        <v>0.68731056145293934</v>
      </c>
      <c r="AE26">
        <f t="shared" si="18"/>
        <v>1.1328294058483028</v>
      </c>
      <c r="AF26">
        <f t="shared" si="19"/>
        <v>1.2230995746643014</v>
      </c>
      <c r="AG26">
        <f t="shared" si="20"/>
        <v>4.0323643471822077</v>
      </c>
      <c r="AH26">
        <f t="shared" si="21"/>
        <v>3.1285585452275759</v>
      </c>
      <c r="AI26">
        <f t="shared" si="22"/>
        <v>2.6418938826366194</v>
      </c>
      <c r="AJ26">
        <f t="shared" si="23"/>
        <v>1.8307861116516926</v>
      </c>
      <c r="AK26">
        <f t="shared" si="24"/>
        <v>1.1587253871213243</v>
      </c>
      <c r="AL26">
        <f t="shared" si="25"/>
        <v>1.2565440403409933</v>
      </c>
      <c r="AM26">
        <f t="shared" si="26"/>
        <v>1.341450631335666</v>
      </c>
      <c r="AN26">
        <f>ACOS(COS(RADIANS(90-$C26)) *COS(RADIANS(90-'1. Intensity Data'!$C$8)) +SIN(RADIANS(90-'Climate Stations - U of M'!$C26)) *SIN(RADIANS(90-'1. Intensity Data'!$C$8)) *COS(RADIANS('Climate Stations - U of M'!$D26-'1. Intensity Data'!$C$9))) *6371</f>
        <v>192.33636756368307</v>
      </c>
    </row>
    <row r="27" spans="1:40" x14ac:dyDescent="0.25">
      <c r="A27">
        <v>153</v>
      </c>
      <c r="B27" t="s">
        <v>308</v>
      </c>
      <c r="C27">
        <v>45.609200000000001</v>
      </c>
      <c r="D27">
        <v>-106.0681</v>
      </c>
      <c r="E27" s="13">
        <v>1048.5</v>
      </c>
      <c r="F27" t="s">
        <v>309</v>
      </c>
      <c r="G27" t="s">
        <v>2345</v>
      </c>
      <c r="H27" s="8">
        <v>0.94833000000000001</v>
      </c>
      <c r="I27" s="8">
        <v>1.2909900000000001</v>
      </c>
      <c r="J27" s="8">
        <v>2.37174</v>
      </c>
      <c r="K27" s="8">
        <v>3.3</v>
      </c>
      <c r="L27">
        <f t="shared" si="0"/>
        <v>3439.96074</v>
      </c>
      <c r="M27">
        <f t="shared" si="1"/>
        <v>0.64799203101573222</v>
      </c>
      <c r="N27">
        <f t="shared" si="2"/>
        <v>1.8581766399494546</v>
      </c>
      <c r="O27" s="6">
        <f t="shared" si="3"/>
        <v>0.30935007469396902</v>
      </c>
      <c r="P27" s="6">
        <f t="shared" si="4"/>
        <v>0.43356689893559908</v>
      </c>
      <c r="Q27">
        <f t="shared" si="5"/>
        <v>1.1458717694425267</v>
      </c>
      <c r="R27" s="8">
        <v>1.3985789132262534</v>
      </c>
      <c r="S27">
        <f t="shared" si="6"/>
        <v>2.255012267934748</v>
      </c>
      <c r="T27">
        <f t="shared" si="7"/>
        <v>1.7495784837424773</v>
      </c>
      <c r="U27">
        <f t="shared" si="8"/>
        <v>1.4774218307158693</v>
      </c>
      <c r="V27">
        <f t="shared" si="9"/>
        <v>1.0238274090048569</v>
      </c>
      <c r="W27">
        <f t="shared" si="10"/>
        <v>0.64799203101573222</v>
      </c>
      <c r="X27">
        <f t="shared" si="11"/>
        <v>0.72307652326179916</v>
      </c>
      <c r="Y27">
        <f t="shared" si="12"/>
        <v>0.7882498625313854</v>
      </c>
      <c r="Z27">
        <f t="shared" si="13"/>
        <v>3.9876337576599923</v>
      </c>
      <c r="AA27">
        <f t="shared" si="14"/>
        <v>3.0938537774948225</v>
      </c>
      <c r="AB27">
        <f t="shared" si="15"/>
        <v>2.6125876343289605</v>
      </c>
      <c r="AC27">
        <f t="shared" si="16"/>
        <v>1.8104773957191922</v>
      </c>
      <c r="AD27">
        <f t="shared" si="17"/>
        <v>1.1458717694425267</v>
      </c>
      <c r="AE27">
        <f t="shared" si="18"/>
        <v>1.1212683649370314</v>
      </c>
      <c r="AF27">
        <f t="shared" si="19"/>
        <v>1.2015035502420464</v>
      </c>
      <c r="AG27">
        <f t="shared" si="20"/>
        <v>6.4664547070241021</v>
      </c>
      <c r="AH27">
        <f t="shared" si="21"/>
        <v>5.0170769278635277</v>
      </c>
      <c r="AI27">
        <f t="shared" si="22"/>
        <v>4.2366427390847559</v>
      </c>
      <c r="AJ27">
        <f t="shared" si="23"/>
        <v>2.9359190911201383</v>
      </c>
      <c r="AK27">
        <f t="shared" si="24"/>
        <v>1.8581766399494546</v>
      </c>
      <c r="AL27">
        <f t="shared" si="25"/>
        <v>1.9865674799620909</v>
      </c>
      <c r="AM27">
        <f t="shared" si="26"/>
        <v>2.0980107290930592</v>
      </c>
      <c r="AN27">
        <f>ACOS(COS(RADIANS(90-$C27)) *COS(RADIANS(90-'1. Intensity Data'!$C$8)) +SIN(RADIANS(90-'Climate Stations - U of M'!$C27)) *SIN(RADIANS(90-'1. Intensity Data'!$C$8)) *COS(RADIANS('Climate Stations - U of M'!$D27-'1. Intensity Data'!$C$9))) *6371</f>
        <v>471.0776296887052</v>
      </c>
    </row>
    <row r="28" spans="1:40" x14ac:dyDescent="0.25">
      <c r="A28">
        <v>265</v>
      </c>
      <c r="B28" t="s">
        <v>532</v>
      </c>
      <c r="C28">
        <v>45.35</v>
      </c>
      <c r="D28">
        <v>-106.2667</v>
      </c>
      <c r="E28" s="13">
        <v>1189.9000000000001</v>
      </c>
      <c r="F28" t="s">
        <v>533</v>
      </c>
      <c r="G28" t="s">
        <v>2345</v>
      </c>
      <c r="H28" s="8">
        <v>0.94138999999999995</v>
      </c>
      <c r="I28" s="8">
        <v>1.2929900000000001</v>
      </c>
      <c r="J28" s="8">
        <v>2.3387500000000001</v>
      </c>
      <c r="K28" s="8">
        <v>3.28939</v>
      </c>
      <c r="L28">
        <f t="shared" si="0"/>
        <v>3903.8715160000002</v>
      </c>
      <c r="M28">
        <f t="shared" si="1"/>
        <v>0.63800585276684274</v>
      </c>
      <c r="N28">
        <f t="shared" si="2"/>
        <v>1.8126588653312752</v>
      </c>
      <c r="O28" s="6">
        <f t="shared" si="3"/>
        <v>0.30026740919839617</v>
      </c>
      <c r="P28" s="6">
        <f t="shared" si="4"/>
        <v>0.42987634466693492</v>
      </c>
      <c r="Q28">
        <f t="shared" si="5"/>
        <v>1.121267604999105</v>
      </c>
      <c r="R28" s="8">
        <v>1.7502495427529059</v>
      </c>
      <c r="S28">
        <f t="shared" si="6"/>
        <v>2.2202603676286126</v>
      </c>
      <c r="T28">
        <f t="shared" si="7"/>
        <v>1.7226158024704752</v>
      </c>
      <c r="U28">
        <f t="shared" si="8"/>
        <v>1.4546533443084013</v>
      </c>
      <c r="V28">
        <f t="shared" si="9"/>
        <v>1.0080492473716116</v>
      </c>
      <c r="W28">
        <f t="shared" si="10"/>
        <v>0.63800585276684274</v>
      </c>
      <c r="X28">
        <f t="shared" si="11"/>
        <v>0.71385188957513201</v>
      </c>
      <c r="Y28">
        <f t="shared" si="12"/>
        <v>0.7796862495247272</v>
      </c>
      <c r="Z28">
        <f t="shared" si="13"/>
        <v>3.9020112653968853</v>
      </c>
      <c r="AA28">
        <f t="shared" si="14"/>
        <v>3.0274225334975835</v>
      </c>
      <c r="AB28">
        <f t="shared" si="15"/>
        <v>2.5564901393979591</v>
      </c>
      <c r="AC28">
        <f t="shared" si="16"/>
        <v>1.7716028158985861</v>
      </c>
      <c r="AD28">
        <f t="shared" si="17"/>
        <v>1.121267604999105</v>
      </c>
      <c r="AE28">
        <f t="shared" si="18"/>
        <v>1.2091860223186948</v>
      </c>
      <c r="AF28">
        <f t="shared" si="19"/>
        <v>1.3657337342309932</v>
      </c>
      <c r="AG28">
        <f t="shared" si="20"/>
        <v>6.3080528513528371</v>
      </c>
      <c r="AH28">
        <f t="shared" si="21"/>
        <v>4.894178936394443</v>
      </c>
      <c r="AI28">
        <f t="shared" si="22"/>
        <v>4.132862212955307</v>
      </c>
      <c r="AJ28">
        <f t="shared" si="23"/>
        <v>2.8640010072234148</v>
      </c>
      <c r="AK28">
        <f t="shared" si="24"/>
        <v>1.8126588653312752</v>
      </c>
      <c r="AL28">
        <f t="shared" si="25"/>
        <v>1.9441816489984565</v>
      </c>
      <c r="AM28">
        <f t="shared" si="26"/>
        <v>2.0583434252215698</v>
      </c>
      <c r="AN28">
        <f>ACOS(COS(RADIANS(90-$C28)) *COS(RADIANS(90-'1. Intensity Data'!$C$8)) +SIN(RADIANS(90-'Climate Stations - U of M'!$C28)) *SIN(RADIANS(90-'1. Intensity Data'!$C$8)) *COS(RADIANS('Climate Stations - U of M'!$D28-'1. Intensity Data'!$C$9))) *6371</f>
        <v>464.92753828075041</v>
      </c>
    </row>
    <row r="29" spans="1:40" x14ac:dyDescent="0.25">
      <c r="A29">
        <v>156</v>
      </c>
      <c r="B29" t="s">
        <v>314</v>
      </c>
      <c r="C29">
        <v>45.587000000000003</v>
      </c>
      <c r="D29">
        <v>-106.1212</v>
      </c>
      <c r="E29">
        <v>972.89999999999895</v>
      </c>
      <c r="F29" t="s">
        <v>315</v>
      </c>
      <c r="G29" t="s">
        <v>2345</v>
      </c>
      <c r="H29" s="8">
        <v>0.93805000000000005</v>
      </c>
      <c r="I29" s="8">
        <v>1.2660199999999999</v>
      </c>
      <c r="J29" s="8">
        <v>2.3519199999999998</v>
      </c>
      <c r="K29" s="8">
        <v>3.26797</v>
      </c>
      <c r="L29">
        <f t="shared" si="0"/>
        <v>3191.9292359999968</v>
      </c>
      <c r="M29">
        <f t="shared" si="1"/>
        <v>0.64658789294402952</v>
      </c>
      <c r="N29">
        <f t="shared" si="2"/>
        <v>1.8565777712291338</v>
      </c>
      <c r="O29" s="6">
        <f t="shared" si="3"/>
        <v>0.30930029721353303</v>
      </c>
      <c r="P29" s="6">
        <f t="shared" si="4"/>
        <v>0.43219726398411584</v>
      </c>
      <c r="Q29">
        <f t="shared" si="5"/>
        <v>1.1443875176066247</v>
      </c>
      <c r="R29" s="8">
        <v>1.5365592849576473</v>
      </c>
      <c r="S29">
        <f t="shared" si="6"/>
        <v>2.2501258674452225</v>
      </c>
      <c r="T29">
        <f t="shared" si="7"/>
        <v>1.7457873109488797</v>
      </c>
      <c r="U29">
        <f t="shared" si="8"/>
        <v>1.4742203959123872</v>
      </c>
      <c r="V29">
        <f t="shared" si="9"/>
        <v>1.0216088708515667</v>
      </c>
      <c r="W29">
        <f t="shared" si="10"/>
        <v>0.64658789294402952</v>
      </c>
      <c r="X29">
        <f t="shared" si="11"/>
        <v>0.71945341970802212</v>
      </c>
      <c r="Y29">
        <f t="shared" si="12"/>
        <v>0.78270069693916777</v>
      </c>
      <c r="Z29">
        <f t="shared" si="13"/>
        <v>3.9824685612710535</v>
      </c>
      <c r="AA29">
        <f t="shared" si="14"/>
        <v>3.0898462975378869</v>
      </c>
      <c r="AB29">
        <f t="shared" si="15"/>
        <v>2.609203540143104</v>
      </c>
      <c r="AC29">
        <f t="shared" si="16"/>
        <v>1.8081322778184672</v>
      </c>
      <c r="AD29">
        <f t="shared" si="17"/>
        <v>1.1443875176066247</v>
      </c>
      <c r="AE29">
        <f t="shared" si="18"/>
        <v>1.1557634578698801</v>
      </c>
      <c r="AF29">
        <f t="shared" si="19"/>
        <v>1.2659403838406074</v>
      </c>
      <c r="AG29">
        <f t="shared" si="20"/>
        <v>6.4608906438773852</v>
      </c>
      <c r="AH29">
        <f t="shared" si="21"/>
        <v>5.012759982318661</v>
      </c>
      <c r="AI29">
        <f t="shared" si="22"/>
        <v>4.2329973184024245</v>
      </c>
      <c r="AJ29">
        <f t="shared" si="23"/>
        <v>2.9333928785420316</v>
      </c>
      <c r="AK29">
        <f t="shared" si="24"/>
        <v>1.8565777712291338</v>
      </c>
      <c r="AL29">
        <f t="shared" si="25"/>
        <v>1.9804133284218504</v>
      </c>
      <c r="AM29">
        <f t="shared" si="26"/>
        <v>2.0879025920651282</v>
      </c>
      <c r="AN29">
        <f>ACOS(COS(RADIANS(90-$C29)) *COS(RADIANS(90-'1. Intensity Data'!$C$8)) +SIN(RADIANS(90-'Climate Stations - U of M'!$C29)) *SIN(RADIANS(90-'1. Intensity Data'!$C$8)) *COS(RADIANS('Climate Stations - U of M'!$D29-'1. Intensity Data'!$C$9))) *6371</f>
        <v>467.76960799605553</v>
      </c>
    </row>
    <row r="30" spans="1:40" x14ac:dyDescent="0.25">
      <c r="A30">
        <v>266</v>
      </c>
      <c r="B30" t="s">
        <v>534</v>
      </c>
      <c r="C30">
        <v>45.593899999999898</v>
      </c>
      <c r="D30">
        <v>-106.2722</v>
      </c>
      <c r="E30">
        <v>896.1</v>
      </c>
      <c r="F30" t="s">
        <v>535</v>
      </c>
      <c r="G30" t="s">
        <v>2345</v>
      </c>
      <c r="H30" s="8">
        <v>0.89</v>
      </c>
      <c r="I30" s="8">
        <v>1.19</v>
      </c>
      <c r="J30" s="8">
        <v>2.2652999999999999</v>
      </c>
      <c r="K30" s="8">
        <v>3.1052599999999999</v>
      </c>
      <c r="L30">
        <f t="shared" si="0"/>
        <v>2939.960724</v>
      </c>
      <c r="M30">
        <f t="shared" si="1"/>
        <v>0.62041092436974798</v>
      </c>
      <c r="N30">
        <f t="shared" si="2"/>
        <v>1.8337782804002734</v>
      </c>
      <c r="O30" s="6">
        <f t="shared" si="3"/>
        <v>0.31016365556820896</v>
      </c>
      <c r="P30" s="6">
        <f t="shared" si="4"/>
        <v>0.40542186100047795</v>
      </c>
      <c r="Q30">
        <f t="shared" si="5"/>
        <v>1.1196000707003755</v>
      </c>
      <c r="R30" s="8">
        <v>1.759435130870532</v>
      </c>
      <c r="S30">
        <f t="shared" si="6"/>
        <v>2.1590300168067227</v>
      </c>
      <c r="T30">
        <f t="shared" si="7"/>
        <v>1.6751094957983197</v>
      </c>
      <c r="U30">
        <f t="shared" si="8"/>
        <v>1.4145369075630252</v>
      </c>
      <c r="V30">
        <f t="shared" si="9"/>
        <v>0.98024926050420191</v>
      </c>
      <c r="W30">
        <f t="shared" si="10"/>
        <v>0.62041092436974798</v>
      </c>
      <c r="X30">
        <f t="shared" si="11"/>
        <v>0.68780819327731102</v>
      </c>
      <c r="Y30">
        <f t="shared" si="12"/>
        <v>0.74630902268907573</v>
      </c>
      <c r="Z30">
        <f t="shared" si="13"/>
        <v>3.8962082460373062</v>
      </c>
      <c r="AA30">
        <f t="shared" si="14"/>
        <v>3.0229201908910142</v>
      </c>
      <c r="AB30">
        <f t="shared" si="15"/>
        <v>2.5526881611968557</v>
      </c>
      <c r="AC30">
        <f t="shared" si="16"/>
        <v>1.7689681117065934</v>
      </c>
      <c r="AD30">
        <f t="shared" si="17"/>
        <v>1.1196000707003755</v>
      </c>
      <c r="AE30">
        <f t="shared" si="18"/>
        <v>1.2114824193481013</v>
      </c>
      <c r="AF30">
        <f t="shared" si="19"/>
        <v>1.3700234038819246</v>
      </c>
      <c r="AG30">
        <f t="shared" si="20"/>
        <v>6.3815484157929507</v>
      </c>
      <c r="AH30">
        <f t="shared" si="21"/>
        <v>4.9512013570807376</v>
      </c>
      <c r="AI30">
        <f t="shared" si="22"/>
        <v>4.1810144793126227</v>
      </c>
      <c r="AJ30">
        <f t="shared" si="23"/>
        <v>2.8973696830324318</v>
      </c>
      <c r="AK30">
        <f t="shared" si="24"/>
        <v>1.8337782804002734</v>
      </c>
      <c r="AL30">
        <f t="shared" si="25"/>
        <v>1.941658710300205</v>
      </c>
      <c r="AM30">
        <f t="shared" si="26"/>
        <v>2.0352989234533458</v>
      </c>
      <c r="AN30">
        <f>ACOS(COS(RADIANS(90-$C30)) *COS(RADIANS(90-'1. Intensity Data'!$C$8)) +SIN(RADIANS(90-'Climate Stations - U of M'!$C30)) *SIN(RADIANS(90-'1. Intensity Data'!$C$8)) *COS(RADIANS('Climate Stations - U of M'!$D30-'1. Intensity Data'!$C$9))) *6371</f>
        <v>456.26420580649921</v>
      </c>
    </row>
    <row r="31" spans="1:40" x14ac:dyDescent="0.25">
      <c r="A31">
        <v>267</v>
      </c>
      <c r="B31" t="s">
        <v>536</v>
      </c>
      <c r="C31">
        <v>47.493099999999899</v>
      </c>
      <c r="D31">
        <v>-112.3964</v>
      </c>
      <c r="E31" s="13">
        <v>1240.5</v>
      </c>
      <c r="F31" t="s">
        <v>537</v>
      </c>
      <c r="G31" t="s">
        <v>2345</v>
      </c>
      <c r="H31" s="8">
        <v>1.0041899999999999</v>
      </c>
      <c r="I31" s="8">
        <v>1.63707</v>
      </c>
      <c r="J31" s="8">
        <v>2.3342000000000001</v>
      </c>
      <c r="K31" s="8">
        <v>3.9408300000000001</v>
      </c>
      <c r="L31">
        <f t="shared" si="0"/>
        <v>4069.88202</v>
      </c>
      <c r="M31">
        <f t="shared" si="1"/>
        <v>0.57621957822756509</v>
      </c>
      <c r="N31">
        <f t="shared" si="2"/>
        <v>1.5955121618171051</v>
      </c>
      <c r="O31" s="6">
        <f t="shared" si="3"/>
        <v>0.26055383165569729</v>
      </c>
      <c r="P31" s="6">
        <f t="shared" si="4"/>
        <v>0.39561742443132786</v>
      </c>
      <c r="Q31">
        <f t="shared" si="5"/>
        <v>0.99556479312421653</v>
      </c>
      <c r="R31" s="8">
        <v>1.6507057533373726</v>
      </c>
      <c r="S31">
        <f t="shared" si="6"/>
        <v>2.0052441322319261</v>
      </c>
      <c r="T31">
        <f t="shared" si="7"/>
        <v>1.5557928612144258</v>
      </c>
      <c r="U31">
        <f t="shared" si="8"/>
        <v>1.3137806383588484</v>
      </c>
      <c r="V31">
        <f t="shared" si="9"/>
        <v>0.91042693359955285</v>
      </c>
      <c r="W31">
        <f t="shared" si="10"/>
        <v>0.57621957822756509</v>
      </c>
      <c r="X31">
        <f t="shared" si="11"/>
        <v>0.68321218367067382</v>
      </c>
      <c r="Y31">
        <f t="shared" si="12"/>
        <v>0.77608176519529226</v>
      </c>
      <c r="Z31">
        <f t="shared" si="13"/>
        <v>3.4645654800722729</v>
      </c>
      <c r="AA31">
        <f t="shared" si="14"/>
        <v>2.6880249414353847</v>
      </c>
      <c r="AB31">
        <f t="shared" si="15"/>
        <v>2.2698877283232135</v>
      </c>
      <c r="AC31">
        <f t="shared" si="16"/>
        <v>1.5729923731362623</v>
      </c>
      <c r="AD31">
        <f t="shared" si="17"/>
        <v>0.99556479312421653</v>
      </c>
      <c r="AE31">
        <f t="shared" si="18"/>
        <v>1.1843000749648114</v>
      </c>
      <c r="AF31">
        <f t="shared" si="19"/>
        <v>1.3192467845739393</v>
      </c>
      <c r="AG31">
        <f t="shared" si="20"/>
        <v>5.5523823231235259</v>
      </c>
      <c r="AH31">
        <f t="shared" si="21"/>
        <v>4.3078828369061837</v>
      </c>
      <c r="AI31">
        <f t="shared" si="22"/>
        <v>3.6377677289429995</v>
      </c>
      <c r="AJ31">
        <f t="shared" si="23"/>
        <v>2.520909215671026</v>
      </c>
      <c r="AK31">
        <f t="shared" si="24"/>
        <v>1.5955121618171051</v>
      </c>
      <c r="AL31">
        <f t="shared" si="25"/>
        <v>1.7801841213628289</v>
      </c>
      <c r="AM31">
        <f t="shared" si="26"/>
        <v>1.9404793822485171</v>
      </c>
      <c r="AN31">
        <f>ACOS(COS(RADIANS(90-$C31)) *COS(RADIANS(90-'1. Intensity Data'!$C$8)) +SIN(RADIANS(90-'Climate Stations - U of M'!$C31)) *SIN(RADIANS(90-'1. Intensity Data'!$C$8)) *COS(RADIANS('Climate Stations - U of M'!$D31-'1. Intensity Data'!$C$9))) *6371</f>
        <v>104.44481930652293</v>
      </c>
    </row>
    <row r="32" spans="1:40" x14ac:dyDescent="0.25">
      <c r="A32">
        <v>268</v>
      </c>
      <c r="B32" t="s">
        <v>538</v>
      </c>
      <c r="C32">
        <v>47.549999999999898</v>
      </c>
      <c r="D32">
        <v>-112.616699999999</v>
      </c>
      <c r="E32" s="13">
        <v>1478.9</v>
      </c>
      <c r="F32" t="s">
        <v>539</v>
      </c>
      <c r="G32" t="s">
        <v>2345</v>
      </c>
      <c r="H32" s="8">
        <v>1.0828800000000001</v>
      </c>
      <c r="I32" s="8">
        <v>1.7576099999999999</v>
      </c>
      <c r="J32" s="8">
        <v>2.45566</v>
      </c>
      <c r="K32" s="8">
        <v>4.0886100000000001</v>
      </c>
      <c r="L32">
        <f t="shared" si="0"/>
        <v>4852.0342760000003</v>
      </c>
      <c r="M32">
        <f t="shared" si="1"/>
        <v>0.62178354357109955</v>
      </c>
      <c r="N32">
        <f t="shared" si="2"/>
        <v>1.6419336701503222</v>
      </c>
      <c r="O32" s="6">
        <f t="shared" si="3"/>
        <v>0.26077303869729507</v>
      </c>
      <c r="P32" s="6">
        <f t="shared" si="4"/>
        <v>0.44102944703201996</v>
      </c>
      <c r="Q32">
        <f t="shared" si="5"/>
        <v>1.0414815585911712</v>
      </c>
      <c r="R32" s="8">
        <v>1.5011538627479064</v>
      </c>
      <c r="S32">
        <f t="shared" si="6"/>
        <v>2.1638067316274263</v>
      </c>
      <c r="T32">
        <f t="shared" si="7"/>
        <v>1.6788155676419687</v>
      </c>
      <c r="U32">
        <f t="shared" si="8"/>
        <v>1.4176664793421068</v>
      </c>
      <c r="V32">
        <f t="shared" si="9"/>
        <v>0.98241799884233738</v>
      </c>
      <c r="W32">
        <f t="shared" si="10"/>
        <v>0.62178354357109955</v>
      </c>
      <c r="X32">
        <f t="shared" si="11"/>
        <v>0.73705765767832476</v>
      </c>
      <c r="Y32">
        <f t="shared" si="12"/>
        <v>0.8371155887233962</v>
      </c>
      <c r="Z32">
        <f t="shared" si="13"/>
        <v>3.6243558238972753</v>
      </c>
      <c r="AA32">
        <f t="shared" si="14"/>
        <v>2.8120002081961624</v>
      </c>
      <c r="AB32">
        <f t="shared" si="15"/>
        <v>2.3745779535878699</v>
      </c>
      <c r="AC32">
        <f t="shared" si="16"/>
        <v>1.6455408625740506</v>
      </c>
      <c r="AD32">
        <f t="shared" si="17"/>
        <v>1.0414815585911712</v>
      </c>
      <c r="AE32">
        <f t="shared" si="18"/>
        <v>1.1469121023174447</v>
      </c>
      <c r="AF32">
        <f t="shared" si="19"/>
        <v>1.2494060516686585</v>
      </c>
      <c r="AG32">
        <f t="shared" si="20"/>
        <v>5.7139291721231205</v>
      </c>
      <c r="AH32">
        <f t="shared" si="21"/>
        <v>4.4332209094058701</v>
      </c>
      <c r="AI32">
        <f t="shared" si="22"/>
        <v>3.7436087679427343</v>
      </c>
      <c r="AJ32">
        <f t="shared" si="23"/>
        <v>2.5942551988375091</v>
      </c>
      <c r="AK32">
        <f t="shared" si="24"/>
        <v>1.6419336701503222</v>
      </c>
      <c r="AL32">
        <f t="shared" si="25"/>
        <v>1.8453652526127415</v>
      </c>
      <c r="AM32">
        <f t="shared" si="26"/>
        <v>2.0219438661901217</v>
      </c>
      <c r="AN32">
        <f>ACOS(COS(RADIANS(90-$C32)) *COS(RADIANS(90-'1. Intensity Data'!$C$8)) +SIN(RADIANS(90-'Climate Stations - U of M'!$C32)) *SIN(RADIANS(90-'1. Intensity Data'!$C$8)) *COS(RADIANS('Climate Stations - U of M'!$D32-'1. Intensity Data'!$C$9))) *6371</f>
        <v>116.03400344741507</v>
      </c>
    </row>
    <row r="33" spans="1:40" x14ac:dyDescent="0.25">
      <c r="A33">
        <v>269</v>
      </c>
      <c r="B33" t="s">
        <v>540</v>
      </c>
      <c r="C33">
        <v>46.645600000000002</v>
      </c>
      <c r="D33">
        <v>-112.26560000000001</v>
      </c>
      <c r="E33" s="13">
        <v>1478.5999999999899</v>
      </c>
      <c r="F33" t="s">
        <v>541</v>
      </c>
      <c r="G33" t="s">
        <v>2345</v>
      </c>
      <c r="H33" s="8">
        <v>0.78064</v>
      </c>
      <c r="I33" s="8">
        <v>1.2822199999999999</v>
      </c>
      <c r="J33" s="8">
        <v>1.75</v>
      </c>
      <c r="K33" s="8">
        <v>2.9338600000000001</v>
      </c>
      <c r="L33">
        <f t="shared" si="0"/>
        <v>4851.0500239999665</v>
      </c>
      <c r="M33">
        <f t="shared" si="1"/>
        <v>0.45098898827346323</v>
      </c>
      <c r="N33">
        <f t="shared" si="2"/>
        <v>1.315660430728673</v>
      </c>
      <c r="O33" s="6">
        <f t="shared" si="3"/>
        <v>0.22102923251101303</v>
      </c>
      <c r="P33" s="6">
        <f t="shared" si="4"/>
        <v>0.2977831989371259</v>
      </c>
      <c r="Q33">
        <f t="shared" si="5"/>
        <v>0.8067218148328994</v>
      </c>
      <c r="R33" s="8">
        <v>1.5064292995119335</v>
      </c>
      <c r="S33">
        <f t="shared" si="6"/>
        <v>1.5694416791916521</v>
      </c>
      <c r="T33">
        <f t="shared" si="7"/>
        <v>1.2176702683383507</v>
      </c>
      <c r="U33">
        <f t="shared" si="8"/>
        <v>1.0282548932634961</v>
      </c>
      <c r="V33">
        <f t="shared" si="9"/>
        <v>0.71256260147207195</v>
      </c>
      <c r="W33">
        <f t="shared" si="10"/>
        <v>0.45098898827346323</v>
      </c>
      <c r="X33">
        <f t="shared" si="11"/>
        <v>0.53340174120509742</v>
      </c>
      <c r="Y33">
        <f t="shared" si="12"/>
        <v>0.60493601074975589</v>
      </c>
      <c r="Z33">
        <f t="shared" si="13"/>
        <v>2.8073919156184894</v>
      </c>
      <c r="AA33">
        <f t="shared" si="14"/>
        <v>2.1781489000488286</v>
      </c>
      <c r="AB33">
        <f t="shared" si="15"/>
        <v>1.8393257378190104</v>
      </c>
      <c r="AC33">
        <f t="shared" si="16"/>
        <v>1.2746204674359811</v>
      </c>
      <c r="AD33">
        <f t="shared" si="17"/>
        <v>0.8067218148328994</v>
      </c>
      <c r="AE33">
        <f t="shared" si="18"/>
        <v>1.1482309615084516</v>
      </c>
      <c r="AF33">
        <f t="shared" si="19"/>
        <v>1.251869680637459</v>
      </c>
      <c r="AG33">
        <f t="shared" si="20"/>
        <v>4.5784982989357816</v>
      </c>
      <c r="AH33">
        <f t="shared" si="21"/>
        <v>3.552283162967417</v>
      </c>
      <c r="AI33">
        <f t="shared" si="22"/>
        <v>2.9997057820613744</v>
      </c>
      <c r="AJ33">
        <f t="shared" si="23"/>
        <v>2.0787434805513034</v>
      </c>
      <c r="AK33">
        <f t="shared" si="24"/>
        <v>1.315660430728673</v>
      </c>
      <c r="AL33">
        <f t="shared" si="25"/>
        <v>1.4242453230465046</v>
      </c>
      <c r="AM33">
        <f t="shared" si="26"/>
        <v>1.5184970095783827</v>
      </c>
      <c r="AN33">
        <f>ACOS(COS(RADIANS(90-$C33)) *COS(RADIANS(90-'1. Intensity Data'!$C$8)) +SIN(RADIANS(90-'Climate Stations - U of M'!$C33)) *SIN(RADIANS(90-'1. Intensity Data'!$C$8)) *COS(RADIANS('Climate Stations - U of M'!$D33-'1. Intensity Data'!$C$9))) *6371</f>
        <v>20.21202889102571</v>
      </c>
    </row>
    <row r="34" spans="1:40" x14ac:dyDescent="0.25">
      <c r="A34">
        <v>949</v>
      </c>
      <c r="B34" t="s">
        <v>1893</v>
      </c>
      <c r="C34">
        <v>45.268300000000004</v>
      </c>
      <c r="D34">
        <v>-111.874399999999</v>
      </c>
      <c r="E34" s="13">
        <v>2209.8000000000002</v>
      </c>
      <c r="F34" t="s">
        <v>1894</v>
      </c>
      <c r="G34" t="s">
        <v>2345</v>
      </c>
      <c r="H34" s="8">
        <v>0.74460999999999999</v>
      </c>
      <c r="I34" s="8">
        <v>1.31538</v>
      </c>
      <c r="J34" s="8">
        <v>1.72045</v>
      </c>
      <c r="K34" s="8">
        <v>2.8227799999999998</v>
      </c>
      <c r="L34">
        <f t="shared" si="0"/>
        <v>7250.0002320000003</v>
      </c>
      <c r="M34">
        <f t="shared" si="1"/>
        <v>0.4031427012490687</v>
      </c>
      <c r="N34">
        <f t="shared" si="2"/>
        <v>1.2472851230510176</v>
      </c>
      <c r="O34" s="6">
        <f t="shared" si="3"/>
        <v>0.21578155870521595</v>
      </c>
      <c r="P34" s="6">
        <f t="shared" si="4"/>
        <v>0.25357432221571785</v>
      </c>
      <c r="Q34">
        <f t="shared" si="5"/>
        <v>0.75042972263336771</v>
      </c>
      <c r="R34" s="8">
        <v>1.1744773319151469</v>
      </c>
      <c r="S34">
        <f t="shared" si="6"/>
        <v>1.4029366003467589</v>
      </c>
      <c r="T34">
        <f t="shared" si="7"/>
        <v>1.0884852933724856</v>
      </c>
      <c r="U34">
        <f t="shared" si="8"/>
        <v>0.91916535884787653</v>
      </c>
      <c r="V34">
        <f t="shared" si="9"/>
        <v>0.6369654679735286</v>
      </c>
      <c r="W34">
        <f t="shared" si="10"/>
        <v>0.4031427012490687</v>
      </c>
      <c r="X34">
        <f t="shared" si="11"/>
        <v>0.48850952593680153</v>
      </c>
      <c r="Y34">
        <f t="shared" si="12"/>
        <v>0.56260792976575369</v>
      </c>
      <c r="Z34">
        <f t="shared" si="13"/>
        <v>2.6114954347641195</v>
      </c>
      <c r="AA34">
        <f t="shared" si="14"/>
        <v>2.0261602511100927</v>
      </c>
      <c r="AB34">
        <f t="shared" si="15"/>
        <v>1.7109797676040783</v>
      </c>
      <c r="AC34">
        <f t="shared" si="16"/>
        <v>1.1856789617607211</v>
      </c>
      <c r="AD34">
        <f t="shared" si="17"/>
        <v>0.75042972263336771</v>
      </c>
      <c r="AE34">
        <f t="shared" si="18"/>
        <v>1.0652429696092549</v>
      </c>
      <c r="AF34">
        <f t="shared" si="19"/>
        <v>1.0968481117697597</v>
      </c>
      <c r="AG34">
        <f t="shared" si="20"/>
        <v>4.3405522282175415</v>
      </c>
      <c r="AH34">
        <f t="shared" si="21"/>
        <v>3.3676698322377479</v>
      </c>
      <c r="AI34">
        <f t="shared" si="22"/>
        <v>2.8438100805563198</v>
      </c>
      <c r="AJ34">
        <f t="shared" si="23"/>
        <v>1.9707104944206078</v>
      </c>
      <c r="AK34">
        <f t="shared" si="24"/>
        <v>1.2472851230510176</v>
      </c>
      <c r="AL34">
        <f t="shared" si="25"/>
        <v>1.3655763422882632</v>
      </c>
      <c r="AM34">
        <f t="shared" si="26"/>
        <v>1.4682531205861924</v>
      </c>
      <c r="AN34">
        <f>ACOS(COS(RADIANS(90-$C34)) *COS(RADIANS(90-'1. Intensity Data'!$C$8)) +SIN(RADIANS(90-'Climate Stations - U of M'!$C34)) *SIN(RADIANS(90-'1. Intensity Data'!$C$8)) *COS(RADIANS('Climate Stations - U of M'!$D34-'1. Intensity Data'!$C$9))) *6371</f>
        <v>147.44897186120855</v>
      </c>
    </row>
    <row r="35" spans="1:40" x14ac:dyDescent="0.25">
      <c r="A35">
        <v>270</v>
      </c>
      <c r="B35" t="s">
        <v>542</v>
      </c>
      <c r="C35">
        <v>48.9941999999999</v>
      </c>
      <c r="D35">
        <v>-113.3831</v>
      </c>
      <c r="E35" s="13">
        <v>1361.8</v>
      </c>
      <c r="F35" t="s">
        <v>543</v>
      </c>
      <c r="G35" t="s">
        <v>2345</v>
      </c>
      <c r="H35" s="8">
        <v>-9.9989999999999996E-2</v>
      </c>
      <c r="I35" s="8">
        <v>-9.9989999999999996E-2</v>
      </c>
      <c r="J35" s="8">
        <v>-9.9989999999999996E-2</v>
      </c>
      <c r="K35" s="8">
        <v>-9.9989999999999996E-2</v>
      </c>
      <c r="L35">
        <f t="shared" si="0"/>
        <v>4467.8479120000002</v>
      </c>
      <c r="M35">
        <f t="shared" si="1"/>
        <v>-6.0991100000000006E-2</v>
      </c>
      <c r="N35">
        <f t="shared" si="2"/>
        <v>0.46127213264</v>
      </c>
      <c r="O35" s="6">
        <f t="shared" si="3"/>
        <v>0.13350208623909701</v>
      </c>
      <c r="P35" s="6">
        <f t="shared" si="4"/>
        <v>-0.15352769467550073</v>
      </c>
      <c r="Q35">
        <f t="shared" si="5"/>
        <v>0.15387221898224959</v>
      </c>
      <c r="R35" s="8">
        <v>1.4372158682691101</v>
      </c>
      <c r="S35">
        <f t="shared" si="6"/>
        <v>-0.21224902800000001</v>
      </c>
      <c r="T35">
        <f t="shared" si="7"/>
        <v>-0.16467597000000003</v>
      </c>
      <c r="U35">
        <f t="shared" si="8"/>
        <v>-0.139059708</v>
      </c>
      <c r="V35">
        <f t="shared" si="9"/>
        <v>-9.6365938000000012E-2</v>
      </c>
      <c r="W35">
        <f t="shared" si="10"/>
        <v>-6.0991100000000006E-2</v>
      </c>
      <c r="X35">
        <f t="shared" si="11"/>
        <v>-7.0740825000000007E-2</v>
      </c>
      <c r="Y35">
        <f t="shared" si="12"/>
        <v>-7.9203586300000003E-2</v>
      </c>
      <c r="Z35">
        <f t="shared" si="13"/>
        <v>0.53547532205822856</v>
      </c>
      <c r="AA35">
        <f t="shared" si="14"/>
        <v>0.41545499125207397</v>
      </c>
      <c r="AB35">
        <f t="shared" si="15"/>
        <v>0.35082865927952905</v>
      </c>
      <c r="AC35">
        <f t="shared" si="16"/>
        <v>0.24311810599195435</v>
      </c>
      <c r="AD35">
        <f t="shared" si="17"/>
        <v>0.15387221898224959</v>
      </c>
      <c r="AE35">
        <f t="shared" si="18"/>
        <v>1.1309276036977458</v>
      </c>
      <c r="AF35">
        <f t="shared" si="19"/>
        <v>1.2195470082470605</v>
      </c>
      <c r="AG35">
        <f t="shared" si="20"/>
        <v>1.6052270215871998</v>
      </c>
      <c r="AH35">
        <f t="shared" si="21"/>
        <v>1.2454347581280001</v>
      </c>
      <c r="AI35">
        <f t="shared" si="22"/>
        <v>1.0517004624191999</v>
      </c>
      <c r="AJ35">
        <f t="shared" si="23"/>
        <v>0.72880996957120003</v>
      </c>
      <c r="AK35">
        <f t="shared" si="24"/>
        <v>0.46127213264</v>
      </c>
      <c r="AL35">
        <f t="shared" si="25"/>
        <v>0.32095659947999999</v>
      </c>
      <c r="AM35">
        <f t="shared" si="26"/>
        <v>0.19916271669712002</v>
      </c>
      <c r="AN35">
        <f>ACOS(COS(RADIANS(90-$C35)) *COS(RADIANS(90-'1. Intensity Data'!$C$8)) +SIN(RADIANS(90-'Climate Stations - U of M'!$C35)) *SIN(RADIANS(90-'1. Intensity Data'!$C$8)) *COS(RADIANS('Climate Stations - U of M'!$D35-'1. Intensity Data'!$C$9))) *6371</f>
        <v>286.15271029866085</v>
      </c>
    </row>
    <row r="36" spans="1:40" x14ac:dyDescent="0.25">
      <c r="A36">
        <v>271</v>
      </c>
      <c r="B36" t="s">
        <v>544</v>
      </c>
      <c r="C36">
        <v>48.938899999999897</v>
      </c>
      <c r="D36">
        <v>-113.3719</v>
      </c>
      <c r="E36" s="13">
        <v>1310.5999999999899</v>
      </c>
      <c r="F36" t="s">
        <v>545</v>
      </c>
      <c r="G36" t="s">
        <v>2345</v>
      </c>
      <c r="H36" s="8">
        <v>1.08077</v>
      </c>
      <c r="I36" s="8">
        <v>1.95</v>
      </c>
      <c r="J36" s="8">
        <v>2.3888500000000001</v>
      </c>
      <c r="K36" s="8">
        <v>4.2317299999999998</v>
      </c>
      <c r="L36">
        <f t="shared" si="0"/>
        <v>4299.8689039999672</v>
      </c>
      <c r="M36">
        <f t="shared" si="1"/>
        <v>0.56111629522102568</v>
      </c>
      <c r="N36">
        <f t="shared" si="2"/>
        <v>1.5628392584164839</v>
      </c>
      <c r="O36" s="6">
        <f t="shared" si="3"/>
        <v>0.25606264630998149</v>
      </c>
      <c r="P36" s="6">
        <f t="shared" si="4"/>
        <v>0.38362719388454347</v>
      </c>
      <c r="Q36">
        <f t="shared" si="5"/>
        <v>0.97323322615051366</v>
      </c>
      <c r="R36" s="8">
        <v>1.4300600677568136</v>
      </c>
      <c r="S36">
        <f t="shared" si="6"/>
        <v>1.9526847073691691</v>
      </c>
      <c r="T36">
        <f t="shared" si="7"/>
        <v>1.5150139970967693</v>
      </c>
      <c r="U36">
        <f t="shared" si="8"/>
        <v>1.2793451531039384</v>
      </c>
      <c r="V36">
        <f t="shared" si="9"/>
        <v>0.88656374644922065</v>
      </c>
      <c r="W36">
        <f t="shared" si="10"/>
        <v>0.56111629522102568</v>
      </c>
      <c r="X36">
        <f t="shared" si="11"/>
        <v>0.69102972141576924</v>
      </c>
      <c r="Y36">
        <f t="shared" si="12"/>
        <v>0.80379457535280663</v>
      </c>
      <c r="Z36">
        <f t="shared" si="13"/>
        <v>3.3868516270037876</v>
      </c>
      <c r="AA36">
        <f t="shared" si="14"/>
        <v>2.6277297106063866</v>
      </c>
      <c r="AB36">
        <f t="shared" si="15"/>
        <v>2.2189717556231709</v>
      </c>
      <c r="AC36">
        <f t="shared" si="16"/>
        <v>1.5377084973178117</v>
      </c>
      <c r="AD36">
        <f t="shared" si="17"/>
        <v>0.97323322615051366</v>
      </c>
      <c r="AE36">
        <f t="shared" si="18"/>
        <v>1.1291386535696715</v>
      </c>
      <c r="AF36">
        <f t="shared" si="19"/>
        <v>1.2162052494078182</v>
      </c>
      <c r="AG36">
        <f t="shared" si="20"/>
        <v>5.4386806192893635</v>
      </c>
      <c r="AH36">
        <f t="shared" si="21"/>
        <v>4.2196659977245066</v>
      </c>
      <c r="AI36">
        <f t="shared" si="22"/>
        <v>3.5632735091895831</v>
      </c>
      <c r="AJ36">
        <f t="shared" si="23"/>
        <v>2.4692860282980447</v>
      </c>
      <c r="AK36">
        <f t="shared" si="24"/>
        <v>1.5628392584164839</v>
      </c>
      <c r="AL36">
        <f t="shared" si="25"/>
        <v>1.7693419438123628</v>
      </c>
      <c r="AM36">
        <f t="shared" si="26"/>
        <v>1.9485862747359861</v>
      </c>
      <c r="AN36">
        <f>ACOS(COS(RADIANS(90-$C36)) *COS(RADIANS(90-'1. Intensity Data'!$C$8)) +SIN(RADIANS(90-'Climate Stations - U of M'!$C36)) *SIN(RADIANS(90-'1. Intensity Data'!$C$8)) *COS(RADIANS('Climate Stations - U of M'!$D36-'1. Intensity Data'!$C$9))) *6371</f>
        <v>280.13470741960549</v>
      </c>
    </row>
    <row r="37" spans="1:40" x14ac:dyDescent="0.25">
      <c r="A37" s="1">
        <v>1110</v>
      </c>
      <c r="B37" t="s">
        <v>2213</v>
      </c>
      <c r="C37">
        <v>48.133299999999899</v>
      </c>
      <c r="D37">
        <v>-113.0167</v>
      </c>
      <c r="E37" s="13">
        <v>2103.0999999999899</v>
      </c>
      <c r="F37" t="s">
        <v>2214</v>
      </c>
      <c r="G37" t="s">
        <v>2345</v>
      </c>
      <c r="H37" s="8">
        <v>1.2369399999999999</v>
      </c>
      <c r="I37" s="8">
        <v>2.2414200000000002</v>
      </c>
      <c r="J37" s="8">
        <v>2.5041799999999999</v>
      </c>
      <c r="K37" s="8">
        <v>4.6380100000000004</v>
      </c>
      <c r="L37">
        <f t="shared" si="0"/>
        <v>6899.9346039999664</v>
      </c>
      <c r="M37">
        <f t="shared" si="1"/>
        <v>0.63552482872643223</v>
      </c>
      <c r="N37">
        <f t="shared" si="2"/>
        <v>1.4875194891399248</v>
      </c>
      <c r="O37" s="6">
        <f t="shared" si="3"/>
        <v>0.21778876536035274</v>
      </c>
      <c r="P37" s="6">
        <f t="shared" si="4"/>
        <v>0.48456516005927219</v>
      </c>
      <c r="Q37">
        <f t="shared" si="5"/>
        <v>0.98604232459959851</v>
      </c>
      <c r="R37" s="8">
        <v>-9.9989999999999996E-2</v>
      </c>
      <c r="S37">
        <f t="shared" si="6"/>
        <v>2.2116264039679838</v>
      </c>
      <c r="T37">
        <f t="shared" si="7"/>
        <v>1.715917037561367</v>
      </c>
      <c r="U37">
        <f t="shared" si="8"/>
        <v>1.4489966094962654</v>
      </c>
      <c r="V37">
        <f t="shared" si="9"/>
        <v>1.0041292293877631</v>
      </c>
      <c r="W37">
        <f t="shared" si="10"/>
        <v>0.63552482872643223</v>
      </c>
      <c r="X37">
        <f t="shared" si="11"/>
        <v>0.78587862154482413</v>
      </c>
      <c r="Y37">
        <f t="shared" si="12"/>
        <v>0.91638571371118838</v>
      </c>
      <c r="Z37">
        <f t="shared" si="13"/>
        <v>3.431427289606602</v>
      </c>
      <c r="AA37">
        <f t="shared" si="14"/>
        <v>2.662314276418916</v>
      </c>
      <c r="AB37">
        <f t="shared" si="15"/>
        <v>2.2481765000870846</v>
      </c>
      <c r="AC37">
        <f t="shared" si="16"/>
        <v>1.5579468728673658</v>
      </c>
      <c r="AD37">
        <f t="shared" si="17"/>
        <v>0.98604232459959851</v>
      </c>
      <c r="AE37">
        <f t="shared" si="18"/>
        <v>0.74662613663046817</v>
      </c>
      <c r="AF37">
        <f t="shared" si="19"/>
        <v>0.50167186776538608</v>
      </c>
      <c r="AG37">
        <f t="shared" si="20"/>
        <v>5.1765678222069376</v>
      </c>
      <c r="AH37">
        <f t="shared" si="21"/>
        <v>4.0163026206777976</v>
      </c>
      <c r="AI37">
        <f t="shared" si="22"/>
        <v>3.3915444352390285</v>
      </c>
      <c r="AJ37">
        <f t="shared" si="23"/>
        <v>2.3502807928410814</v>
      </c>
      <c r="AK37">
        <f t="shared" si="24"/>
        <v>1.4875194891399248</v>
      </c>
      <c r="AL37">
        <f t="shared" si="25"/>
        <v>1.7416846168549436</v>
      </c>
      <c r="AM37">
        <f t="shared" si="26"/>
        <v>1.9622999477115801</v>
      </c>
      <c r="AN37">
        <f>ACOS(COS(RADIANS(90-$C37)) *COS(RADIANS(90-'1. Intensity Data'!$C$8)) +SIN(RADIANS(90-'Climate Stations - U of M'!$C37)) *SIN(RADIANS(90-'1. Intensity Data'!$C$8)) *COS(RADIANS('Climate Stations - U of M'!$D37-'1. Intensity Data'!$C$9))) *6371</f>
        <v>187.42517126876999</v>
      </c>
    </row>
    <row r="38" spans="1:40" x14ac:dyDescent="0.25">
      <c r="A38">
        <v>953</v>
      </c>
      <c r="B38" t="s">
        <v>1901</v>
      </c>
      <c r="C38">
        <v>48.166699999999899</v>
      </c>
      <c r="D38">
        <v>-113</v>
      </c>
      <c r="E38" s="13">
        <v>2103.0999999999899</v>
      </c>
      <c r="F38" t="s">
        <v>1902</v>
      </c>
      <c r="G38" t="s">
        <v>2345</v>
      </c>
      <c r="H38" s="8">
        <v>1.1952400000000001</v>
      </c>
      <c r="I38" s="8">
        <v>2.2000000000000002</v>
      </c>
      <c r="J38" s="8">
        <v>2.5114100000000001</v>
      </c>
      <c r="K38" s="8">
        <v>4.5569199999999999</v>
      </c>
      <c r="L38">
        <f t="shared" si="0"/>
        <v>6899.9346039999664</v>
      </c>
      <c r="M38">
        <f t="shared" si="1"/>
        <v>0.60593309330181822</v>
      </c>
      <c r="N38">
        <f t="shared" si="2"/>
        <v>1.5117568933669925</v>
      </c>
      <c r="O38" s="6">
        <f t="shared" si="3"/>
        <v>0.23154868946534679</v>
      </c>
      <c r="P38" s="6">
        <f t="shared" si="4"/>
        <v>0.44543577203656259</v>
      </c>
      <c r="Q38">
        <f t="shared" si="5"/>
        <v>0.97859633270177759</v>
      </c>
      <c r="R38" s="8">
        <v>1.0772461843721086</v>
      </c>
      <c r="S38">
        <f t="shared" si="6"/>
        <v>2.1086471646903271</v>
      </c>
      <c r="T38">
        <f t="shared" si="7"/>
        <v>1.6360193519149093</v>
      </c>
      <c r="U38">
        <f t="shared" si="8"/>
        <v>1.3815274527281454</v>
      </c>
      <c r="V38">
        <f t="shared" si="9"/>
        <v>0.9573742874168728</v>
      </c>
      <c r="W38">
        <f t="shared" si="10"/>
        <v>0.60593309330181822</v>
      </c>
      <c r="X38">
        <f t="shared" si="11"/>
        <v>0.75325981997636371</v>
      </c>
      <c r="Y38">
        <f t="shared" si="12"/>
        <v>0.88113941872986923</v>
      </c>
      <c r="Z38">
        <f t="shared" si="13"/>
        <v>3.4055152378021862</v>
      </c>
      <c r="AA38">
        <f t="shared" si="14"/>
        <v>2.6422100982947994</v>
      </c>
      <c r="AB38">
        <f t="shared" si="15"/>
        <v>2.2311996385600525</v>
      </c>
      <c r="AC38">
        <f t="shared" si="16"/>
        <v>1.5461822056688086</v>
      </c>
      <c r="AD38">
        <f t="shared" si="17"/>
        <v>0.97859633270177759</v>
      </c>
      <c r="AE38">
        <f t="shared" si="18"/>
        <v>1.0409351827234954</v>
      </c>
      <c r="AF38">
        <f t="shared" si="19"/>
        <v>1.051441165867161</v>
      </c>
      <c r="AG38">
        <f t="shared" si="20"/>
        <v>5.2609139889171335</v>
      </c>
      <c r="AH38">
        <f t="shared" si="21"/>
        <v>4.0817436120908805</v>
      </c>
      <c r="AI38">
        <f t="shared" si="22"/>
        <v>3.4468057168767428</v>
      </c>
      <c r="AJ38">
        <f t="shared" si="23"/>
        <v>2.3885758915198481</v>
      </c>
      <c r="AK38">
        <f t="shared" si="24"/>
        <v>1.5117568933669925</v>
      </c>
      <c r="AL38">
        <f t="shared" si="25"/>
        <v>1.7616701700252442</v>
      </c>
      <c r="AM38">
        <f t="shared" si="26"/>
        <v>1.9785948941646074</v>
      </c>
      <c r="AN38">
        <f>ACOS(COS(RADIANS(90-$C38)) *COS(RADIANS(90-'1. Intensity Data'!$C$8)) +SIN(RADIANS(90-'Climate Stations - U of M'!$C38)) *SIN(RADIANS(90-'1. Intensity Data'!$C$8)) *COS(RADIANS('Climate Stations - U of M'!$D38-'1. Intensity Data'!$C$9))) *6371</f>
        <v>190.32583675872405</v>
      </c>
    </row>
    <row r="39" spans="1:40" x14ac:dyDescent="0.25">
      <c r="A39">
        <v>951</v>
      </c>
      <c r="B39" t="s">
        <v>1897</v>
      </c>
      <c r="C39">
        <v>45.6480999999999</v>
      </c>
      <c r="D39">
        <v>-106.5008</v>
      </c>
      <c r="E39" s="13">
        <v>1322.8</v>
      </c>
      <c r="F39" t="s">
        <v>1898</v>
      </c>
      <c r="G39" t="s">
        <v>2345</v>
      </c>
      <c r="H39" s="8">
        <v>1.0111000000000001</v>
      </c>
      <c r="I39" s="8">
        <v>1.425</v>
      </c>
      <c r="J39" s="8">
        <v>2.4311500000000001</v>
      </c>
      <c r="K39" s="8">
        <v>3.4797400000000001</v>
      </c>
      <c r="L39">
        <f t="shared" si="0"/>
        <v>4339.8951520000001</v>
      </c>
      <c r="M39">
        <f t="shared" si="1"/>
        <v>0.666503618877193</v>
      </c>
      <c r="N39">
        <f t="shared" si="2"/>
        <v>1.8266006975940403</v>
      </c>
      <c r="O39" s="6">
        <f t="shared" si="3"/>
        <v>0.29654658909396714</v>
      </c>
      <c r="P39" s="6">
        <f t="shared" si="4"/>
        <v>0.46095318674204133</v>
      </c>
      <c r="Q39">
        <f t="shared" si="5"/>
        <v>1.1437769421680408</v>
      </c>
      <c r="R39" s="8">
        <v>1.2242057118469043</v>
      </c>
      <c r="S39">
        <f t="shared" si="6"/>
        <v>2.3194325936926314</v>
      </c>
      <c r="T39">
        <f t="shared" si="7"/>
        <v>1.799559770968421</v>
      </c>
      <c r="U39">
        <f t="shared" si="8"/>
        <v>1.5196282510399999</v>
      </c>
      <c r="V39">
        <f t="shared" si="9"/>
        <v>1.0530757178259651</v>
      </c>
      <c r="W39">
        <f t="shared" si="10"/>
        <v>0.666503618877193</v>
      </c>
      <c r="X39">
        <f t="shared" si="11"/>
        <v>0.7526527141578947</v>
      </c>
      <c r="Y39">
        <f t="shared" si="12"/>
        <v>0.82743012886154399</v>
      </c>
      <c r="Z39">
        <f t="shared" si="13"/>
        <v>3.9803437587447816</v>
      </c>
      <c r="AA39">
        <f t="shared" si="14"/>
        <v>3.0881977438537103</v>
      </c>
      <c r="AB39">
        <f t="shared" si="15"/>
        <v>2.6078114281431328</v>
      </c>
      <c r="AC39">
        <f t="shared" si="16"/>
        <v>1.8071675686255047</v>
      </c>
      <c r="AD39">
        <f t="shared" si="17"/>
        <v>1.1437769421680408</v>
      </c>
      <c r="AE39">
        <f t="shared" si="18"/>
        <v>1.0776750645921942</v>
      </c>
      <c r="AF39">
        <f t="shared" si="19"/>
        <v>1.1200712651978906</v>
      </c>
      <c r="AG39">
        <f t="shared" si="20"/>
        <v>6.3565704276272594</v>
      </c>
      <c r="AH39">
        <f t="shared" si="21"/>
        <v>4.9318218835039085</v>
      </c>
      <c r="AI39">
        <f t="shared" si="22"/>
        <v>4.1646495905144114</v>
      </c>
      <c r="AJ39">
        <f t="shared" si="23"/>
        <v>2.886029102198584</v>
      </c>
      <c r="AK39">
        <f t="shared" si="24"/>
        <v>1.8266006975940403</v>
      </c>
      <c r="AL39">
        <f t="shared" si="25"/>
        <v>1.9777380231955304</v>
      </c>
      <c r="AM39">
        <f t="shared" si="26"/>
        <v>2.1089252218176235</v>
      </c>
      <c r="AN39">
        <f>ACOS(COS(RADIANS(90-$C39)) *COS(RADIANS(90-'1. Intensity Data'!$C$8)) +SIN(RADIANS(90-'Climate Stations - U of M'!$C39)) *SIN(RADIANS(90-'1. Intensity Data'!$C$8)) *COS(RADIANS('Climate Stations - U of M'!$D39-'1. Intensity Data'!$C$9))) *6371</f>
        <v>437.51388439109951</v>
      </c>
    </row>
    <row r="40" spans="1:40" x14ac:dyDescent="0.25">
      <c r="A40">
        <v>950</v>
      </c>
      <c r="B40" t="s">
        <v>1895</v>
      </c>
      <c r="C40">
        <v>46.713299999999897</v>
      </c>
      <c r="D40">
        <v>-107.1069</v>
      </c>
      <c r="E40">
        <v>938.79999999999905</v>
      </c>
      <c r="F40" t="s">
        <v>1896</v>
      </c>
      <c r="G40" t="s">
        <v>2345</v>
      </c>
      <c r="H40" s="8">
        <v>0.90122999999999998</v>
      </c>
      <c r="I40" s="8">
        <v>1.3005199999999999</v>
      </c>
      <c r="J40" s="8">
        <v>2.1989999999999998</v>
      </c>
      <c r="K40" s="8">
        <v>3.2041599999999999</v>
      </c>
      <c r="L40">
        <f t="shared" si="0"/>
        <v>3080.0525919999968</v>
      </c>
      <c r="M40">
        <f t="shared" si="1"/>
        <v>0.58383290259357801</v>
      </c>
      <c r="N40">
        <f t="shared" si="2"/>
        <v>1.7210351161004813</v>
      </c>
      <c r="O40" s="6">
        <f t="shared" si="3"/>
        <v>0.29069415285364447</v>
      </c>
      <c r="P40" s="6">
        <f t="shared" si="4"/>
        <v>0.38233907013781265</v>
      </c>
      <c r="Q40">
        <f t="shared" si="5"/>
        <v>1.0516870931191469</v>
      </c>
      <c r="R40" s="8">
        <v>1.3174011141802753</v>
      </c>
      <c r="S40">
        <f t="shared" si="6"/>
        <v>2.0317385010256515</v>
      </c>
      <c r="T40">
        <f t="shared" si="7"/>
        <v>1.5763488370026608</v>
      </c>
      <c r="U40">
        <f t="shared" si="8"/>
        <v>1.3311390179133578</v>
      </c>
      <c r="V40">
        <f t="shared" si="9"/>
        <v>0.92245598609785329</v>
      </c>
      <c r="W40">
        <f t="shared" si="10"/>
        <v>0.58383290259357801</v>
      </c>
      <c r="X40">
        <f t="shared" si="11"/>
        <v>0.66318217694518355</v>
      </c>
      <c r="Y40">
        <f t="shared" si="12"/>
        <v>0.73205734708237713</v>
      </c>
      <c r="Z40">
        <f t="shared" si="13"/>
        <v>3.6598710840546311</v>
      </c>
      <c r="AA40">
        <f t="shared" si="14"/>
        <v>2.8395551514216963</v>
      </c>
      <c r="AB40">
        <f t="shared" si="15"/>
        <v>2.3978465723116549</v>
      </c>
      <c r="AC40">
        <f t="shared" si="16"/>
        <v>1.6616656071282521</v>
      </c>
      <c r="AD40">
        <f t="shared" si="17"/>
        <v>1.0516870931191469</v>
      </c>
      <c r="AE40">
        <f t="shared" si="18"/>
        <v>1.1009739151755369</v>
      </c>
      <c r="AF40">
        <f t="shared" si="19"/>
        <v>1.1635935180875747</v>
      </c>
      <c r="AG40">
        <f t="shared" si="20"/>
        <v>5.9892022040296746</v>
      </c>
      <c r="AH40">
        <f t="shared" si="21"/>
        <v>4.6467948134713</v>
      </c>
      <c r="AI40">
        <f t="shared" si="22"/>
        <v>3.9239600647090969</v>
      </c>
      <c r="AJ40">
        <f t="shared" si="23"/>
        <v>2.7192354834387604</v>
      </c>
      <c r="AK40">
        <f t="shared" si="24"/>
        <v>1.7210351161004813</v>
      </c>
      <c r="AL40">
        <f t="shared" si="25"/>
        <v>1.8405263370753611</v>
      </c>
      <c r="AM40">
        <f t="shared" si="26"/>
        <v>1.9442447168815564</v>
      </c>
      <c r="AN40">
        <f>ACOS(COS(RADIANS(90-$C40)) *COS(RADIANS(90-'1. Intensity Data'!$C$8)) +SIN(RADIANS(90-'Climate Stations - U of M'!$C40)) *SIN(RADIANS(90-'1. Intensity Data'!$C$8)) *COS(RADIANS('Climate Stations - U of M'!$D40-'1. Intensity Data'!$C$9))) *6371</f>
        <v>374.67567469018644</v>
      </c>
    </row>
    <row r="41" spans="1:40" x14ac:dyDescent="0.25">
      <c r="A41">
        <v>272</v>
      </c>
      <c r="B41" t="s">
        <v>546</v>
      </c>
      <c r="C41">
        <v>48.140300000000003</v>
      </c>
      <c r="D41">
        <v>-104.1319</v>
      </c>
      <c r="E41">
        <v>615.1</v>
      </c>
      <c r="F41" t="s">
        <v>547</v>
      </c>
      <c r="G41" t="s">
        <v>2345</v>
      </c>
      <c r="H41" s="8">
        <v>1.2301200000000001</v>
      </c>
      <c r="I41" s="8">
        <v>1.7875000000000001</v>
      </c>
      <c r="J41" s="8">
        <v>3.0747200000000001</v>
      </c>
      <c r="K41" s="8">
        <v>4.2040699999999998</v>
      </c>
      <c r="L41">
        <f t="shared" si="0"/>
        <v>2018.044684</v>
      </c>
      <c r="M41">
        <f t="shared" si="1"/>
        <v>0.78142307178517489</v>
      </c>
      <c r="N41">
        <f t="shared" si="2"/>
        <v>2.3127625293843548</v>
      </c>
      <c r="O41" s="6">
        <f t="shared" si="3"/>
        <v>0.39144438963532741</v>
      </c>
      <c r="P41" s="6">
        <f t="shared" si="4"/>
        <v>0.5100944967634391</v>
      </c>
      <c r="Q41">
        <f t="shared" si="5"/>
        <v>1.4114285130738971</v>
      </c>
      <c r="R41" s="8">
        <v>1.4623762838262468</v>
      </c>
      <c r="S41">
        <f t="shared" si="6"/>
        <v>2.7193522898124085</v>
      </c>
      <c r="T41">
        <f t="shared" si="7"/>
        <v>2.1098422938199723</v>
      </c>
      <c r="U41">
        <f t="shared" si="8"/>
        <v>1.7816446036701985</v>
      </c>
      <c r="V41">
        <f t="shared" si="9"/>
        <v>1.2346484534205764</v>
      </c>
      <c r="W41">
        <f t="shared" si="10"/>
        <v>0.78142307178517489</v>
      </c>
      <c r="X41">
        <f t="shared" si="11"/>
        <v>0.89359730383888114</v>
      </c>
      <c r="Y41">
        <f t="shared" si="12"/>
        <v>0.99096453726149836</v>
      </c>
      <c r="Z41">
        <f t="shared" si="13"/>
        <v>4.9117712254971613</v>
      </c>
      <c r="AA41">
        <f t="shared" si="14"/>
        <v>3.8108569852995222</v>
      </c>
      <c r="AB41">
        <f t="shared" si="15"/>
        <v>3.2180570098084851</v>
      </c>
      <c r="AC41">
        <f t="shared" si="16"/>
        <v>2.2300570506567574</v>
      </c>
      <c r="AD41">
        <f t="shared" si="17"/>
        <v>1.4114285130738971</v>
      </c>
      <c r="AE41">
        <f t="shared" si="18"/>
        <v>1.13721770758703</v>
      </c>
      <c r="AF41">
        <f t="shared" si="19"/>
        <v>1.2312969223122434</v>
      </c>
      <c r="AG41">
        <f t="shared" si="20"/>
        <v>8.0484136022575541</v>
      </c>
      <c r="AH41">
        <f t="shared" si="21"/>
        <v>6.2444588293377583</v>
      </c>
      <c r="AI41">
        <f t="shared" si="22"/>
        <v>5.2730985669963282</v>
      </c>
      <c r="AJ41">
        <f t="shared" si="23"/>
        <v>3.6541647964272808</v>
      </c>
      <c r="AK41">
        <f t="shared" si="24"/>
        <v>2.3127625293843548</v>
      </c>
      <c r="AL41">
        <f t="shared" si="25"/>
        <v>2.5032518970382664</v>
      </c>
      <c r="AM41">
        <f t="shared" si="26"/>
        <v>2.6685966681618614</v>
      </c>
      <c r="AN41">
        <f>ACOS(COS(RADIANS(90-$C41)) *COS(RADIANS(90-'1. Intensity Data'!$C$8)) +SIN(RADIANS(90-'Climate Stations - U of M'!$C41)) *SIN(RADIANS(90-'1. Intensity Data'!$C$8)) *COS(RADIANS('Climate Stations - U of M'!$D41-'1. Intensity Data'!$C$9))) *6371</f>
        <v>617.75720710179939</v>
      </c>
    </row>
    <row r="42" spans="1:40" x14ac:dyDescent="0.25">
      <c r="A42">
        <v>273</v>
      </c>
      <c r="B42" t="s">
        <v>548</v>
      </c>
      <c r="C42">
        <v>46.366100000000003</v>
      </c>
      <c r="D42">
        <v>-104.2822</v>
      </c>
      <c r="E42">
        <v>894</v>
      </c>
      <c r="F42" t="s">
        <v>549</v>
      </c>
      <c r="G42" t="s">
        <v>2345</v>
      </c>
      <c r="H42" s="8">
        <v>1.3793</v>
      </c>
      <c r="I42" s="8">
        <v>1.7749999999999999</v>
      </c>
      <c r="J42" s="8">
        <v>3.4817399999999998</v>
      </c>
      <c r="K42" s="8">
        <v>4.5462199999999999</v>
      </c>
      <c r="L42">
        <f t="shared" si="0"/>
        <v>2933.07096</v>
      </c>
      <c r="M42">
        <f t="shared" si="1"/>
        <v>0.98191377808450719</v>
      </c>
      <c r="N42">
        <f t="shared" si="2"/>
        <v>2.601551334713248</v>
      </c>
      <c r="O42" s="6">
        <f t="shared" si="3"/>
        <v>0.41401534561054593</v>
      </c>
      <c r="P42" s="6">
        <f t="shared" si="4"/>
        <v>0.69494020856600591</v>
      </c>
      <c r="Q42">
        <f t="shared" si="5"/>
        <v>1.6482457716396268</v>
      </c>
      <c r="R42" s="8">
        <v>1.644350060769292</v>
      </c>
      <c r="S42">
        <f t="shared" si="6"/>
        <v>3.4170599477340851</v>
      </c>
      <c r="T42">
        <f t="shared" si="7"/>
        <v>2.6511672008281697</v>
      </c>
      <c r="U42">
        <f t="shared" si="8"/>
        <v>2.2387634140326762</v>
      </c>
      <c r="V42">
        <f t="shared" si="9"/>
        <v>1.5514237693735213</v>
      </c>
      <c r="W42">
        <f t="shared" si="10"/>
        <v>0.98191377808450719</v>
      </c>
      <c r="X42">
        <f t="shared" si="11"/>
        <v>1.0812603335633804</v>
      </c>
      <c r="Y42">
        <f t="shared" si="12"/>
        <v>1.1674931437190423</v>
      </c>
      <c r="Z42">
        <f t="shared" si="13"/>
        <v>5.7358952853059009</v>
      </c>
      <c r="AA42">
        <f t="shared" si="14"/>
        <v>4.4502635834269926</v>
      </c>
      <c r="AB42">
        <f t="shared" si="15"/>
        <v>3.7580003593383489</v>
      </c>
      <c r="AC42">
        <f t="shared" si="16"/>
        <v>2.6042283191906104</v>
      </c>
      <c r="AD42">
        <f t="shared" si="17"/>
        <v>1.6482457716396268</v>
      </c>
      <c r="AE42">
        <f t="shared" si="18"/>
        <v>1.1827111518227911</v>
      </c>
      <c r="AF42">
        <f t="shared" si="19"/>
        <v>1.3162786761446457</v>
      </c>
      <c r="AG42">
        <f t="shared" si="20"/>
        <v>9.0533986448021029</v>
      </c>
      <c r="AH42">
        <f t="shared" si="21"/>
        <v>7.0241886037257695</v>
      </c>
      <c r="AI42">
        <f t="shared" si="22"/>
        <v>5.9315370431462044</v>
      </c>
      <c r="AJ42">
        <f t="shared" si="23"/>
        <v>4.1104511088469318</v>
      </c>
      <c r="AK42">
        <f t="shared" si="24"/>
        <v>2.601551334713248</v>
      </c>
      <c r="AL42">
        <f t="shared" si="25"/>
        <v>2.821598501034936</v>
      </c>
      <c r="AM42">
        <f t="shared" si="26"/>
        <v>3.0125994414021613</v>
      </c>
      <c r="AN42">
        <f>ACOS(COS(RADIANS(90-$C42)) *COS(RADIANS(90-'1. Intensity Data'!$C$8)) +SIN(RADIANS(90-'Climate Stations - U of M'!$C42)) *SIN(RADIANS(90-'1. Intensity Data'!$C$8)) *COS(RADIANS('Climate Stations - U of M'!$D42-'1. Intensity Data'!$C$9))) *6371</f>
        <v>592.27115427240096</v>
      </c>
    </row>
    <row r="43" spans="1:40" x14ac:dyDescent="0.25">
      <c r="A43">
        <v>69</v>
      </c>
      <c r="B43" t="s">
        <v>140</v>
      </c>
      <c r="C43">
        <v>46.360199999999899</v>
      </c>
      <c r="D43">
        <v>-104.2758</v>
      </c>
      <c r="E43">
        <v>812</v>
      </c>
      <c r="F43" t="s">
        <v>141</v>
      </c>
      <c r="G43" t="s">
        <v>2345</v>
      </c>
      <c r="H43" s="8">
        <v>1.3804799999999999</v>
      </c>
      <c r="I43" s="8">
        <v>1.77885</v>
      </c>
      <c r="J43" s="8">
        <v>3.48156</v>
      </c>
      <c r="K43" s="8">
        <v>4.55</v>
      </c>
      <c r="L43">
        <f t="shared" si="0"/>
        <v>2664.0420800000002</v>
      </c>
      <c r="M43">
        <f t="shared" si="1"/>
        <v>0.98147852660763968</v>
      </c>
      <c r="N43">
        <f t="shared" si="2"/>
        <v>2.6077367256077357</v>
      </c>
      <c r="O43" s="6">
        <f t="shared" si="3"/>
        <v>0.41570772890230284</v>
      </c>
      <c r="P43" s="6">
        <f t="shared" si="4"/>
        <v>0.69333188638203058</v>
      </c>
      <c r="Q43">
        <f t="shared" si="5"/>
        <v>1.6505343059948832</v>
      </c>
      <c r="R43" s="8">
        <v>0.96977516606161751</v>
      </c>
      <c r="S43">
        <f t="shared" si="6"/>
        <v>3.4155452725945858</v>
      </c>
      <c r="T43">
        <f t="shared" si="7"/>
        <v>2.6499920218406272</v>
      </c>
      <c r="U43">
        <f t="shared" si="8"/>
        <v>2.2377710406654181</v>
      </c>
      <c r="V43">
        <f t="shared" si="9"/>
        <v>1.5507360720400707</v>
      </c>
      <c r="W43">
        <f t="shared" si="10"/>
        <v>0.98147852660763968</v>
      </c>
      <c r="X43">
        <f t="shared" si="11"/>
        <v>1.0812288949557298</v>
      </c>
      <c r="Y43">
        <f t="shared" si="12"/>
        <v>1.1678122146818719</v>
      </c>
      <c r="Z43">
        <f t="shared" si="13"/>
        <v>5.7438593848621933</v>
      </c>
      <c r="AA43">
        <f t="shared" si="14"/>
        <v>4.4564426261861847</v>
      </c>
      <c r="AB43">
        <f t="shared" si="15"/>
        <v>3.7632182176683333</v>
      </c>
      <c r="AC43">
        <f t="shared" si="16"/>
        <v>2.6078442034719154</v>
      </c>
      <c r="AD43">
        <f t="shared" si="17"/>
        <v>1.6505343059948832</v>
      </c>
      <c r="AE43">
        <f t="shared" si="18"/>
        <v>1.0140674281458726</v>
      </c>
      <c r="AF43">
        <f t="shared" si="19"/>
        <v>1.0012522003161615</v>
      </c>
      <c r="AG43">
        <f t="shared" si="20"/>
        <v>9.0749238051149206</v>
      </c>
      <c r="AH43">
        <f t="shared" si="21"/>
        <v>7.0408891591408862</v>
      </c>
      <c r="AI43">
        <f t="shared" si="22"/>
        <v>5.9456397343856366</v>
      </c>
      <c r="AJ43">
        <f t="shared" si="23"/>
        <v>4.1202240264602228</v>
      </c>
      <c r="AK43">
        <f t="shared" si="24"/>
        <v>2.6077367256077357</v>
      </c>
      <c r="AL43">
        <f t="shared" si="25"/>
        <v>2.826192544205802</v>
      </c>
      <c r="AM43">
        <f t="shared" si="26"/>
        <v>3.0158121947489231</v>
      </c>
      <c r="AN43">
        <f>ACOS(COS(RADIANS(90-$C43)) *COS(RADIANS(90-'1. Intensity Data'!$C$8)) +SIN(RADIANS(90-'Climate Stations - U of M'!$C43)) *SIN(RADIANS(90-'1. Intensity Data'!$C$8)) *COS(RADIANS('Climate Stations - U of M'!$D43-'1. Intensity Data'!$C$9))) *6371</f>
        <v>592.82022102168992</v>
      </c>
    </row>
    <row r="44" spans="1:40" x14ac:dyDescent="0.25">
      <c r="A44">
        <v>67</v>
      </c>
      <c r="B44" t="s">
        <v>136</v>
      </c>
      <c r="C44">
        <v>46.6131999999999</v>
      </c>
      <c r="D44">
        <v>-104.417199999999</v>
      </c>
      <c r="E44">
        <v>822.7</v>
      </c>
      <c r="F44" t="s">
        <v>137</v>
      </c>
      <c r="G44" t="s">
        <v>2345</v>
      </c>
      <c r="H44" s="8">
        <v>1.35</v>
      </c>
      <c r="I44" s="8">
        <v>1.76949</v>
      </c>
      <c r="J44" s="8">
        <v>3.4540000000000002</v>
      </c>
      <c r="K44" s="8">
        <v>4.3953100000000003</v>
      </c>
      <c r="L44">
        <f t="shared" si="0"/>
        <v>2699.1470680000002</v>
      </c>
      <c r="M44">
        <f t="shared" si="1"/>
        <v>0.94466242815726587</v>
      </c>
      <c r="N44">
        <f t="shared" si="2"/>
        <v>2.6447379545507519</v>
      </c>
      <c r="O44" s="6">
        <f t="shared" si="3"/>
        <v>0.43457707790433187</v>
      </c>
      <c r="P44" s="6">
        <f t="shared" si="4"/>
        <v>0.64343655187189852</v>
      </c>
      <c r="Q44">
        <f t="shared" si="5"/>
        <v>1.6440872532113253</v>
      </c>
      <c r="R44" s="8">
        <v>1.4369607952533521</v>
      </c>
      <c r="S44">
        <f t="shared" si="6"/>
        <v>3.2874252499872849</v>
      </c>
      <c r="T44">
        <f t="shared" si="7"/>
        <v>2.5505885560246178</v>
      </c>
      <c r="U44">
        <f t="shared" si="8"/>
        <v>2.153830336198566</v>
      </c>
      <c r="V44">
        <f t="shared" si="9"/>
        <v>1.4925666364884802</v>
      </c>
      <c r="W44">
        <f t="shared" si="10"/>
        <v>0.94466242815726587</v>
      </c>
      <c r="X44">
        <f t="shared" si="11"/>
        <v>1.0459968211179493</v>
      </c>
      <c r="Y44">
        <f t="shared" si="12"/>
        <v>1.1339550742078228</v>
      </c>
      <c r="Z44">
        <f t="shared" si="13"/>
        <v>5.721423641175412</v>
      </c>
      <c r="AA44">
        <f t="shared" si="14"/>
        <v>4.4390355836705782</v>
      </c>
      <c r="AB44">
        <f t="shared" si="15"/>
        <v>3.7485189373218213</v>
      </c>
      <c r="AC44">
        <f t="shared" si="16"/>
        <v>2.5976578600738942</v>
      </c>
      <c r="AD44">
        <f t="shared" si="17"/>
        <v>1.6440872532113253</v>
      </c>
      <c r="AE44">
        <f t="shared" si="18"/>
        <v>1.1308638354438063</v>
      </c>
      <c r="AF44">
        <f t="shared" si="19"/>
        <v>1.2194278891487016</v>
      </c>
      <c r="AG44">
        <f t="shared" si="20"/>
        <v>9.2036880818366154</v>
      </c>
      <c r="AH44">
        <f t="shared" si="21"/>
        <v>7.1407924772870297</v>
      </c>
      <c r="AI44">
        <f t="shared" si="22"/>
        <v>6.0300025363757142</v>
      </c>
      <c r="AJ44">
        <f t="shared" si="23"/>
        <v>4.1786859681901882</v>
      </c>
      <c r="AK44">
        <f t="shared" si="24"/>
        <v>2.6447379545507519</v>
      </c>
      <c r="AL44">
        <f t="shared" si="25"/>
        <v>2.847053465913064</v>
      </c>
      <c r="AM44">
        <f t="shared" si="26"/>
        <v>3.0226633297755514</v>
      </c>
      <c r="AN44">
        <f>ACOS(COS(RADIANS(90-$C44)) *COS(RADIANS(90-'1. Intensity Data'!$C$8)) +SIN(RADIANS(90-'Climate Stations - U of M'!$C44)) *SIN(RADIANS(90-'1. Intensity Data'!$C$8)) *COS(RADIANS('Climate Stations - U of M'!$D44-'1. Intensity Data'!$C$9))) *6371</f>
        <v>580.1032993380777</v>
      </c>
    </row>
    <row r="45" spans="1:40" x14ac:dyDescent="0.25">
      <c r="A45">
        <v>68</v>
      </c>
      <c r="B45" t="s">
        <v>138</v>
      </c>
      <c r="C45">
        <v>46.030900000000003</v>
      </c>
      <c r="D45">
        <v>-104.0838</v>
      </c>
      <c r="E45">
        <v>954.29999999999905</v>
      </c>
      <c r="F45" t="s">
        <v>139</v>
      </c>
      <c r="G45" t="s">
        <v>2345</v>
      </c>
      <c r="H45" s="8">
        <v>1.33694</v>
      </c>
      <c r="I45" s="8">
        <v>1.75227</v>
      </c>
      <c r="J45" s="8">
        <v>3.3825799999999999</v>
      </c>
      <c r="K45" s="8">
        <v>4.4173900000000001</v>
      </c>
      <c r="L45">
        <f t="shared" si="0"/>
        <v>3130.9056119999968</v>
      </c>
      <c r="M45">
        <f t="shared" si="1"/>
        <v>0.93584731896568474</v>
      </c>
      <c r="N45">
        <f t="shared" si="2"/>
        <v>2.5378411868214079</v>
      </c>
      <c r="O45" s="6">
        <f t="shared" si="3"/>
        <v>0.40950522674147588</v>
      </c>
      <c r="P45" s="6">
        <f t="shared" si="4"/>
        <v>0.65199992562526976</v>
      </c>
      <c r="Q45">
        <f t="shared" si="5"/>
        <v>1.5949205562233388</v>
      </c>
      <c r="R45" s="8">
        <v>1.5786636654867658</v>
      </c>
      <c r="S45">
        <f t="shared" si="6"/>
        <v>3.256748670000583</v>
      </c>
      <c r="T45">
        <f t="shared" si="7"/>
        <v>2.5267877612073488</v>
      </c>
      <c r="U45">
        <f t="shared" si="8"/>
        <v>2.133731887241761</v>
      </c>
      <c r="V45">
        <f t="shared" si="9"/>
        <v>1.4786387639657819</v>
      </c>
      <c r="W45">
        <f t="shared" si="10"/>
        <v>0.93584731896568474</v>
      </c>
      <c r="X45">
        <f t="shared" si="11"/>
        <v>1.0361204892242635</v>
      </c>
      <c r="Y45">
        <f t="shared" si="12"/>
        <v>1.1231576010087099</v>
      </c>
      <c r="Z45">
        <f t="shared" si="13"/>
        <v>5.5503235356572187</v>
      </c>
      <c r="AA45">
        <f t="shared" si="14"/>
        <v>4.3062855018030151</v>
      </c>
      <c r="AB45">
        <f t="shared" si="15"/>
        <v>3.6364188681892124</v>
      </c>
      <c r="AC45">
        <f t="shared" si="16"/>
        <v>2.5199744788328755</v>
      </c>
      <c r="AD45">
        <f t="shared" si="17"/>
        <v>1.5949205562233388</v>
      </c>
      <c r="AE45">
        <f t="shared" si="18"/>
        <v>1.1662895530021595</v>
      </c>
      <c r="AF45">
        <f t="shared" si="19"/>
        <v>1.2856031295477059</v>
      </c>
      <c r="AG45">
        <f t="shared" si="20"/>
        <v>8.8316873301385002</v>
      </c>
      <c r="AH45">
        <f t="shared" si="21"/>
        <v>6.852171204417802</v>
      </c>
      <c r="AI45">
        <f t="shared" si="22"/>
        <v>5.7862779059528098</v>
      </c>
      <c r="AJ45">
        <f t="shared" si="23"/>
        <v>4.0097890751778245</v>
      </c>
      <c r="AK45">
        <f t="shared" si="24"/>
        <v>2.5378411868214079</v>
      </c>
      <c r="AL45">
        <f t="shared" si="25"/>
        <v>2.749025890116056</v>
      </c>
      <c r="AM45">
        <f t="shared" si="26"/>
        <v>2.9323342125758103</v>
      </c>
      <c r="AN45">
        <f>ACOS(COS(RADIANS(90-$C45)) *COS(RADIANS(90-'1. Intensity Data'!$C$8)) +SIN(RADIANS(90-'Climate Stations - U of M'!$C45)) *SIN(RADIANS(90-'1. Intensity Data'!$C$8)) *COS(RADIANS('Climate Stations - U of M'!$D45-'1. Intensity Data'!$C$9))) *6371</f>
        <v>611.95189644391041</v>
      </c>
    </row>
    <row r="46" spans="1:40" x14ac:dyDescent="0.25">
      <c r="A46" s="1">
        <v>1170</v>
      </c>
      <c r="B46" t="s">
        <v>2332</v>
      </c>
      <c r="C46">
        <v>46.3583</v>
      </c>
      <c r="D46">
        <v>-104.25</v>
      </c>
      <c r="E46">
        <v>905.6</v>
      </c>
      <c r="F46" t="s">
        <v>2333</v>
      </c>
      <c r="G46" t="s">
        <v>2345</v>
      </c>
      <c r="H46" s="8">
        <v>1.3794200000000001</v>
      </c>
      <c r="I46" s="8">
        <v>1.7772699999999999</v>
      </c>
      <c r="J46" s="8">
        <v>3.4770599999999998</v>
      </c>
      <c r="K46" s="8">
        <v>4.5549999999999997</v>
      </c>
      <c r="L46">
        <f t="shared" si="0"/>
        <v>2971.1287040000002</v>
      </c>
      <c r="M46">
        <f t="shared" si="1"/>
        <v>0.980861178884469</v>
      </c>
      <c r="N46">
        <f t="shared" si="2"/>
        <v>2.5911063817790558</v>
      </c>
      <c r="O46" s="6">
        <f t="shared" si="3"/>
        <v>0.4116144513108137</v>
      </c>
      <c r="P46" s="6">
        <f t="shared" si="4"/>
        <v>0.69555178248064964</v>
      </c>
      <c r="Q46">
        <f t="shared" si="5"/>
        <v>1.6433290821298527</v>
      </c>
      <c r="R46" s="8">
        <v>1.0486865423819349</v>
      </c>
      <c r="S46">
        <f t="shared" si="6"/>
        <v>3.4133969025179516</v>
      </c>
      <c r="T46">
        <f t="shared" si="7"/>
        <v>2.6483251829880663</v>
      </c>
      <c r="U46">
        <f t="shared" si="8"/>
        <v>2.2363634878565892</v>
      </c>
      <c r="V46">
        <f t="shared" si="9"/>
        <v>1.5497606626374612</v>
      </c>
      <c r="W46">
        <f t="shared" si="10"/>
        <v>0.980861178884469</v>
      </c>
      <c r="X46">
        <f t="shared" si="11"/>
        <v>1.0805008841633517</v>
      </c>
      <c r="Y46">
        <f t="shared" si="12"/>
        <v>1.1669881483454221</v>
      </c>
      <c r="Z46">
        <f t="shared" si="13"/>
        <v>5.7187852058118871</v>
      </c>
      <c r="AA46">
        <f t="shared" si="14"/>
        <v>4.4369885217506031</v>
      </c>
      <c r="AB46">
        <f t="shared" si="15"/>
        <v>3.746790307256064</v>
      </c>
      <c r="AC46">
        <f t="shared" si="16"/>
        <v>2.5964599497651673</v>
      </c>
      <c r="AD46">
        <f t="shared" si="17"/>
        <v>1.6433290821298527</v>
      </c>
      <c r="AE46">
        <f t="shared" si="18"/>
        <v>1.033795272225952</v>
      </c>
      <c r="AF46">
        <f t="shared" si="19"/>
        <v>1.0381038130577498</v>
      </c>
      <c r="AG46">
        <f t="shared" si="20"/>
        <v>9.0170502085911135</v>
      </c>
      <c r="AH46">
        <f t="shared" si="21"/>
        <v>6.9959872308034514</v>
      </c>
      <c r="AI46">
        <f t="shared" si="22"/>
        <v>5.9077225504562465</v>
      </c>
      <c r="AJ46">
        <f t="shared" si="23"/>
        <v>4.0939480832109085</v>
      </c>
      <c r="AK46">
        <f t="shared" si="24"/>
        <v>2.5911063817790558</v>
      </c>
      <c r="AL46">
        <f t="shared" si="25"/>
        <v>2.8125947863342917</v>
      </c>
      <c r="AM46">
        <f t="shared" si="26"/>
        <v>3.0048467214882368</v>
      </c>
      <c r="AN46">
        <f>ACOS(COS(RADIANS(90-$C46)) *COS(RADIANS(90-'1. Intensity Data'!$C$8)) +SIN(RADIANS(90-'Climate Stations - U of M'!$C46)) *SIN(RADIANS(90-'1. Intensity Data'!$C$8)) *COS(RADIANS('Climate Stations - U of M'!$D46-'1. Intensity Data'!$C$9))) *6371</f>
        <v>594.81114559371053</v>
      </c>
    </row>
    <row r="47" spans="1:40" x14ac:dyDescent="0.25">
      <c r="A47">
        <v>274</v>
      </c>
      <c r="B47" t="s">
        <v>550</v>
      </c>
      <c r="C47">
        <v>45.9497</v>
      </c>
      <c r="D47">
        <v>-108.1439</v>
      </c>
      <c r="E47">
        <v>914.39999999999895</v>
      </c>
      <c r="F47" t="s">
        <v>551</v>
      </c>
      <c r="G47" t="s">
        <v>2345</v>
      </c>
      <c r="H47" s="8">
        <v>0.89444000000000001</v>
      </c>
      <c r="I47" s="8">
        <v>1.33457</v>
      </c>
      <c r="J47" s="8">
        <v>2.1888899999999998</v>
      </c>
      <c r="K47" s="8">
        <v>3.3102299999999998</v>
      </c>
      <c r="L47">
        <f t="shared" si="0"/>
        <v>3000.0000959999966</v>
      </c>
      <c r="M47">
        <f t="shared" si="1"/>
        <v>0.56152045460635269</v>
      </c>
      <c r="N47">
        <f t="shared" si="2"/>
        <v>1.6766846625661169</v>
      </c>
      <c r="O47" s="6">
        <f t="shared" si="3"/>
        <v>0.28506074898138711</v>
      </c>
      <c r="P47" s="6">
        <f t="shared" si="4"/>
        <v>0.36393140016159786</v>
      </c>
      <c r="Q47">
        <f t="shared" si="5"/>
        <v>1.0203080313638575</v>
      </c>
      <c r="R47" s="8">
        <v>1.4880600403136794</v>
      </c>
      <c r="S47">
        <f t="shared" si="6"/>
        <v>1.9540911820301075</v>
      </c>
      <c r="T47">
        <f t="shared" si="7"/>
        <v>1.5161052274371523</v>
      </c>
      <c r="U47">
        <f t="shared" si="8"/>
        <v>1.280266636502484</v>
      </c>
      <c r="V47">
        <f t="shared" si="9"/>
        <v>0.88720231827803731</v>
      </c>
      <c r="W47">
        <f t="shared" si="10"/>
        <v>0.56152045460635269</v>
      </c>
      <c r="X47">
        <f t="shared" si="11"/>
        <v>0.64475034095476447</v>
      </c>
      <c r="Y47">
        <f t="shared" si="12"/>
        <v>0.71699388230518601</v>
      </c>
      <c r="Z47">
        <f t="shared" si="13"/>
        <v>3.5506719491462242</v>
      </c>
      <c r="AA47">
        <f t="shared" si="14"/>
        <v>2.7548316846824155</v>
      </c>
      <c r="AB47">
        <f t="shared" si="15"/>
        <v>2.3263023115095951</v>
      </c>
      <c r="AC47">
        <f t="shared" si="16"/>
        <v>1.6120866895548949</v>
      </c>
      <c r="AD47">
        <f t="shared" si="17"/>
        <v>1.0203080313638575</v>
      </c>
      <c r="AE47">
        <f t="shared" si="18"/>
        <v>1.1436386467088879</v>
      </c>
      <c r="AF47">
        <f t="shared" si="19"/>
        <v>1.2432912365918745</v>
      </c>
      <c r="AG47">
        <f t="shared" si="20"/>
        <v>5.8348626257300866</v>
      </c>
      <c r="AH47">
        <f t="shared" si="21"/>
        <v>4.5270485889285155</v>
      </c>
      <c r="AI47">
        <f t="shared" si="22"/>
        <v>3.8228410306507463</v>
      </c>
      <c r="AJ47">
        <f t="shared" si="23"/>
        <v>2.6491617668544647</v>
      </c>
      <c r="AK47">
        <f t="shared" si="24"/>
        <v>1.6766846625661169</v>
      </c>
      <c r="AL47">
        <f t="shared" si="25"/>
        <v>1.8047359969245875</v>
      </c>
      <c r="AM47">
        <f t="shared" si="26"/>
        <v>1.9158845551477404</v>
      </c>
      <c r="AN47">
        <f>ACOS(COS(RADIANS(90-$C47)) *COS(RADIANS(90-'1. Intensity Data'!$C$8)) +SIN(RADIANS(90-'Climate Stations - U of M'!$C47)) *SIN(RADIANS(90-'1. Intensity Data'!$C$8)) *COS(RADIANS('Climate Stations - U of M'!$D47-'1. Intensity Data'!$C$9))) *6371</f>
        <v>305.80530674551812</v>
      </c>
    </row>
    <row r="48" spans="1:40" x14ac:dyDescent="0.25">
      <c r="A48" s="1">
        <v>1143</v>
      </c>
      <c r="B48" t="s">
        <v>2278</v>
      </c>
      <c r="C48">
        <v>48.566699999999898</v>
      </c>
      <c r="D48">
        <v>-115.45</v>
      </c>
      <c r="E48" s="13">
        <v>1706.9</v>
      </c>
      <c r="F48" t="s">
        <v>2279</v>
      </c>
      <c r="G48" t="s">
        <v>2346</v>
      </c>
      <c r="H48" s="8">
        <v>1.03285</v>
      </c>
      <c r="I48" s="8">
        <v>2</v>
      </c>
      <c r="J48" s="8">
        <v>2.2287599999999999</v>
      </c>
      <c r="K48" s="8">
        <v>4.2</v>
      </c>
      <c r="L48">
        <f t="shared" si="0"/>
        <v>5600.0657959999999</v>
      </c>
      <c r="M48">
        <f t="shared" si="1"/>
        <v>0.45424063600874998</v>
      </c>
      <c r="N48">
        <f t="shared" si="2"/>
        <v>1.1864146251485717</v>
      </c>
      <c r="O48" s="6">
        <f t="shared" si="3"/>
        <v>0.18715993953100227</v>
      </c>
      <c r="P48" s="6">
        <f t="shared" si="4"/>
        <v>0.32451125160906596</v>
      </c>
      <c r="Q48">
        <f t="shared" si="5"/>
        <v>0.75546293837881884</v>
      </c>
      <c r="R48" s="8">
        <v>1.5082887905648679</v>
      </c>
      <c r="S48">
        <f t="shared" si="6"/>
        <v>1.5807574133104501</v>
      </c>
      <c r="T48">
        <f t="shared" si="7"/>
        <v>1.2264497172236251</v>
      </c>
      <c r="U48">
        <f t="shared" si="8"/>
        <v>1.0356686500999499</v>
      </c>
      <c r="V48">
        <f t="shared" si="9"/>
        <v>0.71770020489382502</v>
      </c>
      <c r="W48">
        <f t="shared" si="10"/>
        <v>0.45424063600874998</v>
      </c>
      <c r="X48">
        <f t="shared" si="11"/>
        <v>0.59889297700656252</v>
      </c>
      <c r="Y48">
        <f t="shared" si="12"/>
        <v>0.7244512089926638</v>
      </c>
      <c r="Z48">
        <f t="shared" si="13"/>
        <v>2.629011025558289</v>
      </c>
      <c r="AA48">
        <f t="shared" si="14"/>
        <v>2.0397499336228107</v>
      </c>
      <c r="AB48">
        <f t="shared" si="15"/>
        <v>1.7224554995037069</v>
      </c>
      <c r="AC48">
        <f t="shared" si="16"/>
        <v>1.1936314426385337</v>
      </c>
      <c r="AD48">
        <f t="shared" si="17"/>
        <v>0.75546293837881884</v>
      </c>
      <c r="AE48">
        <f t="shared" si="18"/>
        <v>1.1486958342716851</v>
      </c>
      <c r="AF48">
        <f t="shared" si="19"/>
        <v>1.2527380629591796</v>
      </c>
      <c r="AG48">
        <f t="shared" si="20"/>
        <v>4.1287228955170292</v>
      </c>
      <c r="AH48">
        <f t="shared" si="21"/>
        <v>3.203319487901144</v>
      </c>
      <c r="AI48">
        <f t="shared" si="22"/>
        <v>2.7050253453387429</v>
      </c>
      <c r="AJ48">
        <f t="shared" si="23"/>
        <v>1.8745351077347432</v>
      </c>
      <c r="AK48">
        <f t="shared" si="24"/>
        <v>1.1864146251485717</v>
      </c>
      <c r="AL48">
        <f t="shared" si="25"/>
        <v>1.4470009688614287</v>
      </c>
      <c r="AM48">
        <f t="shared" si="26"/>
        <v>1.6731899152041887</v>
      </c>
      <c r="AN48">
        <f>ACOS(COS(RADIANS(90-$C48)) *COS(RADIANS(90-'1. Intensity Data'!$C$8)) +SIN(RADIANS(90-'Climate Stations - U of M'!$C48)) *SIN(RADIANS(90-'1. Intensity Data'!$C$8)) *COS(RADIANS('Climate Stations - U of M'!$D48-'1. Intensity Data'!$C$9))) *6371</f>
        <v>338.65176671763294</v>
      </c>
    </row>
    <row r="49" spans="1:40" x14ac:dyDescent="0.25">
      <c r="A49">
        <v>275</v>
      </c>
      <c r="B49" t="s">
        <v>552</v>
      </c>
      <c r="C49">
        <v>45.799999999999898</v>
      </c>
      <c r="D49">
        <v>-110.8</v>
      </c>
      <c r="E49" s="13">
        <v>2425</v>
      </c>
      <c r="F49" t="s">
        <v>553</v>
      </c>
      <c r="G49" t="s">
        <v>2345</v>
      </c>
      <c r="H49" s="8">
        <v>1.2194700000000001</v>
      </c>
      <c r="I49" s="8">
        <v>2.0363799999999999</v>
      </c>
      <c r="J49" s="8">
        <v>2.6378699999999999</v>
      </c>
      <c r="K49" s="8">
        <v>4.2506700000000004</v>
      </c>
      <c r="L49">
        <f t="shared" si="0"/>
        <v>7956.0370000000003</v>
      </c>
      <c r="M49">
        <f t="shared" si="1"/>
        <v>0.6779402380700067</v>
      </c>
      <c r="N49">
        <f t="shared" si="2"/>
        <v>1.671529910764562</v>
      </c>
      <c r="O49" s="6">
        <f t="shared" si="3"/>
        <v>0.25398359654733499</v>
      </c>
      <c r="P49" s="6">
        <f t="shared" si="4"/>
        <v>0.50189222421474688</v>
      </c>
      <c r="Q49">
        <f t="shared" si="5"/>
        <v>1.0867110674896545</v>
      </c>
      <c r="R49" s="8">
        <v>1.487839737190122</v>
      </c>
      <c r="S49">
        <f t="shared" si="6"/>
        <v>2.359232028483623</v>
      </c>
      <c r="T49">
        <f t="shared" si="7"/>
        <v>1.8304386427890182</v>
      </c>
      <c r="U49">
        <f t="shared" si="8"/>
        <v>1.5457037427996152</v>
      </c>
      <c r="V49">
        <f t="shared" si="9"/>
        <v>1.0711455761506106</v>
      </c>
      <c r="W49">
        <f t="shared" si="10"/>
        <v>0.6779402380700067</v>
      </c>
      <c r="X49">
        <f t="shared" si="11"/>
        <v>0.81332267855250495</v>
      </c>
      <c r="Y49">
        <f t="shared" si="12"/>
        <v>0.93083463689131363</v>
      </c>
      <c r="Z49">
        <f t="shared" si="13"/>
        <v>3.7817545148639975</v>
      </c>
      <c r="AA49">
        <f t="shared" si="14"/>
        <v>2.9341198822220673</v>
      </c>
      <c r="AB49">
        <f t="shared" si="15"/>
        <v>2.4777012338764122</v>
      </c>
      <c r="AC49">
        <f t="shared" si="16"/>
        <v>1.7170034866336543</v>
      </c>
      <c r="AD49">
        <f t="shared" si="17"/>
        <v>1.0867110674896545</v>
      </c>
      <c r="AE49">
        <f t="shared" si="18"/>
        <v>1.1435835709279987</v>
      </c>
      <c r="AF49">
        <f t="shared" si="19"/>
        <v>1.243188355033173</v>
      </c>
      <c r="AG49">
        <f t="shared" si="20"/>
        <v>5.8169240894606755</v>
      </c>
      <c r="AH49">
        <f t="shared" si="21"/>
        <v>4.5131307590643175</v>
      </c>
      <c r="AI49">
        <f t="shared" si="22"/>
        <v>3.8110881965432011</v>
      </c>
      <c r="AJ49">
        <f t="shared" si="23"/>
        <v>2.6410172590080081</v>
      </c>
      <c r="AK49">
        <f t="shared" si="24"/>
        <v>1.671529910764562</v>
      </c>
      <c r="AL49">
        <f t="shared" si="25"/>
        <v>1.9131149330734214</v>
      </c>
      <c r="AM49">
        <f t="shared" si="26"/>
        <v>2.1228107324375118</v>
      </c>
      <c r="AN49">
        <f>ACOS(COS(RADIANS(90-$C49)) *COS(RADIANS(90-'1. Intensity Data'!$C$8)) +SIN(RADIANS(90-'Climate Stations - U of M'!$C49)) *SIN(RADIANS(90-'1. Intensity Data'!$C$8)) *COS(RADIANS('Climate Stations - U of M'!$D49-'1. Intensity Data'!$C$9))) *6371</f>
        <v>128.26675043628501</v>
      </c>
    </row>
    <row r="50" spans="1:40" x14ac:dyDescent="0.25">
      <c r="A50">
        <v>276</v>
      </c>
      <c r="B50" t="s">
        <v>554</v>
      </c>
      <c r="C50">
        <v>46.3108</v>
      </c>
      <c r="D50">
        <v>-109.3719</v>
      </c>
      <c r="E50" s="13">
        <v>1136.9000000000001</v>
      </c>
      <c r="F50" t="s">
        <v>555</v>
      </c>
      <c r="G50" t="s">
        <v>2345</v>
      </c>
      <c r="H50" s="8">
        <v>0.80496000000000001</v>
      </c>
      <c r="I50" s="8">
        <v>1.20753</v>
      </c>
      <c r="J50" s="8">
        <v>1.9722900000000001</v>
      </c>
      <c r="K50" s="8">
        <v>3.3475000000000001</v>
      </c>
      <c r="L50">
        <f t="shared" si="0"/>
        <v>3729.9869960000001</v>
      </c>
      <c r="M50">
        <f t="shared" si="1"/>
        <v>0.50557400265335029</v>
      </c>
      <c r="N50">
        <f t="shared" si="2"/>
        <v>1.4387644313399255</v>
      </c>
      <c r="O50" s="6">
        <f t="shared" si="3"/>
        <v>0.23854420779011845</v>
      </c>
      <c r="P50" s="6">
        <f t="shared" si="4"/>
        <v>0.34022775758472379</v>
      </c>
      <c r="Q50">
        <f t="shared" si="5"/>
        <v>0.88949609446232469</v>
      </c>
      <c r="R50" s="8">
        <v>1.4230591670391015</v>
      </c>
      <c r="S50">
        <f t="shared" si="6"/>
        <v>1.759397529233659</v>
      </c>
      <c r="T50">
        <f t="shared" si="7"/>
        <v>1.3650498071640458</v>
      </c>
      <c r="U50">
        <f t="shared" si="8"/>
        <v>1.1527087260496385</v>
      </c>
      <c r="V50">
        <f t="shared" si="9"/>
        <v>0.79880692419229349</v>
      </c>
      <c r="W50">
        <f t="shared" si="10"/>
        <v>0.50557400265335029</v>
      </c>
      <c r="X50">
        <f t="shared" si="11"/>
        <v>0.58042050199001272</v>
      </c>
      <c r="Y50">
        <f t="shared" si="12"/>
        <v>0.64538726341423569</v>
      </c>
      <c r="Z50">
        <f t="shared" si="13"/>
        <v>3.0954464087288898</v>
      </c>
      <c r="AA50">
        <f t="shared" si="14"/>
        <v>2.4016394550482767</v>
      </c>
      <c r="AB50">
        <f t="shared" si="15"/>
        <v>2.0280510953741002</v>
      </c>
      <c r="AC50">
        <f t="shared" si="16"/>
        <v>1.4054038292504731</v>
      </c>
      <c r="AD50">
        <f t="shared" si="17"/>
        <v>0.88949609446232469</v>
      </c>
      <c r="AE50">
        <f t="shared" si="18"/>
        <v>1.1273884283902436</v>
      </c>
      <c r="AF50">
        <f t="shared" si="19"/>
        <v>1.2129358287726466</v>
      </c>
      <c r="AG50">
        <f t="shared" si="20"/>
        <v>5.0069002210629403</v>
      </c>
      <c r="AH50">
        <f t="shared" si="21"/>
        <v>3.8846639646177987</v>
      </c>
      <c r="AI50">
        <f t="shared" si="22"/>
        <v>3.2803829034550298</v>
      </c>
      <c r="AJ50">
        <f t="shared" si="23"/>
        <v>2.2732478015170825</v>
      </c>
      <c r="AK50">
        <f t="shared" si="24"/>
        <v>1.4387644313399255</v>
      </c>
      <c r="AL50">
        <f t="shared" si="25"/>
        <v>1.5721458235049441</v>
      </c>
      <c r="AM50">
        <f t="shared" si="26"/>
        <v>1.6879208719041805</v>
      </c>
      <c r="AN50">
        <f>ACOS(COS(RADIANS(90-$C50)) *COS(RADIANS(90-'1. Intensity Data'!$C$8)) +SIN(RADIANS(90-'Climate Stations - U of M'!$C50)) *SIN(RADIANS(90-'1. Intensity Data'!$C$8)) *COS(RADIANS('Climate Stations - U of M'!$D50-'1. Intensity Data'!$C$9))) *6371</f>
        <v>204.72806808715978</v>
      </c>
    </row>
    <row r="51" spans="1:40" x14ac:dyDescent="0.25">
      <c r="A51" s="1">
        <v>1128</v>
      </c>
      <c r="B51" t="s">
        <v>2248</v>
      </c>
      <c r="C51">
        <v>46.1</v>
      </c>
      <c r="D51">
        <v>-113.13330000000001</v>
      </c>
      <c r="E51" s="13">
        <v>2514.5999999999899</v>
      </c>
      <c r="F51" t="s">
        <v>2249</v>
      </c>
      <c r="G51" t="s">
        <v>2346</v>
      </c>
      <c r="H51" s="8">
        <v>0.97499999999999998</v>
      </c>
      <c r="I51" s="8">
        <v>1.8049999999999999</v>
      </c>
      <c r="J51" s="8">
        <v>2.1442199999999998</v>
      </c>
      <c r="K51" s="8">
        <v>3.8</v>
      </c>
      <c r="L51">
        <f t="shared" si="0"/>
        <v>8250.0002639999675</v>
      </c>
      <c r="M51">
        <f t="shared" si="1"/>
        <v>0.47595672009152329</v>
      </c>
      <c r="N51">
        <f t="shared" si="2"/>
        <v>1.2311434772789469</v>
      </c>
      <c r="O51" s="6">
        <f t="shared" si="3"/>
        <v>0.19304251435627054</v>
      </c>
      <c r="P51" s="6">
        <f t="shared" si="4"/>
        <v>0.34214984553727168</v>
      </c>
      <c r="Q51">
        <f t="shared" si="5"/>
        <v>0.78664666140810935</v>
      </c>
      <c r="R51" s="8">
        <v>1.2614080899322211</v>
      </c>
      <c r="S51">
        <f t="shared" si="6"/>
        <v>1.6563293859185011</v>
      </c>
      <c r="T51">
        <f t="shared" si="7"/>
        <v>1.2850831442471129</v>
      </c>
      <c r="U51">
        <f t="shared" si="8"/>
        <v>1.085181321808673</v>
      </c>
      <c r="V51">
        <f t="shared" si="9"/>
        <v>0.75201161774460679</v>
      </c>
      <c r="W51">
        <f t="shared" si="10"/>
        <v>0.47595672009152329</v>
      </c>
      <c r="X51">
        <f t="shared" si="11"/>
        <v>0.60071754006864242</v>
      </c>
      <c r="Y51">
        <f t="shared" si="12"/>
        <v>0.70900993180878191</v>
      </c>
      <c r="Z51">
        <f t="shared" si="13"/>
        <v>2.7375303817002203</v>
      </c>
      <c r="AA51">
        <f t="shared" si="14"/>
        <v>2.1239459858018952</v>
      </c>
      <c r="AB51">
        <f t="shared" si="15"/>
        <v>1.7935543880104892</v>
      </c>
      <c r="AC51">
        <f t="shared" si="16"/>
        <v>1.2429017250248129</v>
      </c>
      <c r="AD51">
        <f t="shared" si="17"/>
        <v>0.78664666140810935</v>
      </c>
      <c r="AE51">
        <f t="shared" si="18"/>
        <v>1.0869756591135236</v>
      </c>
      <c r="AF51">
        <f t="shared" si="19"/>
        <v>1.1374447757637334</v>
      </c>
      <c r="AG51">
        <f t="shared" si="20"/>
        <v>4.2843793009307349</v>
      </c>
      <c r="AH51">
        <f t="shared" si="21"/>
        <v>3.3240873886531568</v>
      </c>
      <c r="AI51">
        <f t="shared" si="22"/>
        <v>2.8070071281959987</v>
      </c>
      <c r="AJ51">
        <f t="shared" si="23"/>
        <v>1.9452066941007362</v>
      </c>
      <c r="AK51">
        <f t="shared" si="24"/>
        <v>1.2311434772789469</v>
      </c>
      <c r="AL51">
        <f t="shared" si="25"/>
        <v>1.45941260795921</v>
      </c>
      <c r="AM51">
        <f t="shared" si="26"/>
        <v>1.6575502133896787</v>
      </c>
      <c r="AN51">
        <f>ACOS(COS(RADIANS(90-$C51)) *COS(RADIANS(90-'1. Intensity Data'!$C$8)) +SIN(RADIANS(90-'Climate Stations - U of M'!$C51)) *SIN(RADIANS(90-'1. Intensity Data'!$C$8)) *COS(RADIANS('Climate Stations - U of M'!$D51-'1. Intensity Data'!$C$9))) *6371</f>
        <v>101.83132847603008</v>
      </c>
    </row>
    <row r="52" spans="1:40" x14ac:dyDescent="0.25">
      <c r="A52">
        <v>277</v>
      </c>
      <c r="B52" t="s">
        <v>556</v>
      </c>
      <c r="C52">
        <v>45.799999999999898</v>
      </c>
      <c r="D52">
        <v>-105.4</v>
      </c>
      <c r="E52">
        <v>-999.89999999999895</v>
      </c>
      <c r="F52" t="s">
        <v>557</v>
      </c>
      <c r="G52" t="s">
        <v>2345</v>
      </c>
      <c r="H52" s="8">
        <v>1.1315200000000001</v>
      </c>
      <c r="I52" s="8">
        <v>1.5432600000000001</v>
      </c>
      <c r="J52" s="8">
        <v>2.79114</v>
      </c>
      <c r="K52" s="8">
        <v>3.8183199999999999</v>
      </c>
      <c r="L52">
        <f t="shared" si="0"/>
        <v>-3280.5119159999967</v>
      </c>
      <c r="M52">
        <f t="shared" si="1"/>
        <v>0.7663722666666668</v>
      </c>
      <c r="N52">
        <f t="shared" si="2"/>
        <v>2.3139113955797925</v>
      </c>
      <c r="O52" s="6">
        <f t="shared" si="3"/>
        <v>0.39558538555776152</v>
      </c>
      <c r="P52" s="6">
        <f t="shared" si="4"/>
        <v>0.49217337199658506</v>
      </c>
      <c r="Q52">
        <f t="shared" si="5"/>
        <v>1.4030423837881889</v>
      </c>
      <c r="R52" s="8">
        <v>1.025191298552568</v>
      </c>
      <c r="S52">
        <f t="shared" si="6"/>
        <v>2.6669754880000003</v>
      </c>
      <c r="T52">
        <f t="shared" si="7"/>
        <v>2.0692051200000003</v>
      </c>
      <c r="U52">
        <f t="shared" si="8"/>
        <v>1.7473287680000003</v>
      </c>
      <c r="V52">
        <f t="shared" si="9"/>
        <v>1.2108681813333335</v>
      </c>
      <c r="W52">
        <f t="shared" si="10"/>
        <v>0.7663722666666668</v>
      </c>
      <c r="X52">
        <f t="shared" si="11"/>
        <v>0.85765920000000007</v>
      </c>
      <c r="Y52">
        <f t="shared" si="12"/>
        <v>0.93689625813333355</v>
      </c>
      <c r="Z52">
        <f t="shared" si="13"/>
        <v>4.8825874955828965</v>
      </c>
      <c r="AA52">
        <f t="shared" si="14"/>
        <v>3.78821443622811</v>
      </c>
      <c r="AB52">
        <f t="shared" si="15"/>
        <v>3.1989366350370703</v>
      </c>
      <c r="AC52">
        <f t="shared" si="16"/>
        <v>2.2168069663853385</v>
      </c>
      <c r="AD52">
        <f t="shared" si="17"/>
        <v>1.4030423837881889</v>
      </c>
      <c r="AE52">
        <f t="shared" si="18"/>
        <v>1.0279214612686101</v>
      </c>
      <c r="AF52">
        <f t="shared" si="19"/>
        <v>1.0271315341894354</v>
      </c>
      <c r="AG52">
        <f t="shared" si="20"/>
        <v>8.0524116566176769</v>
      </c>
      <c r="AH52">
        <f t="shared" si="21"/>
        <v>6.2475607680654397</v>
      </c>
      <c r="AI52">
        <f t="shared" si="22"/>
        <v>5.2757179819219262</v>
      </c>
      <c r="AJ52">
        <f t="shared" si="23"/>
        <v>3.6559800050160725</v>
      </c>
      <c r="AK52">
        <f t="shared" si="24"/>
        <v>2.3139113955797925</v>
      </c>
      <c r="AL52">
        <f t="shared" si="25"/>
        <v>2.4332185466848446</v>
      </c>
      <c r="AM52">
        <f t="shared" si="26"/>
        <v>2.5367771538440298</v>
      </c>
      <c r="AN52">
        <f>ACOS(COS(RADIANS(90-$C52)) *COS(RADIANS(90-'1. Intensity Data'!$C$8)) +SIN(RADIANS(90-'Climate Stations - U of M'!$C52)) *SIN(RADIANS(90-'1. Intensity Data'!$C$8)) *COS(RADIANS('Climate Stations - U of M'!$D52-'1. Intensity Data'!$C$9))) *6371</f>
        <v>516.39541685681547</v>
      </c>
    </row>
    <row r="53" spans="1:40" x14ac:dyDescent="0.25">
      <c r="A53">
        <v>278</v>
      </c>
      <c r="B53" t="s">
        <v>558</v>
      </c>
      <c r="C53">
        <v>46.2667</v>
      </c>
      <c r="D53">
        <v>-112.2667</v>
      </c>
      <c r="E53" s="13">
        <v>1634.9</v>
      </c>
      <c r="F53" t="s">
        <v>559</v>
      </c>
      <c r="G53" t="s">
        <v>2345</v>
      </c>
      <c r="H53" s="8">
        <v>0.66666999999999998</v>
      </c>
      <c r="I53" s="8">
        <v>1.19167</v>
      </c>
      <c r="J53" s="8">
        <v>1.6666700000000001</v>
      </c>
      <c r="K53" s="8">
        <v>2.7931599999999999</v>
      </c>
      <c r="L53">
        <f t="shared" si="0"/>
        <v>5363.8453159999999</v>
      </c>
      <c r="M53">
        <f t="shared" si="1"/>
        <v>0.35993712279490125</v>
      </c>
      <c r="N53">
        <f t="shared" si="2"/>
        <v>1.2629187742242276</v>
      </c>
      <c r="O53" s="6">
        <f t="shared" si="3"/>
        <v>0.23082217312535996</v>
      </c>
      <c r="P53" s="6">
        <f t="shared" si="4"/>
        <v>0.19994338428233827</v>
      </c>
      <c r="Q53">
        <f t="shared" si="5"/>
        <v>0.73143107925328299</v>
      </c>
      <c r="R53" s="8">
        <v>1.6860914493992145</v>
      </c>
      <c r="S53">
        <f t="shared" si="6"/>
        <v>1.2525811873262562</v>
      </c>
      <c r="T53">
        <f t="shared" si="7"/>
        <v>0.97183023154623349</v>
      </c>
      <c r="U53">
        <f t="shared" si="8"/>
        <v>0.82065663997237481</v>
      </c>
      <c r="V53">
        <f t="shared" si="9"/>
        <v>0.56870065401594405</v>
      </c>
      <c r="W53">
        <f t="shared" si="10"/>
        <v>0.35993712279490125</v>
      </c>
      <c r="X53">
        <f t="shared" si="11"/>
        <v>0.43662034209617595</v>
      </c>
      <c r="Y53">
        <f t="shared" si="12"/>
        <v>0.50318137644968242</v>
      </c>
      <c r="Z53">
        <f t="shared" si="13"/>
        <v>2.5453801558014248</v>
      </c>
      <c r="AA53">
        <f t="shared" si="14"/>
        <v>1.9748639139838642</v>
      </c>
      <c r="AB53">
        <f t="shared" si="15"/>
        <v>1.667662860697485</v>
      </c>
      <c r="AC53">
        <f t="shared" si="16"/>
        <v>1.1556611052201873</v>
      </c>
      <c r="AD53">
        <f t="shared" si="17"/>
        <v>0.73143107925328299</v>
      </c>
      <c r="AE53">
        <f t="shared" si="18"/>
        <v>1.1931464989802718</v>
      </c>
      <c r="AF53">
        <f t="shared" si="19"/>
        <v>1.3357719046348193</v>
      </c>
      <c r="AG53">
        <f t="shared" si="20"/>
        <v>4.3949573343003117</v>
      </c>
      <c r="AH53">
        <f t="shared" si="21"/>
        <v>3.4098806904054149</v>
      </c>
      <c r="AI53">
        <f t="shared" si="22"/>
        <v>2.8794548052312385</v>
      </c>
      <c r="AJ53">
        <f t="shared" si="23"/>
        <v>1.9954116632742798</v>
      </c>
      <c r="AK53">
        <f t="shared" si="24"/>
        <v>1.2629187742242276</v>
      </c>
      <c r="AL53">
        <f t="shared" si="25"/>
        <v>1.3638565806681706</v>
      </c>
      <c r="AM53">
        <f t="shared" si="26"/>
        <v>1.4514705966615136</v>
      </c>
      <c r="AN53">
        <f>ACOS(COS(RADIANS(90-$C53)) *COS(RADIANS(90-'1. Intensity Data'!$C$8)) +SIN(RADIANS(90-'Climate Stations - U of M'!$C53)) *SIN(RADIANS(90-'1. Intensity Data'!$C$8)) *COS(RADIANS('Climate Stations - U of M'!$D53-'1. Intensity Data'!$C$9))) *6371</f>
        <v>40.941350965144679</v>
      </c>
    </row>
    <row r="54" spans="1:40" x14ac:dyDescent="0.25">
      <c r="A54">
        <v>279</v>
      </c>
      <c r="B54" t="s">
        <v>560</v>
      </c>
      <c r="C54">
        <v>46.283299999999898</v>
      </c>
      <c r="D54">
        <v>-112.3</v>
      </c>
      <c r="E54" s="13">
        <v>1687.0999999999899</v>
      </c>
      <c r="F54" t="s">
        <v>561</v>
      </c>
      <c r="G54" t="s">
        <v>2345</v>
      </c>
      <c r="H54" s="8">
        <v>0.6875</v>
      </c>
      <c r="I54" s="8">
        <v>1.1599999999999999</v>
      </c>
      <c r="J54" s="8">
        <v>1.5625</v>
      </c>
      <c r="K54" s="8">
        <v>2.7853300000000001</v>
      </c>
      <c r="L54">
        <f t="shared" si="0"/>
        <v>5535.1051639999669</v>
      </c>
      <c r="M54">
        <f t="shared" si="1"/>
        <v>0.39064143318965527</v>
      </c>
      <c r="N54">
        <f t="shared" si="2"/>
        <v>1.1684748763186692</v>
      </c>
      <c r="O54" s="6">
        <f t="shared" si="3"/>
        <v>0.19883151046139741</v>
      </c>
      <c r="P54" s="6">
        <f t="shared" si="4"/>
        <v>0.25282193230686245</v>
      </c>
      <c r="Q54">
        <f t="shared" si="5"/>
        <v>0.71064840431276588</v>
      </c>
      <c r="R54" s="8">
        <v>1.0293824614826128</v>
      </c>
      <c r="S54">
        <f t="shared" si="6"/>
        <v>1.3594321875000004</v>
      </c>
      <c r="T54">
        <f t="shared" si="7"/>
        <v>1.0547318696120693</v>
      </c>
      <c r="U54">
        <f t="shared" si="8"/>
        <v>0.89066246767241397</v>
      </c>
      <c r="V54">
        <f t="shared" si="9"/>
        <v>0.61721346443965541</v>
      </c>
      <c r="W54">
        <f t="shared" si="10"/>
        <v>0.39064143318965527</v>
      </c>
      <c r="X54">
        <f t="shared" si="11"/>
        <v>0.46485607489224146</v>
      </c>
      <c r="Y54">
        <f t="shared" si="12"/>
        <v>0.5292743838900863</v>
      </c>
      <c r="Z54">
        <f t="shared" si="13"/>
        <v>2.4730564470084251</v>
      </c>
      <c r="AA54">
        <f t="shared" si="14"/>
        <v>1.9187506916444679</v>
      </c>
      <c r="AB54">
        <f t="shared" si="15"/>
        <v>1.620278361833106</v>
      </c>
      <c r="AC54">
        <f t="shared" si="16"/>
        <v>1.1228244788141701</v>
      </c>
      <c r="AD54">
        <f t="shared" si="17"/>
        <v>0.71064840431276588</v>
      </c>
      <c r="AE54">
        <f t="shared" si="18"/>
        <v>1.0289692520011213</v>
      </c>
      <c r="AF54">
        <f t="shared" si="19"/>
        <v>1.0290888072777662</v>
      </c>
      <c r="AG54">
        <f t="shared" si="20"/>
        <v>4.0662925695889687</v>
      </c>
      <c r="AH54">
        <f t="shared" si="21"/>
        <v>3.1548821660604069</v>
      </c>
      <c r="AI54">
        <f t="shared" si="22"/>
        <v>2.6641227180065656</v>
      </c>
      <c r="AJ54">
        <f t="shared" si="23"/>
        <v>1.8461903045834973</v>
      </c>
      <c r="AK54">
        <f t="shared" si="24"/>
        <v>1.1684748763186692</v>
      </c>
      <c r="AL54">
        <f t="shared" si="25"/>
        <v>1.266981157239002</v>
      </c>
      <c r="AM54">
        <f t="shared" si="26"/>
        <v>1.3524846090778508</v>
      </c>
      <c r="AN54">
        <f>ACOS(COS(RADIANS(90-$C54)) *COS(RADIANS(90-'1. Intensity Data'!$C$8)) +SIN(RADIANS(90-'Climate Stations - U of M'!$C54)) *SIN(RADIANS(90-'1. Intensity Data'!$C$8)) *COS(RADIANS('Climate Stations - U of M'!$D54-'1. Intensity Data'!$C$9))) *6371</f>
        <v>40.645591197822206</v>
      </c>
    </row>
    <row r="55" spans="1:40" x14ac:dyDescent="0.25">
      <c r="A55" s="1">
        <v>1106</v>
      </c>
      <c r="B55" t="s">
        <v>2206</v>
      </c>
      <c r="C55">
        <v>45.799999999999898</v>
      </c>
      <c r="D55">
        <v>-112.5167</v>
      </c>
      <c r="E55" s="13">
        <v>2188.5</v>
      </c>
      <c r="F55" t="s">
        <v>2207</v>
      </c>
      <c r="G55" t="s">
        <v>2346</v>
      </c>
      <c r="H55" s="8">
        <v>0.9</v>
      </c>
      <c r="I55" s="8">
        <v>1.5815300000000001</v>
      </c>
      <c r="J55" s="8">
        <v>1.9</v>
      </c>
      <c r="K55" s="8">
        <v>3.6494499999999999</v>
      </c>
      <c r="L55">
        <f t="shared" si="0"/>
        <v>7180.11834</v>
      </c>
      <c r="M55">
        <f t="shared" si="1"/>
        <v>0.45494855967487302</v>
      </c>
      <c r="N55">
        <f t="shared" si="2"/>
        <v>1.0725585852002715</v>
      </c>
      <c r="O55" s="6">
        <f t="shared" si="3"/>
        <v>0.15787484497622603</v>
      </c>
      <c r="P55" s="6">
        <f t="shared" si="4"/>
        <v>0.34551805599826346</v>
      </c>
      <c r="Q55">
        <f t="shared" si="5"/>
        <v>0.70903832059926741</v>
      </c>
      <c r="R55" s="8">
        <v>1.2924984227435947</v>
      </c>
      <c r="S55">
        <f t="shared" si="6"/>
        <v>1.5832209876685579</v>
      </c>
      <c r="T55">
        <f t="shared" si="7"/>
        <v>1.2283611111221571</v>
      </c>
      <c r="U55">
        <f t="shared" si="8"/>
        <v>1.0372827160587104</v>
      </c>
      <c r="V55">
        <f t="shared" si="9"/>
        <v>0.71881872428629945</v>
      </c>
      <c r="W55">
        <f t="shared" si="10"/>
        <v>0.45494855967487302</v>
      </c>
      <c r="X55">
        <f t="shared" si="11"/>
        <v>0.56621141975615474</v>
      </c>
      <c r="Y55">
        <f t="shared" si="12"/>
        <v>0.66278758230670731</v>
      </c>
      <c r="Z55">
        <f t="shared" si="13"/>
        <v>2.4674533556854508</v>
      </c>
      <c r="AA55">
        <f t="shared" si="14"/>
        <v>1.9144034656180222</v>
      </c>
      <c r="AB55">
        <f t="shared" si="15"/>
        <v>1.6166073709663296</v>
      </c>
      <c r="AC55">
        <f t="shared" si="16"/>
        <v>1.1202805465468426</v>
      </c>
      <c r="AD55">
        <f t="shared" si="17"/>
        <v>0.70903832059926741</v>
      </c>
      <c r="AE55">
        <f t="shared" si="18"/>
        <v>1.0947482423163668</v>
      </c>
      <c r="AF55">
        <f t="shared" si="19"/>
        <v>1.1519639611866448</v>
      </c>
      <c r="AG55">
        <f t="shared" si="20"/>
        <v>3.7325038764969447</v>
      </c>
      <c r="AH55">
        <f t="shared" si="21"/>
        <v>2.8959081800407329</v>
      </c>
      <c r="AI55">
        <f t="shared" si="22"/>
        <v>2.4454335742566187</v>
      </c>
      <c r="AJ55">
        <f t="shared" si="23"/>
        <v>1.6946425646164289</v>
      </c>
      <c r="AK55">
        <f t="shared" si="24"/>
        <v>1.0725585852002715</v>
      </c>
      <c r="AL55">
        <f t="shared" si="25"/>
        <v>1.2794189389002035</v>
      </c>
      <c r="AM55">
        <f t="shared" si="26"/>
        <v>1.4589737259117448</v>
      </c>
      <c r="AN55">
        <f>ACOS(COS(RADIANS(90-$C55)) *COS(RADIANS(90-'1. Intensity Data'!$C$8)) +SIN(RADIANS(90-'Climate Stations - U of M'!$C55)) *SIN(RADIANS(90-'1. Intensity Data'!$C$8)) *COS(RADIANS('Climate Stations - U of M'!$D55-'1. Intensity Data'!$C$9))) *6371</f>
        <v>96.093557967270186</v>
      </c>
    </row>
    <row r="56" spans="1:40" x14ac:dyDescent="0.25">
      <c r="A56">
        <v>280</v>
      </c>
      <c r="B56" t="s">
        <v>562</v>
      </c>
      <c r="C56">
        <v>48.671900000000001</v>
      </c>
      <c r="D56">
        <v>-106.4811</v>
      </c>
      <c r="E56">
        <v>901.6</v>
      </c>
      <c r="F56" t="s">
        <v>563</v>
      </c>
      <c r="G56" t="s">
        <v>2345</v>
      </c>
      <c r="H56" s="8">
        <v>1.0930500000000001</v>
      </c>
      <c r="I56" s="8">
        <v>1.5860000000000001</v>
      </c>
      <c r="J56" s="8">
        <v>2.7645499999999998</v>
      </c>
      <c r="K56" s="8">
        <v>3.7914599999999998</v>
      </c>
      <c r="L56">
        <f t="shared" si="0"/>
        <v>2958.0053440000002</v>
      </c>
      <c r="M56">
        <f t="shared" si="1"/>
        <v>0.69845074982660793</v>
      </c>
      <c r="N56">
        <f t="shared" si="2"/>
        <v>2.1082027966919425</v>
      </c>
      <c r="O56" s="6">
        <f t="shared" si="3"/>
        <v>0.36036394594541654</v>
      </c>
      <c r="P56" s="6">
        <f t="shared" si="4"/>
        <v>0.44866549671908584</v>
      </c>
      <c r="Q56">
        <f t="shared" si="5"/>
        <v>1.2784341467055143</v>
      </c>
      <c r="R56" s="8">
        <v>1.046482728347192</v>
      </c>
      <c r="S56">
        <f t="shared" si="6"/>
        <v>2.4306086093965953</v>
      </c>
      <c r="T56">
        <f t="shared" si="7"/>
        <v>1.8858170245318413</v>
      </c>
      <c r="U56">
        <f t="shared" si="8"/>
        <v>1.592467709604666</v>
      </c>
      <c r="V56">
        <f t="shared" si="9"/>
        <v>1.1035521847260406</v>
      </c>
      <c r="W56">
        <f t="shared" si="10"/>
        <v>0.69845074982660793</v>
      </c>
      <c r="X56">
        <f t="shared" si="11"/>
        <v>0.79710056236995586</v>
      </c>
      <c r="Y56">
        <f t="shared" si="12"/>
        <v>0.8827285996575821</v>
      </c>
      <c r="Z56">
        <f t="shared" si="13"/>
        <v>4.448950830535189</v>
      </c>
      <c r="AA56">
        <f t="shared" si="14"/>
        <v>3.4517721961048888</v>
      </c>
      <c r="AB56">
        <f t="shared" si="15"/>
        <v>2.9148298544885725</v>
      </c>
      <c r="AC56">
        <f t="shared" si="16"/>
        <v>2.0199259517947126</v>
      </c>
      <c r="AD56">
        <f t="shared" si="17"/>
        <v>1.2784341467055143</v>
      </c>
      <c r="AE56">
        <f t="shared" si="18"/>
        <v>1.0332443187172662</v>
      </c>
      <c r="AF56">
        <f t="shared" si="19"/>
        <v>1.0370746319035249</v>
      </c>
      <c r="AG56">
        <f t="shared" si="20"/>
        <v>7.3365457324879593</v>
      </c>
      <c r="AH56">
        <f t="shared" si="21"/>
        <v>5.6921475510682447</v>
      </c>
      <c r="AI56">
        <f t="shared" si="22"/>
        <v>4.8067023764576282</v>
      </c>
      <c r="AJ56">
        <f t="shared" si="23"/>
        <v>3.3309604187732695</v>
      </c>
      <c r="AK56">
        <f t="shared" si="24"/>
        <v>2.1082027966919425</v>
      </c>
      <c r="AL56">
        <f t="shared" si="25"/>
        <v>2.2722895975189568</v>
      </c>
      <c r="AM56">
        <f t="shared" si="26"/>
        <v>2.4147169406368052</v>
      </c>
      <c r="AN56">
        <f>ACOS(COS(RADIANS(90-$C56)) *COS(RADIANS(90-'1. Intensity Data'!$C$8)) +SIN(RADIANS(90-'Climate Stations - U of M'!$C56)) *SIN(RADIANS(90-'1. Intensity Data'!$C$8)) *COS(RADIANS('Climate Stations - U of M'!$D56-'1. Intensity Data'!$C$9))) *6371</f>
        <v>474.59259831864944</v>
      </c>
    </row>
    <row r="57" spans="1:40" x14ac:dyDescent="0.25">
      <c r="A57">
        <v>952</v>
      </c>
      <c r="B57" t="s">
        <v>1899</v>
      </c>
      <c r="C57">
        <v>48.633299999999899</v>
      </c>
      <c r="D57">
        <v>-115.583299999999</v>
      </c>
      <c r="E57" s="13">
        <v>1310.5999999999899</v>
      </c>
      <c r="F57" t="s">
        <v>1900</v>
      </c>
      <c r="G57" t="s">
        <v>2346</v>
      </c>
      <c r="H57" s="8">
        <v>1.075</v>
      </c>
      <c r="I57" s="8">
        <v>2</v>
      </c>
      <c r="J57" s="8">
        <v>2.2713399999999999</v>
      </c>
      <c r="K57" s="8">
        <v>4.2</v>
      </c>
      <c r="L57">
        <f t="shared" si="0"/>
        <v>4299.8689039999672</v>
      </c>
      <c r="M57">
        <f t="shared" si="1"/>
        <v>0.47282337653999962</v>
      </c>
      <c r="N57">
        <f t="shared" si="2"/>
        <v>1.2039796926238091</v>
      </c>
      <c r="O57" s="6">
        <f t="shared" si="3"/>
        <v>0.18689979968657902</v>
      </c>
      <c r="P57" s="6">
        <f t="shared" si="4"/>
        <v>0.34327430734002884</v>
      </c>
      <c r="Q57">
        <f t="shared" si="5"/>
        <v>0.77362699998191897</v>
      </c>
      <c r="R57" s="8">
        <v>1.3027687803370618</v>
      </c>
      <c r="S57">
        <f t="shared" si="6"/>
        <v>1.6454253503591985</v>
      </c>
      <c r="T57">
        <f t="shared" si="7"/>
        <v>1.2766231166579989</v>
      </c>
      <c r="U57">
        <f t="shared" si="8"/>
        <v>1.078037298511199</v>
      </c>
      <c r="V57">
        <f t="shared" si="9"/>
        <v>0.74706093493319947</v>
      </c>
      <c r="W57">
        <f t="shared" si="10"/>
        <v>0.47282337653999962</v>
      </c>
      <c r="X57">
        <f t="shared" si="11"/>
        <v>0.62336753240499965</v>
      </c>
      <c r="Y57">
        <f t="shared" si="12"/>
        <v>0.75403985969581988</v>
      </c>
      <c r="Z57">
        <f t="shared" si="13"/>
        <v>2.6922219599370778</v>
      </c>
      <c r="AA57">
        <f t="shared" si="14"/>
        <v>2.0887928999511813</v>
      </c>
      <c r="AB57">
        <f t="shared" si="15"/>
        <v>1.763869559958775</v>
      </c>
      <c r="AC57">
        <f t="shared" si="16"/>
        <v>1.2223306599714321</v>
      </c>
      <c r="AD57">
        <f t="shared" si="17"/>
        <v>0.77362699998191897</v>
      </c>
      <c r="AE57">
        <f t="shared" si="18"/>
        <v>1.0973158317147336</v>
      </c>
      <c r="AF57">
        <f t="shared" si="19"/>
        <v>1.1567602181827938</v>
      </c>
      <c r="AG57">
        <f t="shared" si="20"/>
        <v>4.1898493303308557</v>
      </c>
      <c r="AH57">
        <f t="shared" si="21"/>
        <v>3.2507451700842847</v>
      </c>
      <c r="AI57">
        <f t="shared" si="22"/>
        <v>2.7450736991822846</v>
      </c>
      <c r="AJ57">
        <f t="shared" si="23"/>
        <v>1.9022879143456184</v>
      </c>
      <c r="AK57">
        <f t="shared" si="24"/>
        <v>1.2039796926238091</v>
      </c>
      <c r="AL57">
        <f t="shared" si="25"/>
        <v>1.4708197694678566</v>
      </c>
      <c r="AM57">
        <f t="shared" si="26"/>
        <v>1.7024369561684902</v>
      </c>
      <c r="AN57">
        <f>ACOS(COS(RADIANS(90-$C57)) *COS(RADIANS(90-'1. Intensity Data'!$C$8)) +SIN(RADIANS(90-'Climate Stations - U of M'!$C57)) *SIN(RADIANS(90-'1. Intensity Data'!$C$8)) *COS(RADIANS('Climate Stations - U of M'!$D57-'1. Intensity Data'!$C$9))) *6371</f>
        <v>350.92939379348343</v>
      </c>
    </row>
    <row r="58" spans="1:40" x14ac:dyDescent="0.25">
      <c r="A58" s="1">
        <v>1109</v>
      </c>
      <c r="B58" t="s">
        <v>2211</v>
      </c>
      <c r="C58">
        <v>44.466700000000003</v>
      </c>
      <c r="D58">
        <v>-112.9833</v>
      </c>
      <c r="E58" s="13">
        <v>2697.5</v>
      </c>
      <c r="F58" t="s">
        <v>2212</v>
      </c>
      <c r="G58" t="s">
        <v>2345</v>
      </c>
      <c r="H58" s="8">
        <v>0.99028000000000005</v>
      </c>
      <c r="I58" s="8">
        <v>1.7857099999999999</v>
      </c>
      <c r="J58" s="8">
        <v>2.06582</v>
      </c>
      <c r="K58" s="8">
        <v>3.8</v>
      </c>
      <c r="L58">
        <f t="shared" si="0"/>
        <v>8850.0658999999996</v>
      </c>
      <c r="M58">
        <f t="shared" si="1"/>
        <v>0.51675936505703624</v>
      </c>
      <c r="N58">
        <f t="shared" si="2"/>
        <v>1.2556513098965265</v>
      </c>
      <c r="O58" s="6">
        <f t="shared" si="3"/>
        <v>0.18887719827164542</v>
      </c>
      <c r="P58" s="6">
        <f t="shared" si="4"/>
        <v>0.38583966760298338</v>
      </c>
      <c r="Q58">
        <f t="shared" si="5"/>
        <v>0.82074548874975495</v>
      </c>
      <c r="R58" s="8">
        <v>1.3598282652351936</v>
      </c>
      <c r="S58">
        <f t="shared" si="6"/>
        <v>1.7983225903984859</v>
      </c>
      <c r="T58">
        <f t="shared" si="7"/>
        <v>1.3952502856539979</v>
      </c>
      <c r="U58">
        <f t="shared" si="8"/>
        <v>1.1782113523300426</v>
      </c>
      <c r="V58">
        <f t="shared" si="9"/>
        <v>0.81647979679011728</v>
      </c>
      <c r="W58">
        <f t="shared" si="10"/>
        <v>0.51675936505703624</v>
      </c>
      <c r="X58">
        <f t="shared" si="11"/>
        <v>0.63513952379277727</v>
      </c>
      <c r="Y58">
        <f t="shared" si="12"/>
        <v>0.73789350157540035</v>
      </c>
      <c r="Z58">
        <f t="shared" si="13"/>
        <v>2.8561943008491468</v>
      </c>
      <c r="AA58">
        <f t="shared" si="14"/>
        <v>2.2160128196243383</v>
      </c>
      <c r="AB58">
        <f t="shared" si="15"/>
        <v>1.8712997143494412</v>
      </c>
      <c r="AC58">
        <f t="shared" si="16"/>
        <v>1.2967778722246128</v>
      </c>
      <c r="AD58">
        <f t="shared" si="17"/>
        <v>0.82074548874975495</v>
      </c>
      <c r="AE58">
        <f t="shared" si="18"/>
        <v>1.1115807029392666</v>
      </c>
      <c r="AF58">
        <f t="shared" si="19"/>
        <v>1.1834069976302217</v>
      </c>
      <c r="AG58">
        <f t="shared" si="20"/>
        <v>4.3696665584399117</v>
      </c>
      <c r="AH58">
        <f t="shared" si="21"/>
        <v>3.3902585367206219</v>
      </c>
      <c r="AI58">
        <f t="shared" si="22"/>
        <v>2.8628849865640804</v>
      </c>
      <c r="AJ58">
        <f t="shared" si="23"/>
        <v>1.9839290696365119</v>
      </c>
      <c r="AK58">
        <f t="shared" si="24"/>
        <v>1.2556513098965265</v>
      </c>
      <c r="AL58">
        <f t="shared" si="25"/>
        <v>1.458193482422395</v>
      </c>
      <c r="AM58">
        <f t="shared" si="26"/>
        <v>1.6340000881748487</v>
      </c>
      <c r="AN58">
        <f>ACOS(COS(RADIANS(90-$C58)) *COS(RADIANS(90-'1. Intensity Data'!$C$8)) +SIN(RADIANS(90-'Climate Stations - U of M'!$C58)) *SIN(RADIANS(90-'1. Intensity Data'!$C$8)) *COS(RADIANS('Climate Stations - U of M'!$D58-'1. Intensity Data'!$C$9))) *6371</f>
        <v>247.97869369324863</v>
      </c>
    </row>
    <row r="59" spans="1:40" x14ac:dyDescent="0.25">
      <c r="A59">
        <v>281</v>
      </c>
      <c r="B59" t="s">
        <v>564</v>
      </c>
      <c r="C59">
        <v>48.2333</v>
      </c>
      <c r="D59">
        <v>-113.5</v>
      </c>
      <c r="E59" s="13">
        <v>1417.3</v>
      </c>
      <c r="F59" t="s">
        <v>565</v>
      </c>
      <c r="G59" t="s">
        <v>2346</v>
      </c>
      <c r="H59" s="8">
        <v>1.02</v>
      </c>
      <c r="I59" s="8">
        <v>1.87527</v>
      </c>
      <c r="J59" s="8">
        <v>2.1918000000000002</v>
      </c>
      <c r="K59" s="8">
        <v>3.9333300000000002</v>
      </c>
      <c r="L59">
        <f t="shared" si="0"/>
        <v>4649.9345320000002</v>
      </c>
      <c r="M59">
        <f t="shared" si="1"/>
        <v>0.45996222266566222</v>
      </c>
      <c r="N59">
        <f t="shared" si="2"/>
        <v>1.2028063398513515</v>
      </c>
      <c r="O59" s="6">
        <f t="shared" si="3"/>
        <v>0.18988746133521001</v>
      </c>
      <c r="P59" s="6">
        <f t="shared" si="4"/>
        <v>0.32834226421747581</v>
      </c>
      <c r="Q59">
        <f t="shared" si="5"/>
        <v>0.76557430203441368</v>
      </c>
      <c r="R59" s="8">
        <v>1.0418323398168301</v>
      </c>
      <c r="S59">
        <f t="shared" si="6"/>
        <v>1.6006685348765046</v>
      </c>
      <c r="T59">
        <f t="shared" si="7"/>
        <v>1.241898001197288</v>
      </c>
      <c r="U59">
        <f t="shared" si="8"/>
        <v>1.0487138676777097</v>
      </c>
      <c r="V59">
        <f t="shared" si="9"/>
        <v>0.72674031181174636</v>
      </c>
      <c r="W59">
        <f t="shared" si="10"/>
        <v>0.45996222266566222</v>
      </c>
      <c r="X59">
        <f t="shared" si="11"/>
        <v>0.59997166699924664</v>
      </c>
      <c r="Y59">
        <f t="shared" si="12"/>
        <v>0.72149986468079796</v>
      </c>
      <c r="Z59">
        <f t="shared" si="13"/>
        <v>2.6641985710797593</v>
      </c>
      <c r="AA59">
        <f t="shared" si="14"/>
        <v>2.0670506154929171</v>
      </c>
      <c r="AB59">
        <f t="shared" si="15"/>
        <v>1.745509408638463</v>
      </c>
      <c r="AC59">
        <f t="shared" si="16"/>
        <v>1.2096073972143737</v>
      </c>
      <c r="AD59">
        <f t="shared" si="17"/>
        <v>0.76557430203441368</v>
      </c>
      <c r="AE59">
        <f t="shared" si="18"/>
        <v>1.0320817215846758</v>
      </c>
      <c r="AF59">
        <f t="shared" si="19"/>
        <v>1.0349029004598458</v>
      </c>
      <c r="AG59">
        <f t="shared" si="20"/>
        <v>4.1857660626827027</v>
      </c>
      <c r="AH59">
        <f t="shared" si="21"/>
        <v>3.2475771175986488</v>
      </c>
      <c r="AI59">
        <f t="shared" si="22"/>
        <v>2.7423984548610814</v>
      </c>
      <c r="AJ59">
        <f t="shared" si="23"/>
        <v>1.9004340169651355</v>
      </c>
      <c r="AK59">
        <f t="shared" si="24"/>
        <v>1.2028063398513515</v>
      </c>
      <c r="AL59">
        <f t="shared" si="25"/>
        <v>1.4500547548885137</v>
      </c>
      <c r="AM59">
        <f t="shared" si="26"/>
        <v>1.6646663791407708</v>
      </c>
      <c r="AN59">
        <f>ACOS(COS(RADIANS(90-$C59)) *COS(RADIANS(90-'1. Intensity Data'!$C$8)) +SIN(RADIANS(90-'Climate Stations - U of M'!$C59)) *SIN(RADIANS(90-'1. Intensity Data'!$C$8)) *COS(RADIANS('Climate Stations - U of M'!$D59-'1. Intensity Data'!$C$9))) *6371</f>
        <v>214.16641029956961</v>
      </c>
    </row>
    <row r="60" spans="1:40" x14ac:dyDescent="0.25">
      <c r="A60" s="1">
        <v>1094</v>
      </c>
      <c r="B60" t="s">
        <v>2182</v>
      </c>
      <c r="C60">
        <v>44.95</v>
      </c>
      <c r="D60">
        <v>-111.349999999999</v>
      </c>
      <c r="E60" s="13">
        <v>2392.6999999999898</v>
      </c>
      <c r="F60" t="s">
        <v>2183</v>
      </c>
      <c r="G60" t="s">
        <v>2345</v>
      </c>
      <c r="H60" s="8">
        <v>0.91666999999999998</v>
      </c>
      <c r="I60" s="8">
        <v>1.6</v>
      </c>
      <c r="J60" s="8">
        <v>1.9571400000000001</v>
      </c>
      <c r="K60" s="8">
        <v>3</v>
      </c>
      <c r="L60">
        <f t="shared" si="0"/>
        <v>7850.0658679999669</v>
      </c>
      <c r="M60">
        <f t="shared" si="1"/>
        <v>0.49540791320062494</v>
      </c>
      <c r="N60">
        <f t="shared" si="2"/>
        <v>1.4020348618124012</v>
      </c>
      <c r="O60" s="6">
        <f t="shared" si="3"/>
        <v>0.23175399207872288</v>
      </c>
      <c r="P60" s="6">
        <f t="shared" si="4"/>
        <v>0.33476828700774619</v>
      </c>
      <c r="Q60">
        <f t="shared" si="5"/>
        <v>0.86840157441007371</v>
      </c>
      <c r="R60" s="8">
        <v>1.3070247356967175</v>
      </c>
      <c r="S60">
        <f t="shared" si="6"/>
        <v>1.7240195379381746</v>
      </c>
      <c r="T60">
        <f t="shared" si="7"/>
        <v>1.3376013656416874</v>
      </c>
      <c r="U60">
        <f t="shared" si="8"/>
        <v>1.1295300420974248</v>
      </c>
      <c r="V60">
        <f t="shared" si="9"/>
        <v>0.78274450285698749</v>
      </c>
      <c r="W60">
        <f t="shared" si="10"/>
        <v>0.49540791320062494</v>
      </c>
      <c r="X60">
        <f t="shared" si="11"/>
        <v>0.60072343490046864</v>
      </c>
      <c r="Y60">
        <f t="shared" si="12"/>
        <v>0.69213730773593318</v>
      </c>
      <c r="Z60">
        <f t="shared" si="13"/>
        <v>3.0220374789470563</v>
      </c>
      <c r="AA60">
        <f t="shared" si="14"/>
        <v>2.344684250907199</v>
      </c>
      <c r="AB60">
        <f t="shared" si="15"/>
        <v>1.9799555896549679</v>
      </c>
      <c r="AC60">
        <f t="shared" si="16"/>
        <v>1.3720744875679165</v>
      </c>
      <c r="AD60">
        <f t="shared" si="17"/>
        <v>0.86840157441007371</v>
      </c>
      <c r="AE60">
        <f t="shared" si="18"/>
        <v>1.0983798205546476</v>
      </c>
      <c r="AF60">
        <f t="shared" si="19"/>
        <v>1.1587477493357532</v>
      </c>
      <c r="AG60">
        <f t="shared" si="20"/>
        <v>4.879081319107156</v>
      </c>
      <c r="AH60">
        <f t="shared" si="21"/>
        <v>3.7854941268934836</v>
      </c>
      <c r="AI60">
        <f t="shared" si="22"/>
        <v>3.1966394849322746</v>
      </c>
      <c r="AJ60">
        <f t="shared" si="23"/>
        <v>2.2152150816635938</v>
      </c>
      <c r="AK60">
        <f t="shared" si="24"/>
        <v>1.4020348618124012</v>
      </c>
      <c r="AL60">
        <f t="shared" si="25"/>
        <v>1.5408111463593008</v>
      </c>
      <c r="AM60">
        <f t="shared" si="26"/>
        <v>1.6612689613460101</v>
      </c>
      <c r="AN60">
        <f>ACOS(COS(RADIANS(90-$C60)) *COS(RADIANS(90-'1. Intensity Data'!$C$8)) +SIN(RADIANS(90-'Climate Stations - U of M'!$C60)) *SIN(RADIANS(90-'1. Intensity Data'!$C$8)) *COS(RADIANS('Climate Stations - U of M'!$D60-'1. Intensity Data'!$C$9))) *6371</f>
        <v>189.56268252722776</v>
      </c>
    </row>
    <row r="61" spans="1:40" x14ac:dyDescent="0.25">
      <c r="A61">
        <v>282</v>
      </c>
      <c r="B61" t="s">
        <v>566</v>
      </c>
      <c r="C61">
        <v>45.083300000000001</v>
      </c>
      <c r="D61">
        <v>-109.0333</v>
      </c>
      <c r="E61" s="13">
        <v>1189.9000000000001</v>
      </c>
      <c r="F61" t="s">
        <v>567</v>
      </c>
      <c r="G61" t="s">
        <v>2345</v>
      </c>
      <c r="H61" s="8">
        <v>0.79388000000000003</v>
      </c>
      <c r="I61" s="8">
        <v>1.19201</v>
      </c>
      <c r="J61" s="8">
        <v>1.9624999999999999</v>
      </c>
      <c r="K61" s="8">
        <v>2.8286899999999999</v>
      </c>
      <c r="L61">
        <f t="shared" si="0"/>
        <v>3903.8715160000002</v>
      </c>
      <c r="M61">
        <f t="shared" si="1"/>
        <v>0.49856522547294074</v>
      </c>
      <c r="N61">
        <f t="shared" si="2"/>
        <v>1.5845781091926576</v>
      </c>
      <c r="O61" s="6">
        <f t="shared" si="3"/>
        <v>0.27760902280298821</v>
      </c>
      <c r="P61" s="6">
        <f t="shared" si="4"/>
        <v>0.30614131401904798</v>
      </c>
      <c r="Q61">
        <f t="shared" si="5"/>
        <v>0.94535971160585286</v>
      </c>
      <c r="R61" s="8">
        <v>1.0567178951692386</v>
      </c>
      <c r="S61">
        <f t="shared" si="6"/>
        <v>1.7350069846458338</v>
      </c>
      <c r="T61">
        <f t="shared" si="7"/>
        <v>1.3461261087769401</v>
      </c>
      <c r="U61">
        <f t="shared" si="8"/>
        <v>1.1367287140783049</v>
      </c>
      <c r="V61">
        <f t="shared" si="9"/>
        <v>0.78773305624724643</v>
      </c>
      <c r="W61">
        <f t="shared" si="10"/>
        <v>0.49856522547294074</v>
      </c>
      <c r="X61">
        <f t="shared" si="11"/>
        <v>0.57239391910470561</v>
      </c>
      <c r="Y61">
        <f t="shared" si="12"/>
        <v>0.63647722517707739</v>
      </c>
      <c r="Z61">
        <f t="shared" si="13"/>
        <v>3.2898517963883678</v>
      </c>
      <c r="AA61">
        <f t="shared" si="14"/>
        <v>2.5524712213358027</v>
      </c>
      <c r="AB61">
        <f t="shared" si="15"/>
        <v>2.1554201424613444</v>
      </c>
      <c r="AC61">
        <f t="shared" si="16"/>
        <v>1.4936683443372476</v>
      </c>
      <c r="AD61">
        <f t="shared" si="17"/>
        <v>0.94535971160585286</v>
      </c>
      <c r="AE61">
        <f t="shared" si="18"/>
        <v>1.0358031104227778</v>
      </c>
      <c r="AF61">
        <f t="shared" si="19"/>
        <v>1.0418544548094206</v>
      </c>
      <c r="AG61">
        <f t="shared" si="20"/>
        <v>5.5143318199904483</v>
      </c>
      <c r="AH61">
        <f t="shared" si="21"/>
        <v>4.2783608948201755</v>
      </c>
      <c r="AI61">
        <f t="shared" si="22"/>
        <v>3.6128380889592591</v>
      </c>
      <c r="AJ61">
        <f t="shared" si="23"/>
        <v>2.5036334125243993</v>
      </c>
      <c r="AK61">
        <f t="shared" si="24"/>
        <v>1.5845781091926576</v>
      </c>
      <c r="AL61">
        <f t="shared" si="25"/>
        <v>1.6790585818944934</v>
      </c>
      <c r="AM61">
        <f t="shared" si="26"/>
        <v>1.7610676321996865</v>
      </c>
      <c r="AN61">
        <f>ACOS(COS(RADIANS(90-$C61)) *COS(RADIANS(90-'1. Intensity Data'!$C$8)) +SIN(RADIANS(90-'Climate Stations - U of M'!$C61)) *SIN(RADIANS(90-'1. Intensity Data'!$C$8)) *COS(RADIANS('Climate Stations - U of M'!$D61-'1. Intensity Data'!$C$9))) *6371</f>
        <v>285.26309609317769</v>
      </c>
    </row>
    <row r="62" spans="1:40" x14ac:dyDescent="0.25">
      <c r="A62">
        <v>283</v>
      </c>
      <c r="B62" t="s">
        <v>568</v>
      </c>
      <c r="C62">
        <v>45.800800000000002</v>
      </c>
      <c r="D62">
        <v>-111.2092</v>
      </c>
      <c r="E62" s="13">
        <v>1248.5</v>
      </c>
      <c r="F62" t="s">
        <v>569</v>
      </c>
      <c r="G62" t="s">
        <v>2345</v>
      </c>
      <c r="H62" s="8">
        <v>0.65622000000000003</v>
      </c>
      <c r="I62" s="8">
        <v>1.1268899999999999</v>
      </c>
      <c r="J62" s="8">
        <v>1.5589299999999999</v>
      </c>
      <c r="K62" s="8">
        <v>2.7545500000000001</v>
      </c>
      <c r="L62">
        <f t="shared" si="0"/>
        <v>4096.1287400000001</v>
      </c>
      <c r="M62">
        <f t="shared" si="1"/>
        <v>0.36810060669275624</v>
      </c>
      <c r="N62">
        <f t="shared" si="2"/>
        <v>1.215996153733383</v>
      </c>
      <c r="O62" s="6">
        <f t="shared" si="3"/>
        <v>0.21674094090554299</v>
      </c>
      <c r="P62" s="6">
        <f t="shared" si="4"/>
        <v>0.21786723459216939</v>
      </c>
      <c r="Q62">
        <f t="shared" si="5"/>
        <v>0.71693169416277613</v>
      </c>
      <c r="R62" s="8">
        <v>1.0607321251774779</v>
      </c>
      <c r="S62">
        <f t="shared" si="6"/>
        <v>1.2809901112907918</v>
      </c>
      <c r="T62">
        <f t="shared" si="7"/>
        <v>0.99387163807044188</v>
      </c>
      <c r="U62">
        <f t="shared" si="8"/>
        <v>0.83926938325948419</v>
      </c>
      <c r="V62">
        <f t="shared" si="9"/>
        <v>0.5815989585745549</v>
      </c>
      <c r="W62">
        <f t="shared" si="10"/>
        <v>0.36810060669275624</v>
      </c>
      <c r="X62">
        <f t="shared" si="11"/>
        <v>0.44013045501956721</v>
      </c>
      <c r="Y62">
        <f t="shared" si="12"/>
        <v>0.50265236336723906</v>
      </c>
      <c r="Z62">
        <f t="shared" si="13"/>
        <v>2.494922295686461</v>
      </c>
      <c r="AA62">
        <f t="shared" si="14"/>
        <v>1.9357155742394956</v>
      </c>
      <c r="AB62">
        <f t="shared" si="15"/>
        <v>1.6346042626911295</v>
      </c>
      <c r="AC62">
        <f t="shared" si="16"/>
        <v>1.1327520767771864</v>
      </c>
      <c r="AD62">
        <f t="shared" si="17"/>
        <v>0.71693169416277613</v>
      </c>
      <c r="AE62">
        <f t="shared" si="18"/>
        <v>1.0368066679248376</v>
      </c>
      <c r="AF62">
        <f t="shared" si="19"/>
        <v>1.0437291002232683</v>
      </c>
      <c r="AG62">
        <f t="shared" si="20"/>
        <v>4.2316666149921724</v>
      </c>
      <c r="AH62">
        <f t="shared" si="21"/>
        <v>3.2831896150801341</v>
      </c>
      <c r="AI62">
        <f t="shared" si="22"/>
        <v>2.7724712305121129</v>
      </c>
      <c r="AJ62">
        <f t="shared" si="23"/>
        <v>1.9212739228987452</v>
      </c>
      <c r="AK62">
        <f t="shared" si="24"/>
        <v>1.215996153733383</v>
      </c>
      <c r="AL62">
        <f t="shared" si="25"/>
        <v>1.3017296153000373</v>
      </c>
      <c r="AM62">
        <f t="shared" si="26"/>
        <v>1.376146259939893</v>
      </c>
      <c r="AN62">
        <f>ACOS(COS(RADIANS(90-$C62)) *COS(RADIANS(90-'1. Intensity Data'!$C$8)) +SIN(RADIANS(90-'Climate Stations - U of M'!$C62)) *SIN(RADIANS(90-'1. Intensity Data'!$C$8)) *COS(RADIANS('Climate Stations - U of M'!$D62-'1. Intensity Data'!$C$9))) *6371</f>
        <v>107.45566802262026</v>
      </c>
    </row>
    <row r="63" spans="1:40" x14ac:dyDescent="0.25">
      <c r="A63">
        <v>284</v>
      </c>
      <c r="B63" t="s">
        <v>570</v>
      </c>
      <c r="C63">
        <v>45.694699999999898</v>
      </c>
      <c r="D63">
        <v>-104.3856</v>
      </c>
      <c r="E63">
        <v>985.7</v>
      </c>
      <c r="F63" t="s">
        <v>571</v>
      </c>
      <c r="G63" t="s">
        <v>2345</v>
      </c>
      <c r="H63" s="8">
        <v>1.19923</v>
      </c>
      <c r="I63" s="8">
        <v>1.5976300000000001</v>
      </c>
      <c r="J63" s="8">
        <v>2.9884599999999999</v>
      </c>
      <c r="K63" s="8">
        <v>3.7872699999999999</v>
      </c>
      <c r="L63">
        <f t="shared" si="0"/>
        <v>3233.923988</v>
      </c>
      <c r="M63">
        <f t="shared" si="1"/>
        <v>0.82915909671263066</v>
      </c>
      <c r="N63">
        <f t="shared" si="2"/>
        <v>2.3590903214822858</v>
      </c>
      <c r="O63" s="6">
        <f t="shared" si="3"/>
        <v>0.3910844140350892</v>
      </c>
      <c r="P63" s="6">
        <f t="shared" si="4"/>
        <v>0.5580800377632702</v>
      </c>
      <c r="Q63">
        <f t="shared" si="5"/>
        <v>1.458585179622778</v>
      </c>
      <c r="R63" s="8">
        <v>2.107455256772202</v>
      </c>
      <c r="S63">
        <f t="shared" si="6"/>
        <v>2.8854736565599546</v>
      </c>
      <c r="T63">
        <f t="shared" si="7"/>
        <v>2.2387295611241029</v>
      </c>
      <c r="U63">
        <f t="shared" si="8"/>
        <v>1.8904827405047977</v>
      </c>
      <c r="V63">
        <f t="shared" si="9"/>
        <v>1.3100713728059565</v>
      </c>
      <c r="W63">
        <f t="shared" si="10"/>
        <v>0.82915909671263066</v>
      </c>
      <c r="X63">
        <f t="shared" si="11"/>
        <v>0.92167682253447303</v>
      </c>
      <c r="Y63">
        <f t="shared" si="12"/>
        <v>1.0019822085478323</v>
      </c>
      <c r="Z63">
        <f t="shared" si="13"/>
        <v>5.0758764250872677</v>
      </c>
      <c r="AA63">
        <f t="shared" si="14"/>
        <v>3.9381799849815007</v>
      </c>
      <c r="AB63">
        <f t="shared" si="15"/>
        <v>3.3255742095399334</v>
      </c>
      <c r="AC63">
        <f t="shared" si="16"/>
        <v>2.3045645838039892</v>
      </c>
      <c r="AD63">
        <f t="shared" si="17"/>
        <v>1.458585179622778</v>
      </c>
      <c r="AE63">
        <f t="shared" si="18"/>
        <v>1.2984874508235187</v>
      </c>
      <c r="AF63">
        <f t="shared" si="19"/>
        <v>1.5325488026780045</v>
      </c>
      <c r="AG63">
        <f t="shared" si="20"/>
        <v>8.2096343187583543</v>
      </c>
      <c r="AH63">
        <f t="shared" si="21"/>
        <v>6.3695438680021716</v>
      </c>
      <c r="AI63">
        <f t="shared" si="22"/>
        <v>5.3787259329796111</v>
      </c>
      <c r="AJ63">
        <f t="shared" si="23"/>
        <v>3.727362707942012</v>
      </c>
      <c r="AK63">
        <f t="shared" si="24"/>
        <v>2.3590903214822858</v>
      </c>
      <c r="AL63">
        <f t="shared" si="25"/>
        <v>2.5164327411117142</v>
      </c>
      <c r="AM63">
        <f t="shared" si="26"/>
        <v>2.6530059613500585</v>
      </c>
      <c r="AN63">
        <f>ACOS(COS(RADIANS(90-$C63)) *COS(RADIANS(90-'1. Intensity Data'!$C$8)) +SIN(RADIANS(90-'Climate Stations - U of M'!$C63)) *SIN(RADIANS(90-'1. Intensity Data'!$C$8)) *COS(RADIANS('Climate Stations - U of M'!$D63-'1. Intensity Data'!$C$9))) *6371</f>
        <v>595.79786203125536</v>
      </c>
    </row>
    <row r="64" spans="1:40" x14ac:dyDescent="0.25">
      <c r="A64">
        <v>22</v>
      </c>
      <c r="B64" t="s">
        <v>47</v>
      </c>
      <c r="C64">
        <v>47.419199999999897</v>
      </c>
      <c r="D64">
        <v>-110.9575</v>
      </c>
      <c r="E64" s="13">
        <v>1144.5</v>
      </c>
      <c r="F64" t="s">
        <v>48</v>
      </c>
      <c r="G64" t="s">
        <v>2345</v>
      </c>
      <c r="H64" s="8">
        <v>1.09446</v>
      </c>
      <c r="I64" s="8">
        <v>1.7525900000000001</v>
      </c>
      <c r="J64" s="8">
        <v>2.5840299999999998</v>
      </c>
      <c r="K64" s="8">
        <v>4.0148200000000003</v>
      </c>
      <c r="L64">
        <f t="shared" si="0"/>
        <v>3754.9213799999998</v>
      </c>
      <c r="M64">
        <f t="shared" si="1"/>
        <v>0.63628830218362542</v>
      </c>
      <c r="N64">
        <f t="shared" si="2"/>
        <v>1.8173499619698397</v>
      </c>
      <c r="O64" s="6">
        <f t="shared" si="3"/>
        <v>0.30190560181967918</v>
      </c>
      <c r="P64" s="6">
        <f t="shared" si="4"/>
        <v>0.42702328548706114</v>
      </c>
      <c r="Q64">
        <f t="shared" si="5"/>
        <v>1.1221866237284506</v>
      </c>
      <c r="R64" s="8">
        <v>1.7072811485203383</v>
      </c>
      <c r="S64">
        <f t="shared" si="6"/>
        <v>2.214283291599016</v>
      </c>
      <c r="T64">
        <f t="shared" si="7"/>
        <v>1.7179784158957887</v>
      </c>
      <c r="U64">
        <f t="shared" si="8"/>
        <v>1.4507373289786658</v>
      </c>
      <c r="V64">
        <f t="shared" si="9"/>
        <v>1.0053355174501282</v>
      </c>
      <c r="W64">
        <f t="shared" si="10"/>
        <v>0.63628830218362542</v>
      </c>
      <c r="X64">
        <f t="shared" si="11"/>
        <v>0.75083122663771906</v>
      </c>
      <c r="Y64">
        <f t="shared" si="12"/>
        <v>0.85025448506387247</v>
      </c>
      <c r="Z64">
        <f t="shared" si="13"/>
        <v>3.9052094505750077</v>
      </c>
      <c r="AA64">
        <f t="shared" si="14"/>
        <v>3.0299038840668171</v>
      </c>
      <c r="AB64">
        <f t="shared" si="15"/>
        <v>2.558585502100867</v>
      </c>
      <c r="AC64">
        <f t="shared" si="16"/>
        <v>1.7730548654909519</v>
      </c>
      <c r="AD64">
        <f t="shared" si="17"/>
        <v>1.1221866237284506</v>
      </c>
      <c r="AE64">
        <f t="shared" si="18"/>
        <v>1.1984439237605526</v>
      </c>
      <c r="AF64">
        <f t="shared" si="19"/>
        <v>1.3456674941243842</v>
      </c>
      <c r="AG64">
        <f t="shared" si="20"/>
        <v>6.3243778676550422</v>
      </c>
      <c r="AH64">
        <f t="shared" si="21"/>
        <v>4.9068448973185674</v>
      </c>
      <c r="AI64">
        <f t="shared" si="22"/>
        <v>4.1435579132912341</v>
      </c>
      <c r="AJ64">
        <f t="shared" si="23"/>
        <v>2.8714129399123469</v>
      </c>
      <c r="AK64">
        <f t="shared" si="24"/>
        <v>1.8173499619698397</v>
      </c>
      <c r="AL64">
        <f t="shared" si="25"/>
        <v>2.0090199714773798</v>
      </c>
      <c r="AM64">
        <f t="shared" si="26"/>
        <v>2.1753895397299248</v>
      </c>
      <c r="AN64">
        <f>ACOS(COS(RADIANS(90-$C64)) *COS(RADIANS(90-'1. Intensity Data'!$C$8)) +SIN(RADIANS(90-'Climate Stations - U of M'!$C64)) *SIN(RADIANS(90-'1. Intensity Data'!$C$8)) *COS(RADIANS('Climate Stations - U of M'!$D64-'1. Intensity Data'!$C$9))) *6371</f>
        <v>122.03662601116561</v>
      </c>
    </row>
    <row r="65" spans="1:40" x14ac:dyDescent="0.25">
      <c r="A65">
        <v>954</v>
      </c>
      <c r="B65" t="s">
        <v>1903</v>
      </c>
      <c r="C65">
        <v>47.5</v>
      </c>
      <c r="D65">
        <v>-112.9</v>
      </c>
      <c r="E65" s="13">
        <v>1630.7</v>
      </c>
      <c r="F65" t="s">
        <v>1904</v>
      </c>
      <c r="G65" t="s">
        <v>2345</v>
      </c>
      <c r="H65" s="8">
        <v>1.09571</v>
      </c>
      <c r="I65" s="8">
        <v>1.95</v>
      </c>
      <c r="J65" s="8">
        <v>2.3650000000000002</v>
      </c>
      <c r="K65" s="8">
        <v>4.1500000000000004</v>
      </c>
      <c r="L65">
        <f t="shared" si="0"/>
        <v>5350.0657879999999</v>
      </c>
      <c r="M65">
        <f t="shared" si="1"/>
        <v>0.57595721007641032</v>
      </c>
      <c r="N65">
        <f t="shared" si="2"/>
        <v>1.5307561769624098</v>
      </c>
      <c r="O65" s="6">
        <f t="shared" si="3"/>
        <v>0.24406783026612153</v>
      </c>
      <c r="P65" s="6">
        <f t="shared" si="4"/>
        <v>0.40678228166206487</v>
      </c>
      <c r="Q65">
        <f t="shared" si="5"/>
        <v>0.9687692293122373</v>
      </c>
      <c r="R65" s="8">
        <v>1.1705907184995081</v>
      </c>
      <c r="S65">
        <f t="shared" si="6"/>
        <v>2.0043310910659078</v>
      </c>
      <c r="T65">
        <f t="shared" si="7"/>
        <v>1.555084467206308</v>
      </c>
      <c r="U65">
        <f t="shared" si="8"/>
        <v>1.3131824389742155</v>
      </c>
      <c r="V65">
        <f t="shared" si="9"/>
        <v>0.91001239192072836</v>
      </c>
      <c r="W65">
        <f t="shared" si="10"/>
        <v>0.57595721007641032</v>
      </c>
      <c r="X65">
        <f t="shared" si="11"/>
        <v>0.70589540755730773</v>
      </c>
      <c r="Y65">
        <f t="shared" si="12"/>
        <v>0.81868176297072681</v>
      </c>
      <c r="Z65">
        <f t="shared" si="13"/>
        <v>3.3713169180065856</v>
      </c>
      <c r="AA65">
        <f t="shared" si="14"/>
        <v>2.6156769191430405</v>
      </c>
      <c r="AB65">
        <f t="shared" si="15"/>
        <v>2.2087938428319007</v>
      </c>
      <c r="AC65">
        <f t="shared" si="16"/>
        <v>1.5306553823133351</v>
      </c>
      <c r="AD65">
        <f t="shared" si="17"/>
        <v>0.9687692293122373</v>
      </c>
      <c r="AE65">
        <f t="shared" si="18"/>
        <v>1.0642713162553452</v>
      </c>
      <c r="AF65">
        <f t="shared" si="19"/>
        <v>1.0950330633046566</v>
      </c>
      <c r="AG65">
        <f t="shared" si="20"/>
        <v>5.3270314958291856</v>
      </c>
      <c r="AH65">
        <f t="shared" si="21"/>
        <v>4.1330416777985066</v>
      </c>
      <c r="AI65">
        <f t="shared" si="22"/>
        <v>3.4901240834742939</v>
      </c>
      <c r="AJ65">
        <f t="shared" si="23"/>
        <v>2.4185947596006079</v>
      </c>
      <c r="AK65">
        <f t="shared" si="24"/>
        <v>1.5307561769624098</v>
      </c>
      <c r="AL65">
        <f t="shared" si="25"/>
        <v>1.7393171327218075</v>
      </c>
      <c r="AM65">
        <f t="shared" si="26"/>
        <v>1.9203480423209647</v>
      </c>
      <c r="AN65">
        <f>ACOS(COS(RADIANS(90-$C65)) *COS(RADIANS(90-'1. Intensity Data'!$C$8)) +SIN(RADIANS(90-'Climate Stations - U of M'!$C65)) *SIN(RADIANS(90-'1. Intensity Data'!$C$8)) *COS(RADIANS('Climate Stations - U of M'!$D65-'1. Intensity Data'!$C$9))) *6371</f>
        <v>121.3848157536584</v>
      </c>
    </row>
    <row r="66" spans="1:40" x14ac:dyDescent="0.25">
      <c r="A66">
        <v>286</v>
      </c>
      <c r="B66" t="s">
        <v>574</v>
      </c>
      <c r="C66">
        <v>46.2667</v>
      </c>
      <c r="D66">
        <v>-112.333299999999</v>
      </c>
      <c r="E66" s="13">
        <v>1693.2</v>
      </c>
      <c r="F66" t="s">
        <v>575</v>
      </c>
      <c r="G66" t="s">
        <v>2345</v>
      </c>
      <c r="H66" s="8">
        <v>0.66601999999999995</v>
      </c>
      <c r="I66" s="8">
        <v>1.17</v>
      </c>
      <c r="J66" s="8">
        <v>1.6285700000000001</v>
      </c>
      <c r="K66" s="8">
        <v>2.7955800000000002</v>
      </c>
      <c r="L66">
        <f t="shared" si="0"/>
        <v>5555.1182879999997</v>
      </c>
      <c r="M66">
        <f t="shared" si="1"/>
        <v>0.36542611107350426</v>
      </c>
      <c r="N66">
        <f t="shared" si="2"/>
        <v>1.2225322537299197</v>
      </c>
      <c r="O66" s="6">
        <f t="shared" si="3"/>
        <v>0.2190953737918038</v>
      </c>
      <c r="P66" s="6">
        <f t="shared" si="4"/>
        <v>0.21356077045598809</v>
      </c>
      <c r="Q66">
        <f t="shared" si="5"/>
        <v>0.71804651209295389</v>
      </c>
      <c r="R66" s="8">
        <v>1.5227538614988274</v>
      </c>
      <c r="S66">
        <f t="shared" si="6"/>
        <v>1.2716828665357949</v>
      </c>
      <c r="T66">
        <f t="shared" si="7"/>
        <v>0.98665049989846154</v>
      </c>
      <c r="U66">
        <f t="shared" si="8"/>
        <v>0.83317153324758964</v>
      </c>
      <c r="V66">
        <f t="shared" si="9"/>
        <v>0.57737325549613672</v>
      </c>
      <c r="W66">
        <f t="shared" si="10"/>
        <v>0.36542611107350426</v>
      </c>
      <c r="X66">
        <f t="shared" si="11"/>
        <v>0.44057458330512822</v>
      </c>
      <c r="Y66">
        <f t="shared" si="12"/>
        <v>0.50580345720217779</v>
      </c>
      <c r="Z66">
        <f t="shared" si="13"/>
        <v>2.4988018620834795</v>
      </c>
      <c r="AA66">
        <f t="shared" si="14"/>
        <v>1.9387255826509757</v>
      </c>
      <c r="AB66">
        <f t="shared" si="15"/>
        <v>1.6371460475719348</v>
      </c>
      <c r="AC66">
        <f t="shared" si="16"/>
        <v>1.1345134891068671</v>
      </c>
      <c r="AD66">
        <f t="shared" si="17"/>
        <v>0.71804651209295389</v>
      </c>
      <c r="AE66">
        <f t="shared" si="18"/>
        <v>1.152312102005175</v>
      </c>
      <c r="AF66">
        <f t="shared" si="19"/>
        <v>1.2594932510853387</v>
      </c>
      <c r="AG66">
        <f t="shared" si="20"/>
        <v>4.2544122429801199</v>
      </c>
      <c r="AH66">
        <f t="shared" si="21"/>
        <v>3.3008370850707829</v>
      </c>
      <c r="AI66">
        <f t="shared" si="22"/>
        <v>2.7873735385042169</v>
      </c>
      <c r="AJ66">
        <f t="shared" si="23"/>
        <v>1.9316009608932732</v>
      </c>
      <c r="AK66">
        <f t="shared" si="24"/>
        <v>1.2225322537299197</v>
      </c>
      <c r="AL66">
        <f t="shared" si="25"/>
        <v>1.3240416902974397</v>
      </c>
      <c r="AM66">
        <f t="shared" si="26"/>
        <v>1.4121518812380474</v>
      </c>
      <c r="AN66">
        <f>ACOS(COS(RADIANS(90-$C66)) *COS(RADIANS(90-'1. Intensity Data'!$C$8)) +SIN(RADIANS(90-'Climate Stations - U of M'!$C66)) *SIN(RADIANS(90-'1. Intensity Data'!$C$8)) *COS(RADIANS('Climate Stations - U of M'!$D66-'1. Intensity Data'!$C$9))) *6371</f>
        <v>43.595163158298277</v>
      </c>
    </row>
    <row r="67" spans="1:40" x14ac:dyDescent="0.25">
      <c r="A67">
        <v>287</v>
      </c>
      <c r="B67" t="s">
        <v>576</v>
      </c>
      <c r="C67">
        <v>45.098300000000002</v>
      </c>
      <c r="D67">
        <v>-105.3381</v>
      </c>
      <c r="E67" s="13">
        <v>1014.7</v>
      </c>
      <c r="F67" t="s">
        <v>577</v>
      </c>
      <c r="G67" t="s">
        <v>2345</v>
      </c>
      <c r="H67" s="8">
        <v>1.20333</v>
      </c>
      <c r="I67" s="8">
        <v>1.60914</v>
      </c>
      <c r="J67" s="8">
        <v>2.99</v>
      </c>
      <c r="K67" s="8">
        <v>4.0872400000000004</v>
      </c>
      <c r="L67">
        <f t="shared" ref="L67:L130" si="27">E67*3.28084</f>
        <v>3329.0683480000002</v>
      </c>
      <c r="M67">
        <f t="shared" ref="M67:M130" si="28">IF($G67="E",0.028+(0.89*($H67*($H67/$I67))),(0.019+(0.711*($H67*($H67/$I67)))+(0.001*($L67/100))))</f>
        <v>0.82887670999477991</v>
      </c>
      <c r="N67">
        <f t="shared" ref="N67:N130" si="29">IF($G67="E",0.671+(0.757*($J67*($J67/$K67)))-(0.003*($L67/100)),(0.338+(0.67*($J67*($J67/$K67)))+(0.001*($L67/100))))</f>
        <v>2.2269288567736698</v>
      </c>
      <c r="O67" s="6">
        <f t="shared" ref="O67:O130" si="30">INDEX(LINEST($M67:$N67,LN($J$1:$K$1)),1)</f>
        <v>0.35737319152750779</v>
      </c>
      <c r="P67" s="6">
        <f t="shared" ref="P67:P130" si="31">INDEX(LINEST($M67:$N67,LN($J$1:$K$1)),1,2)</f>
        <v>0.58116448987977876</v>
      </c>
      <c r="Q67">
        <f t="shared" ref="Q67:Q130" si="32">O67*LN(10)+P67</f>
        <v>1.4040466733267243</v>
      </c>
      <c r="R67" s="8">
        <v>1.5434262453225867</v>
      </c>
      <c r="S67">
        <f t="shared" ref="S67:S130" si="33">0.29*$M67*12</f>
        <v>2.8844909507818342</v>
      </c>
      <c r="T67">
        <f t="shared" ref="T67:T130" si="34">0.45*$M67*6</f>
        <v>2.2379671169859057</v>
      </c>
      <c r="U67">
        <f t="shared" ref="U67:U130" si="35">0.57*$M67*4</f>
        <v>1.8898388987880981</v>
      </c>
      <c r="V67">
        <f t="shared" ref="V67:V130" si="36">0.79*$M67*2</f>
        <v>1.3096252017917522</v>
      </c>
      <c r="W67">
        <f t="shared" ref="W67:W130" si="37">M67</f>
        <v>0.82887670999477991</v>
      </c>
      <c r="X67">
        <f t="shared" ref="X67:X130" si="38">0.25*H67+0.75*M67</f>
        <v>0.92249003249608497</v>
      </c>
      <c r="Y67">
        <f t="shared" ref="Y67:Y130" si="39">0.467*H67+0.533*M67</f>
        <v>1.0037463964272177</v>
      </c>
      <c r="Z67">
        <f t="shared" ref="Z67:Z130" si="40">0.29*$Q67*12</f>
        <v>4.8860824231770001</v>
      </c>
      <c r="AA67">
        <f t="shared" ref="AA67:AA130" si="41">0.45*$Q67*6</f>
        <v>3.7909260179821556</v>
      </c>
      <c r="AB67">
        <f t="shared" ref="AB67:AB130" si="42">0.57*$Q67*4</f>
        <v>3.201226415184931</v>
      </c>
      <c r="AC67">
        <f t="shared" ref="AC67:AC130" si="43">0.79*$Q67*2</f>
        <v>2.2183937438562245</v>
      </c>
      <c r="AD67">
        <f t="shared" ref="AD67:AD130" si="44">Q67</f>
        <v>1.4040466733267243</v>
      </c>
      <c r="AE67">
        <f t="shared" ref="AE67:AE130" si="45">0.25*R67+0.75*$Q$3</f>
        <v>1.1574801979611149</v>
      </c>
      <c r="AF67">
        <f t="shared" ref="AF67:AF130" si="46">0.467*R67+0.533*$Q$3</f>
        <v>1.2691472543310343</v>
      </c>
      <c r="AG67">
        <f t="shared" ref="AG67:AG130" si="47">0.29*$N67*12</f>
        <v>7.7497124215723705</v>
      </c>
      <c r="AH67">
        <f t="shared" ref="AH67:AH130" si="48">0.45*$N67*6</f>
        <v>6.0127079132889083</v>
      </c>
      <c r="AI67">
        <f t="shared" ref="AI67:AI130" si="49">0.57*$N67*4</f>
        <v>5.0773977934439669</v>
      </c>
      <c r="AJ67">
        <f t="shared" ref="AJ67:AJ130" si="50">0.79*$N67*2</f>
        <v>3.5185475937023987</v>
      </c>
      <c r="AK67">
        <f t="shared" ref="AK67:AK130" si="51">N67</f>
        <v>2.2269288567736698</v>
      </c>
      <c r="AL67">
        <f t="shared" ref="AL67:AL130" si="52">0.25*J67+0.75*N67</f>
        <v>2.4176966425802524</v>
      </c>
      <c r="AM67">
        <f t="shared" ref="AM67:AM130" si="53">0.467*J67+0.533*N67</f>
        <v>2.5832830806603662</v>
      </c>
      <c r="AN67">
        <f>ACOS(COS(RADIANS(90-$C67)) *COS(RADIANS(90-'1. Intensity Data'!$C$8)) +SIN(RADIANS(90-'Climate Stations - U of M'!$C67)) *SIN(RADIANS(90-'1. Intensity Data'!$C$8)) *COS(RADIANS('Climate Stations - U of M'!$D67-'1. Intensity Data'!$C$9))) *6371</f>
        <v>542.83283267348679</v>
      </c>
    </row>
    <row r="68" spans="1:40" x14ac:dyDescent="0.25">
      <c r="A68">
        <v>288</v>
      </c>
      <c r="B68" t="s">
        <v>578</v>
      </c>
      <c r="C68">
        <v>45.040300000000002</v>
      </c>
      <c r="D68">
        <v>-105.4855</v>
      </c>
      <c r="E68" s="13">
        <v>1096.4000000000001</v>
      </c>
      <c r="F68" t="s">
        <v>579</v>
      </c>
      <c r="G68" t="s">
        <v>2345</v>
      </c>
      <c r="H68" s="8">
        <v>1.21885</v>
      </c>
      <c r="I68" s="8">
        <v>1.6107100000000001</v>
      </c>
      <c r="J68" s="8">
        <v>3.0249999999999999</v>
      </c>
      <c r="K68" s="8">
        <v>4.0330700000000004</v>
      </c>
      <c r="L68">
        <f t="shared" si="27"/>
        <v>3597.1129760000003</v>
      </c>
      <c r="M68">
        <f t="shared" si="28"/>
        <v>0.84886771487418589</v>
      </c>
      <c r="N68">
        <f t="shared" si="29"/>
        <v>2.2806424986664027</v>
      </c>
      <c r="O68" s="6">
        <f t="shared" si="30"/>
        <v>0.36599344681908841</v>
      </c>
      <c r="P68" s="6">
        <f t="shared" si="31"/>
        <v>0.59518038910811844</v>
      </c>
      <c r="Q68">
        <f t="shared" si="32"/>
        <v>1.4379114438872604</v>
      </c>
      <c r="R68" s="8">
        <v>1.8410998655899502</v>
      </c>
      <c r="S68">
        <f t="shared" si="33"/>
        <v>2.9540596477621666</v>
      </c>
      <c r="T68">
        <f t="shared" si="34"/>
        <v>2.291942830160302</v>
      </c>
      <c r="U68">
        <f t="shared" si="35"/>
        <v>1.9354183899131436</v>
      </c>
      <c r="V68">
        <f t="shared" si="36"/>
        <v>1.3412109895012139</v>
      </c>
      <c r="W68">
        <f t="shared" si="37"/>
        <v>0.84886771487418589</v>
      </c>
      <c r="X68">
        <f t="shared" si="38"/>
        <v>0.94136328615563936</v>
      </c>
      <c r="Y68">
        <f t="shared" si="39"/>
        <v>1.0216494420279412</v>
      </c>
      <c r="Z68">
        <f t="shared" si="40"/>
        <v>5.0039318247276663</v>
      </c>
      <c r="AA68">
        <f t="shared" si="41"/>
        <v>3.8823608984956031</v>
      </c>
      <c r="AB68">
        <f t="shared" si="42"/>
        <v>3.2784380920629537</v>
      </c>
      <c r="AC68">
        <f t="shared" si="43"/>
        <v>2.2719000813418715</v>
      </c>
      <c r="AD68">
        <f t="shared" si="44"/>
        <v>1.4379114438872604</v>
      </c>
      <c r="AE68">
        <f t="shared" si="45"/>
        <v>1.2318986030279557</v>
      </c>
      <c r="AF68">
        <f t="shared" si="46"/>
        <v>1.408160834995893</v>
      </c>
      <c r="AG68">
        <f t="shared" si="47"/>
        <v>7.936635895359081</v>
      </c>
      <c r="AH68">
        <f t="shared" si="48"/>
        <v>6.1577347463992878</v>
      </c>
      <c r="AI68">
        <f t="shared" si="49"/>
        <v>5.1998648969593972</v>
      </c>
      <c r="AJ68">
        <f t="shared" si="50"/>
        <v>3.6034151478929162</v>
      </c>
      <c r="AK68">
        <f t="shared" si="51"/>
        <v>2.2806424986664027</v>
      </c>
      <c r="AL68">
        <f t="shared" si="52"/>
        <v>2.4667318739998021</v>
      </c>
      <c r="AM68">
        <f t="shared" si="53"/>
        <v>2.6282574517891928</v>
      </c>
      <c r="AN68">
        <f>ACOS(COS(RADIANS(90-$C68)) *COS(RADIANS(90-'1. Intensity Data'!$C$8)) +SIN(RADIANS(90-'Climate Stations - U of M'!$C68)) *SIN(RADIANS(90-'1. Intensity Data'!$C$8)) *COS(RADIANS('Climate Stations - U of M'!$D68-'1. Intensity Data'!$C$9))) *6371</f>
        <v>534.27621370799011</v>
      </c>
    </row>
    <row r="69" spans="1:40" x14ac:dyDescent="0.25">
      <c r="A69">
        <v>289</v>
      </c>
      <c r="B69" t="s">
        <v>580</v>
      </c>
      <c r="C69">
        <v>47.799999999999898</v>
      </c>
      <c r="D69">
        <v>-114.3</v>
      </c>
      <c r="E69">
        <v>887.89999999999895</v>
      </c>
      <c r="F69" t="s">
        <v>581</v>
      </c>
      <c r="G69" t="s">
        <v>2346</v>
      </c>
      <c r="H69" s="8">
        <v>0.86070999999999998</v>
      </c>
      <c r="I69" s="8">
        <v>1.45</v>
      </c>
      <c r="J69" s="8">
        <v>1.8853500000000001</v>
      </c>
      <c r="K69" s="8">
        <v>3</v>
      </c>
      <c r="L69">
        <f t="shared" si="27"/>
        <v>2913.0578359999968</v>
      </c>
      <c r="M69">
        <f t="shared" si="28"/>
        <v>0.41138866912903449</v>
      </c>
      <c r="N69">
        <f t="shared" si="29"/>
        <v>1.1609788773850003</v>
      </c>
      <c r="O69" s="6">
        <f t="shared" si="30"/>
        <v>0.19161191210171011</v>
      </c>
      <c r="P69" s="6">
        <f t="shared" si="31"/>
        <v>0.278573412494034</v>
      </c>
      <c r="Q69">
        <f t="shared" si="32"/>
        <v>0.71977614493951714</v>
      </c>
      <c r="R69" s="8">
        <v>1.7612565281534152</v>
      </c>
      <c r="S69">
        <f t="shared" si="33"/>
        <v>1.4316325685690399</v>
      </c>
      <c r="T69">
        <f t="shared" si="34"/>
        <v>1.1107494066483932</v>
      </c>
      <c r="U69">
        <f t="shared" si="35"/>
        <v>0.93796616561419854</v>
      </c>
      <c r="V69">
        <f t="shared" si="36"/>
        <v>0.64999409722387458</v>
      </c>
      <c r="W69">
        <f t="shared" si="37"/>
        <v>0.41138866912903449</v>
      </c>
      <c r="X69">
        <f t="shared" si="38"/>
        <v>0.52371900184677589</v>
      </c>
      <c r="Y69">
        <f t="shared" si="39"/>
        <v>0.62122173064577546</v>
      </c>
      <c r="Z69">
        <f t="shared" si="40"/>
        <v>2.5048209843895197</v>
      </c>
      <c r="AA69">
        <f t="shared" si="41"/>
        <v>1.9433955913366963</v>
      </c>
      <c r="AB69">
        <f t="shared" si="42"/>
        <v>1.6410896104620989</v>
      </c>
      <c r="AC69">
        <f t="shared" si="43"/>
        <v>1.1372463090044371</v>
      </c>
      <c r="AD69">
        <f t="shared" si="44"/>
        <v>0.71977614493951714</v>
      </c>
      <c r="AE69">
        <f t="shared" si="45"/>
        <v>1.211937768668822</v>
      </c>
      <c r="AF69">
        <f t="shared" si="46"/>
        <v>1.3708739964130312</v>
      </c>
      <c r="AG69">
        <f t="shared" si="47"/>
        <v>4.0402064932998005</v>
      </c>
      <c r="AH69">
        <f t="shared" si="48"/>
        <v>3.134642968939501</v>
      </c>
      <c r="AI69">
        <f t="shared" si="49"/>
        <v>2.6470318404378004</v>
      </c>
      <c r="AJ69">
        <f t="shared" si="50"/>
        <v>1.8343466262683006</v>
      </c>
      <c r="AK69">
        <f t="shared" si="51"/>
        <v>1.1609788773850003</v>
      </c>
      <c r="AL69">
        <f t="shared" si="52"/>
        <v>1.3420716580387502</v>
      </c>
      <c r="AM69">
        <f t="shared" si="53"/>
        <v>1.4992601916462052</v>
      </c>
      <c r="AN69">
        <f>ACOS(COS(RADIANS(90-$C69)) *COS(RADIANS(90-'1. Intensity Data'!$C$8)) +SIN(RADIANS(90-'Climate Stations - U of M'!$C69)) *SIN(RADIANS(90-'1. Intensity Data'!$C$8)) *COS(RADIANS('Climate Stations - U of M'!$D69-'1. Intensity Data'!$C$9))) *6371</f>
        <v>218.91448078854384</v>
      </c>
    </row>
    <row r="70" spans="1:40" x14ac:dyDescent="0.25">
      <c r="A70">
        <v>290</v>
      </c>
      <c r="B70" t="s">
        <v>582</v>
      </c>
      <c r="C70">
        <v>45.316699999999898</v>
      </c>
      <c r="D70">
        <v>-110.849999999999</v>
      </c>
      <c r="E70" s="13">
        <v>1766</v>
      </c>
      <c r="F70" t="s">
        <v>583</v>
      </c>
      <c r="G70" t="s">
        <v>2345</v>
      </c>
      <c r="H70" s="8">
        <v>0.875</v>
      </c>
      <c r="I70" s="8">
        <v>1.3559099999999999</v>
      </c>
      <c r="J70" s="8">
        <v>2.0414300000000001</v>
      </c>
      <c r="K70" s="8">
        <v>3.2697600000000002</v>
      </c>
      <c r="L70">
        <f t="shared" si="27"/>
        <v>5793.9634399999995</v>
      </c>
      <c r="M70">
        <f t="shared" si="28"/>
        <v>0.53054533855491881</v>
      </c>
      <c r="N70">
        <f t="shared" si="29"/>
        <v>1.4620070744831635</v>
      </c>
      <c r="O70" s="6">
        <f t="shared" si="30"/>
        <v>0.23810231551189517</v>
      </c>
      <c r="P70" s="6">
        <f t="shared" si="31"/>
        <v>0.36550538987305403</v>
      </c>
      <c r="Q70">
        <f t="shared" si="32"/>
        <v>0.91375623217810886</v>
      </c>
      <c r="R70" s="8">
        <v>1.4316667887003085</v>
      </c>
      <c r="S70">
        <f t="shared" si="33"/>
        <v>1.8462977781711172</v>
      </c>
      <c r="T70">
        <f t="shared" si="34"/>
        <v>1.4324724140982807</v>
      </c>
      <c r="U70">
        <f t="shared" si="35"/>
        <v>1.2096433719052149</v>
      </c>
      <c r="V70">
        <f t="shared" si="36"/>
        <v>0.83826163491677175</v>
      </c>
      <c r="W70">
        <f t="shared" si="37"/>
        <v>0.53054533855491881</v>
      </c>
      <c r="X70">
        <f t="shared" si="38"/>
        <v>0.61665900391618911</v>
      </c>
      <c r="Y70">
        <f t="shared" si="39"/>
        <v>0.69140566544977178</v>
      </c>
      <c r="Z70">
        <f t="shared" si="40"/>
        <v>3.1798716879798183</v>
      </c>
      <c r="AA70">
        <f t="shared" si="41"/>
        <v>2.4671418268808938</v>
      </c>
      <c r="AB70">
        <f t="shared" si="42"/>
        <v>2.083364209366088</v>
      </c>
      <c r="AC70">
        <f t="shared" si="43"/>
        <v>1.4437348468414122</v>
      </c>
      <c r="AD70">
        <f t="shared" si="44"/>
        <v>0.91375623217810886</v>
      </c>
      <c r="AE70">
        <f t="shared" si="45"/>
        <v>1.1295403338055454</v>
      </c>
      <c r="AF70">
        <f t="shared" si="46"/>
        <v>1.2169555880884302</v>
      </c>
      <c r="AG70">
        <f t="shared" si="47"/>
        <v>5.0877846192014085</v>
      </c>
      <c r="AH70">
        <f t="shared" si="48"/>
        <v>3.9474191011045416</v>
      </c>
      <c r="AI70">
        <f t="shared" si="49"/>
        <v>3.3333761298216125</v>
      </c>
      <c r="AJ70">
        <f t="shared" si="50"/>
        <v>2.3099711776833982</v>
      </c>
      <c r="AK70">
        <f t="shared" si="51"/>
        <v>1.4620070744831635</v>
      </c>
      <c r="AL70">
        <f t="shared" si="52"/>
        <v>1.6068628058623726</v>
      </c>
      <c r="AM70">
        <f t="shared" si="53"/>
        <v>1.7325975806995264</v>
      </c>
      <c r="AN70">
        <f>ACOS(COS(RADIANS(90-$C70)) *COS(RADIANS(90-'1. Intensity Data'!$C$8)) +SIN(RADIANS(90-'Climate Stations - U of M'!$C70)) *SIN(RADIANS(90-'1. Intensity Data'!$C$8)) *COS(RADIANS('Climate Stations - U of M'!$D70-'1. Intensity Data'!$C$9))) *6371</f>
        <v>167.80203432384033</v>
      </c>
    </row>
    <row r="71" spans="1:40" x14ac:dyDescent="0.25">
      <c r="A71">
        <v>293</v>
      </c>
      <c r="B71" t="s">
        <v>588</v>
      </c>
      <c r="C71">
        <v>46.783299999999898</v>
      </c>
      <c r="D71">
        <v>-112.366699999999</v>
      </c>
      <c r="E71" s="13">
        <v>1463</v>
      </c>
      <c r="F71" t="s">
        <v>589</v>
      </c>
      <c r="G71" t="s">
        <v>2345</v>
      </c>
      <c r="H71" s="8">
        <v>0.75624999999999998</v>
      </c>
      <c r="I71" s="8">
        <v>1.26667</v>
      </c>
      <c r="J71" s="8">
        <v>1.6920999999999999</v>
      </c>
      <c r="K71" s="8">
        <v>2.8512900000000001</v>
      </c>
      <c r="L71">
        <f t="shared" si="27"/>
        <v>4799.8689199999999</v>
      </c>
      <c r="M71">
        <f t="shared" si="28"/>
        <v>0.42984382327283349</v>
      </c>
      <c r="N71">
        <f t="shared" si="29"/>
        <v>1.2871666041626055</v>
      </c>
      <c r="O71" s="6">
        <f t="shared" si="30"/>
        <v>0.21915075133765563</v>
      </c>
      <c r="P71" s="6">
        <f t="shared" si="31"/>
        <v>0.27794009786554386</v>
      </c>
      <c r="Q71">
        <f t="shared" si="32"/>
        <v>0.78255335101407464</v>
      </c>
      <c r="R71" s="8">
        <v>1.4194378715456319</v>
      </c>
      <c r="S71">
        <f t="shared" si="33"/>
        <v>1.4958565049894603</v>
      </c>
      <c r="T71">
        <f t="shared" si="34"/>
        <v>1.1605783228366504</v>
      </c>
      <c r="U71">
        <f t="shared" si="35"/>
        <v>0.98004391706206029</v>
      </c>
      <c r="V71">
        <f t="shared" si="36"/>
        <v>0.67915324077107697</v>
      </c>
      <c r="W71">
        <f t="shared" si="37"/>
        <v>0.42984382327283349</v>
      </c>
      <c r="X71">
        <f t="shared" si="38"/>
        <v>0.5114453674546251</v>
      </c>
      <c r="Y71">
        <f t="shared" si="39"/>
        <v>0.58227550780442028</v>
      </c>
      <c r="Z71">
        <f t="shared" si="40"/>
        <v>2.7232856615289798</v>
      </c>
      <c r="AA71">
        <f t="shared" si="41"/>
        <v>2.1128940477380014</v>
      </c>
      <c r="AB71">
        <f t="shared" si="42"/>
        <v>1.7842216403120901</v>
      </c>
      <c r="AC71">
        <f t="shared" si="43"/>
        <v>1.236434294602238</v>
      </c>
      <c r="AD71">
        <f t="shared" si="44"/>
        <v>0.78255335101407464</v>
      </c>
      <c r="AE71">
        <f t="shared" si="45"/>
        <v>1.1264831045168762</v>
      </c>
      <c r="AF71">
        <f t="shared" si="46"/>
        <v>1.2112446837771964</v>
      </c>
      <c r="AG71">
        <f t="shared" si="47"/>
        <v>4.4793397824858676</v>
      </c>
      <c r="AH71">
        <f t="shared" si="48"/>
        <v>3.4753498312390345</v>
      </c>
      <c r="AI71">
        <f t="shared" si="49"/>
        <v>2.9347398574907402</v>
      </c>
      <c r="AJ71">
        <f t="shared" si="50"/>
        <v>2.0337232345769167</v>
      </c>
      <c r="AK71">
        <f t="shared" si="51"/>
        <v>1.2871666041626055</v>
      </c>
      <c r="AL71">
        <f t="shared" si="52"/>
        <v>1.3883999531219542</v>
      </c>
      <c r="AM71">
        <f t="shared" si="53"/>
        <v>1.4762705000186689</v>
      </c>
      <c r="AN71">
        <f>ACOS(COS(RADIANS(90-$C71)) *COS(RADIANS(90-'1. Intensity Data'!$C$8)) +SIN(RADIANS(90-'Climate Stations - U of M'!$C71)) *SIN(RADIANS(90-'1. Intensity Data'!$C$8)) *COS(RADIANS('Climate Stations - U of M'!$D71-'1. Intensity Data'!$C$9))) *6371</f>
        <v>34.422282024403842</v>
      </c>
    </row>
    <row r="72" spans="1:40" x14ac:dyDescent="0.25">
      <c r="A72">
        <v>292</v>
      </c>
      <c r="B72" t="s">
        <v>586</v>
      </c>
      <c r="C72">
        <v>47.5</v>
      </c>
      <c r="D72">
        <v>-113.2333</v>
      </c>
      <c r="E72" s="13">
        <v>1414.9</v>
      </c>
      <c r="F72" t="s">
        <v>587</v>
      </c>
      <c r="G72" t="s">
        <v>2346</v>
      </c>
      <c r="H72" s="8">
        <v>0.85</v>
      </c>
      <c r="I72" s="8">
        <v>1.5171600000000001</v>
      </c>
      <c r="J72" s="8">
        <v>1.97018</v>
      </c>
      <c r="K72" s="8">
        <v>3.3869899999999999</v>
      </c>
      <c r="L72">
        <f t="shared" si="27"/>
        <v>4642.0605160000005</v>
      </c>
      <c r="M72">
        <f t="shared" si="28"/>
        <v>0.40401211825024752</v>
      </c>
      <c r="N72">
        <f t="shared" si="29"/>
        <v>1.1522640843872787</v>
      </c>
      <c r="O72" s="6">
        <f t="shared" si="30"/>
        <v>0.19126982768219677</v>
      </c>
      <c r="P72" s="6">
        <f t="shared" si="31"/>
        <v>0.27143397646614631</v>
      </c>
      <c r="Q72">
        <f t="shared" si="32"/>
        <v>0.71184903042671244</v>
      </c>
      <c r="R72" s="8">
        <v>1.1967039869118477</v>
      </c>
      <c r="S72">
        <f t="shared" si="33"/>
        <v>1.4059621715108612</v>
      </c>
      <c r="T72">
        <f t="shared" si="34"/>
        <v>1.0908327192756682</v>
      </c>
      <c r="U72">
        <f t="shared" si="35"/>
        <v>0.92114762961056429</v>
      </c>
      <c r="V72">
        <f t="shared" si="36"/>
        <v>0.63833914683539106</v>
      </c>
      <c r="W72">
        <f t="shared" si="37"/>
        <v>0.40401211825024752</v>
      </c>
      <c r="X72">
        <f t="shared" si="38"/>
        <v>0.51550908868768563</v>
      </c>
      <c r="Y72">
        <f t="shared" si="39"/>
        <v>0.61228845902738194</v>
      </c>
      <c r="Z72">
        <f t="shared" si="40"/>
        <v>2.4772346258849591</v>
      </c>
      <c r="AA72">
        <f t="shared" si="41"/>
        <v>1.9219923821521236</v>
      </c>
      <c r="AB72">
        <f t="shared" si="42"/>
        <v>1.6230157893729042</v>
      </c>
      <c r="AC72">
        <f t="shared" si="43"/>
        <v>1.1247214680742057</v>
      </c>
      <c r="AD72">
        <f t="shared" si="44"/>
        <v>0.71184903042671244</v>
      </c>
      <c r="AE72">
        <f t="shared" si="45"/>
        <v>1.0707996333584302</v>
      </c>
      <c r="AF72">
        <f t="shared" si="46"/>
        <v>1.1072279596532191</v>
      </c>
      <c r="AG72">
        <f t="shared" si="47"/>
        <v>4.0098790136677298</v>
      </c>
      <c r="AH72">
        <f t="shared" si="48"/>
        <v>3.1111130278456525</v>
      </c>
      <c r="AI72">
        <f t="shared" si="49"/>
        <v>2.6271621124029951</v>
      </c>
      <c r="AJ72">
        <f t="shared" si="50"/>
        <v>1.8205772533319005</v>
      </c>
      <c r="AK72">
        <f t="shared" si="51"/>
        <v>1.1522640843872787</v>
      </c>
      <c r="AL72">
        <f t="shared" si="52"/>
        <v>1.3567430632904589</v>
      </c>
      <c r="AM72">
        <f t="shared" si="53"/>
        <v>1.5342308169784196</v>
      </c>
      <c r="AN72">
        <f>ACOS(COS(RADIANS(90-$C72)) *COS(RADIANS(90-'1. Intensity Data'!$C$8)) +SIN(RADIANS(90-'Climate Stations - U of M'!$C72)) *SIN(RADIANS(90-'1. Intensity Data'!$C$8)) *COS(RADIANS('Climate Stations - U of M'!$D72-'1. Intensity Data'!$C$9))) *6371</f>
        <v>136.98587698960253</v>
      </c>
    </row>
    <row r="73" spans="1:40" x14ac:dyDescent="0.25">
      <c r="A73">
        <v>294</v>
      </c>
      <c r="B73" t="s">
        <v>590</v>
      </c>
      <c r="C73">
        <v>48.134999999999899</v>
      </c>
      <c r="D73">
        <v>-110.0608</v>
      </c>
      <c r="E73">
        <v>844.29999999999905</v>
      </c>
      <c r="F73" t="s">
        <v>591</v>
      </c>
      <c r="G73" t="s">
        <v>2345</v>
      </c>
      <c r="H73" s="8">
        <v>1.0615600000000001</v>
      </c>
      <c r="I73" s="8">
        <v>1.6895899999999999</v>
      </c>
      <c r="J73" s="8">
        <v>2.5</v>
      </c>
      <c r="K73" s="8">
        <v>3.9705900000000001</v>
      </c>
      <c r="L73">
        <f t="shared" si="27"/>
        <v>2770.0132119999967</v>
      </c>
      <c r="M73">
        <f t="shared" si="28"/>
        <v>0.62160529708627543</v>
      </c>
      <c r="N73">
        <f t="shared" si="29"/>
        <v>1.7794731481258321</v>
      </c>
      <c r="O73" s="6">
        <f t="shared" si="30"/>
        <v>0.29597674896925485</v>
      </c>
      <c r="P73" s="6">
        <f t="shared" si="31"/>
        <v>0.41644984802693785</v>
      </c>
      <c r="Q73">
        <f t="shared" si="32"/>
        <v>1.0979614980763848</v>
      </c>
      <c r="R73" s="8">
        <v>1.5883490252434729</v>
      </c>
      <c r="S73">
        <f t="shared" si="33"/>
        <v>2.1631864338602385</v>
      </c>
      <c r="T73">
        <f t="shared" si="34"/>
        <v>1.6783343021329438</v>
      </c>
      <c r="U73">
        <f t="shared" si="35"/>
        <v>1.4172600773567079</v>
      </c>
      <c r="V73">
        <f t="shared" si="36"/>
        <v>0.98213636939631521</v>
      </c>
      <c r="W73">
        <f t="shared" si="37"/>
        <v>0.62160529708627543</v>
      </c>
      <c r="X73">
        <f t="shared" si="38"/>
        <v>0.73159397281470662</v>
      </c>
      <c r="Y73">
        <f t="shared" si="39"/>
        <v>0.82706414334698497</v>
      </c>
      <c r="Z73">
        <f t="shared" si="40"/>
        <v>3.8209060133058186</v>
      </c>
      <c r="AA73">
        <f t="shared" si="41"/>
        <v>2.9644960448062392</v>
      </c>
      <c r="AB73">
        <f t="shared" si="42"/>
        <v>2.5033522156141572</v>
      </c>
      <c r="AC73">
        <f t="shared" si="43"/>
        <v>1.734779166960688</v>
      </c>
      <c r="AD73">
        <f t="shared" si="44"/>
        <v>1.0979614980763848</v>
      </c>
      <c r="AE73">
        <f t="shared" si="45"/>
        <v>1.1687108929413363</v>
      </c>
      <c r="AF73">
        <f t="shared" si="46"/>
        <v>1.2901261925540881</v>
      </c>
      <c r="AG73">
        <f t="shared" si="47"/>
        <v>6.192566555477895</v>
      </c>
      <c r="AH73">
        <f t="shared" si="48"/>
        <v>4.8045774999397466</v>
      </c>
      <c r="AI73">
        <f t="shared" si="49"/>
        <v>4.0571987777268967</v>
      </c>
      <c r="AJ73">
        <f t="shared" si="50"/>
        <v>2.8115675740388149</v>
      </c>
      <c r="AK73">
        <f t="shared" si="51"/>
        <v>1.7794731481258321</v>
      </c>
      <c r="AL73">
        <f t="shared" si="52"/>
        <v>1.9596048610943742</v>
      </c>
      <c r="AM73">
        <f t="shared" si="53"/>
        <v>2.1159591879510686</v>
      </c>
      <c r="AN73">
        <f>ACOS(COS(RADIANS(90-$C73)) *COS(RADIANS(90-'1. Intensity Data'!$C$8)) +SIN(RADIANS(90-'Climate Stations - U of M'!$C73)) *SIN(RADIANS(90-'1. Intensity Data'!$C$8)) *COS(RADIANS('Climate Stations - U of M'!$D73-'1. Intensity Data'!$C$9))) *6371</f>
        <v>226.05525316173515</v>
      </c>
    </row>
    <row r="74" spans="1:40" x14ac:dyDescent="0.25">
      <c r="A74">
        <v>25</v>
      </c>
      <c r="B74" t="s">
        <v>53</v>
      </c>
      <c r="C74">
        <v>48.177700000000002</v>
      </c>
      <c r="D74">
        <v>-110.1144</v>
      </c>
      <c r="E74">
        <v>823</v>
      </c>
      <c r="F74" t="s">
        <v>54</v>
      </c>
      <c r="G74" t="s">
        <v>2345</v>
      </c>
      <c r="H74" s="8">
        <v>1.0281</v>
      </c>
      <c r="I74" s="8">
        <v>1.60714</v>
      </c>
      <c r="J74" s="8">
        <v>2.4524499999999998</v>
      </c>
      <c r="K74" s="8">
        <v>3.88612</v>
      </c>
      <c r="L74">
        <f t="shared" si="27"/>
        <v>2700.13132</v>
      </c>
      <c r="M74">
        <f t="shared" si="28"/>
        <v>0.61333839796159639</v>
      </c>
      <c r="N74">
        <f t="shared" si="29"/>
        <v>1.761597768245486</v>
      </c>
      <c r="O74" s="6">
        <f t="shared" si="30"/>
        <v>0.29352060780077649</v>
      </c>
      <c r="P74" s="6">
        <f t="shared" si="31"/>
        <v>0.40988541622824648</v>
      </c>
      <c r="Q74">
        <f t="shared" si="32"/>
        <v>1.0857415922368663</v>
      </c>
      <c r="R74" s="8">
        <v>1.614089112894959</v>
      </c>
      <c r="S74">
        <f t="shared" si="33"/>
        <v>2.1344176249063556</v>
      </c>
      <c r="T74">
        <f t="shared" si="34"/>
        <v>1.6560136744963105</v>
      </c>
      <c r="U74">
        <f t="shared" si="35"/>
        <v>1.3984115473524397</v>
      </c>
      <c r="V74">
        <f t="shared" si="36"/>
        <v>0.96907466877932236</v>
      </c>
      <c r="W74">
        <f t="shared" si="37"/>
        <v>0.61333839796159639</v>
      </c>
      <c r="X74">
        <f t="shared" si="38"/>
        <v>0.71702879847119738</v>
      </c>
      <c r="Y74">
        <f t="shared" si="39"/>
        <v>0.80703206611353084</v>
      </c>
      <c r="Z74">
        <f t="shared" si="40"/>
        <v>3.7783807409842947</v>
      </c>
      <c r="AA74">
        <f t="shared" si="41"/>
        <v>2.931502299039539</v>
      </c>
      <c r="AB74">
        <f t="shared" si="42"/>
        <v>2.4754908303000551</v>
      </c>
      <c r="AC74">
        <f t="shared" si="43"/>
        <v>1.7154717157342487</v>
      </c>
      <c r="AD74">
        <f t="shared" si="44"/>
        <v>1.0857415922368663</v>
      </c>
      <c r="AE74">
        <f t="shared" si="45"/>
        <v>1.1751459148542081</v>
      </c>
      <c r="AF74">
        <f t="shared" si="46"/>
        <v>1.3021468134873322</v>
      </c>
      <c r="AG74">
        <f t="shared" si="47"/>
        <v>6.1303602334942902</v>
      </c>
      <c r="AH74">
        <f t="shared" si="48"/>
        <v>4.7563139742628122</v>
      </c>
      <c r="AI74">
        <f t="shared" si="49"/>
        <v>4.0164429115997073</v>
      </c>
      <c r="AJ74">
        <f t="shared" si="50"/>
        <v>2.783324473827868</v>
      </c>
      <c r="AK74">
        <f t="shared" si="51"/>
        <v>1.761597768245486</v>
      </c>
      <c r="AL74">
        <f t="shared" si="52"/>
        <v>1.9343108261841144</v>
      </c>
      <c r="AM74">
        <f t="shared" si="53"/>
        <v>2.084225760474844</v>
      </c>
      <c r="AN74">
        <f>ACOS(COS(RADIANS(90-$C74)) *COS(RADIANS(90-'1. Intensity Data'!$C$8)) +SIN(RADIANS(90-'Climate Stations - U of M'!$C74)) *SIN(RADIANS(90-'1. Intensity Data'!$C$8)) *COS(RADIANS('Climate Stations - U of M'!$D74-'1. Intensity Data'!$C$9))) *6371</f>
        <v>227.0827229907442</v>
      </c>
    </row>
    <row r="75" spans="1:40" x14ac:dyDescent="0.25">
      <c r="A75">
        <v>964</v>
      </c>
      <c r="B75" t="s">
        <v>1923</v>
      </c>
      <c r="C75">
        <v>47.0167</v>
      </c>
      <c r="D75">
        <v>-105.8167</v>
      </c>
      <c r="E75">
        <v>975.39999999999895</v>
      </c>
      <c r="F75" t="s">
        <v>1924</v>
      </c>
      <c r="G75" t="s">
        <v>2345</v>
      </c>
      <c r="H75" s="8">
        <v>0.94782999999999995</v>
      </c>
      <c r="I75" s="8">
        <v>1.3303499999999999</v>
      </c>
      <c r="J75" s="8">
        <v>2.3071299999999999</v>
      </c>
      <c r="K75" s="8">
        <v>3.25</v>
      </c>
      <c r="L75">
        <f t="shared" si="27"/>
        <v>3200.1313359999967</v>
      </c>
      <c r="M75">
        <f t="shared" si="28"/>
        <v>0.62901456077047402</v>
      </c>
      <c r="N75">
        <f t="shared" si="29"/>
        <v>1.8148103890071692</v>
      </c>
      <c r="O75" s="6">
        <f t="shared" si="30"/>
        <v>0.30311576046238448</v>
      </c>
      <c r="P75" s="6">
        <f t="shared" si="31"/>
        <v>0.41891072602268842</v>
      </c>
      <c r="Q75">
        <f t="shared" si="32"/>
        <v>1.1168605575149289</v>
      </c>
      <c r="R75" s="8">
        <v>1.1788716831728097</v>
      </c>
      <c r="S75">
        <f t="shared" si="33"/>
        <v>2.1889706714812496</v>
      </c>
      <c r="T75">
        <f t="shared" si="34"/>
        <v>1.69833931408028</v>
      </c>
      <c r="U75">
        <f t="shared" si="35"/>
        <v>1.4341531985566807</v>
      </c>
      <c r="V75">
        <f t="shared" si="36"/>
        <v>0.99384300601734898</v>
      </c>
      <c r="W75">
        <f t="shared" si="37"/>
        <v>0.62901456077047402</v>
      </c>
      <c r="X75">
        <f t="shared" si="38"/>
        <v>0.7087184205778555</v>
      </c>
      <c r="Y75">
        <f t="shared" si="39"/>
        <v>0.77790137089066258</v>
      </c>
      <c r="Z75">
        <f t="shared" si="40"/>
        <v>3.8866747401519524</v>
      </c>
      <c r="AA75">
        <f t="shared" si="41"/>
        <v>3.0155235052903078</v>
      </c>
      <c r="AB75">
        <f t="shared" si="42"/>
        <v>2.5464420711340376</v>
      </c>
      <c r="AC75">
        <f t="shared" si="43"/>
        <v>1.7646396808735876</v>
      </c>
      <c r="AD75">
        <f t="shared" si="44"/>
        <v>1.1168605575149289</v>
      </c>
      <c r="AE75">
        <f t="shared" si="45"/>
        <v>1.0663415574236705</v>
      </c>
      <c r="AF75">
        <f t="shared" si="46"/>
        <v>1.0989002738070881</v>
      </c>
      <c r="AG75">
        <f t="shared" si="47"/>
        <v>6.3155401537449478</v>
      </c>
      <c r="AH75">
        <f t="shared" si="48"/>
        <v>4.8999880503193571</v>
      </c>
      <c r="AI75">
        <f t="shared" si="49"/>
        <v>4.1377676869363453</v>
      </c>
      <c r="AJ75">
        <f t="shared" si="50"/>
        <v>2.8674004146313274</v>
      </c>
      <c r="AK75">
        <f t="shared" si="51"/>
        <v>1.8148103890071692</v>
      </c>
      <c r="AL75">
        <f t="shared" si="52"/>
        <v>1.9378902917553769</v>
      </c>
      <c r="AM75">
        <f t="shared" si="53"/>
        <v>2.0447236473408212</v>
      </c>
      <c r="AN75">
        <f>ACOS(COS(RADIANS(90-$C75)) *COS(RADIANS(90-'1. Intensity Data'!$C$8)) +SIN(RADIANS(90-'Climate Stations - U of M'!$C75)) *SIN(RADIANS(90-'1. Intensity Data'!$C$8)) *COS(RADIANS('Climate Stations - U of M'!$D75-'1. Intensity Data'!$C$9))) *6371</f>
        <v>473.88307783291384</v>
      </c>
    </row>
    <row r="76" spans="1:40" x14ac:dyDescent="0.25">
      <c r="A76">
        <v>295</v>
      </c>
      <c r="B76" t="s">
        <v>592</v>
      </c>
      <c r="C76">
        <v>45.276899999999898</v>
      </c>
      <c r="D76">
        <v>-111.3242</v>
      </c>
      <c r="E76" s="13">
        <v>2008.5999999999899</v>
      </c>
      <c r="F76" t="s">
        <v>593</v>
      </c>
      <c r="G76" t="s">
        <v>2345</v>
      </c>
      <c r="H76" s="8">
        <v>0.77168000000000003</v>
      </c>
      <c r="I76" s="8">
        <v>1.17977</v>
      </c>
      <c r="J76" s="8">
        <v>1.7749999999999999</v>
      </c>
      <c r="K76" s="8">
        <v>2.7362700000000002</v>
      </c>
      <c r="L76">
        <f t="shared" si="27"/>
        <v>6589.8952239999671</v>
      </c>
      <c r="M76">
        <f t="shared" si="28"/>
        <v>0.47722834106308865</v>
      </c>
      <c r="N76">
        <f t="shared" si="29"/>
        <v>1.3449361053049471</v>
      </c>
      <c r="O76" s="6">
        <f t="shared" si="30"/>
        <v>0.22180538382260695</v>
      </c>
      <c r="P76" s="6">
        <f t="shared" si="31"/>
        <v>0.32348456463343211</v>
      </c>
      <c r="Q76">
        <f t="shared" si="32"/>
        <v>0.83421033496918962</v>
      </c>
      <c r="R76" s="8">
        <v>1.7363709113435752</v>
      </c>
      <c r="S76">
        <f t="shared" si="33"/>
        <v>1.6607546268995486</v>
      </c>
      <c r="T76">
        <f t="shared" si="34"/>
        <v>1.2885165208703393</v>
      </c>
      <c r="U76">
        <f t="shared" si="35"/>
        <v>1.088080617623842</v>
      </c>
      <c r="V76">
        <f t="shared" si="36"/>
        <v>0.75402077887968011</v>
      </c>
      <c r="W76">
        <f t="shared" si="37"/>
        <v>0.47722834106308865</v>
      </c>
      <c r="X76">
        <f t="shared" si="38"/>
        <v>0.55084125579731646</v>
      </c>
      <c r="Y76">
        <f t="shared" si="39"/>
        <v>0.61473726578662635</v>
      </c>
      <c r="Z76">
        <f t="shared" si="40"/>
        <v>2.9030519656927796</v>
      </c>
      <c r="AA76">
        <f t="shared" si="41"/>
        <v>2.2523679044168121</v>
      </c>
      <c r="AB76">
        <f t="shared" si="42"/>
        <v>1.9019995637297522</v>
      </c>
      <c r="AC76">
        <f t="shared" si="43"/>
        <v>1.3180523292513195</v>
      </c>
      <c r="AD76">
        <f t="shared" si="44"/>
        <v>0.83421033496918962</v>
      </c>
      <c r="AE76">
        <f t="shared" si="45"/>
        <v>1.205716364466362</v>
      </c>
      <c r="AF76">
        <f t="shared" si="46"/>
        <v>1.3592524133628356</v>
      </c>
      <c r="AG76">
        <f t="shared" si="47"/>
        <v>4.6803776464612152</v>
      </c>
      <c r="AH76">
        <f t="shared" si="48"/>
        <v>3.6313274843233576</v>
      </c>
      <c r="AI76">
        <f t="shared" si="49"/>
        <v>3.066454320095279</v>
      </c>
      <c r="AJ76">
        <f t="shared" si="50"/>
        <v>2.1249990463818165</v>
      </c>
      <c r="AK76">
        <f t="shared" si="51"/>
        <v>1.3449361053049471</v>
      </c>
      <c r="AL76">
        <f t="shared" si="52"/>
        <v>1.4524520789787103</v>
      </c>
      <c r="AM76">
        <f t="shared" si="53"/>
        <v>1.5457759441275369</v>
      </c>
      <c r="AN76">
        <f>ACOS(COS(RADIANS(90-$C76)) *COS(RADIANS(90-'1. Intensity Data'!$C$8)) +SIN(RADIANS(90-'Climate Stations - U of M'!$C76)) *SIN(RADIANS(90-'1. Intensity Data'!$C$8)) *COS(RADIANS('Climate Stations - U of M'!$D76-'1. Intensity Data'!$C$9))) *6371</f>
        <v>155.51417183633365</v>
      </c>
    </row>
    <row r="77" spans="1:40" x14ac:dyDescent="0.25">
      <c r="A77">
        <v>956</v>
      </c>
      <c r="B77" t="s">
        <v>1907</v>
      </c>
      <c r="C77">
        <v>46.7911</v>
      </c>
      <c r="D77">
        <v>-109.61750000000001</v>
      </c>
      <c r="E77" s="13">
        <v>1853.2</v>
      </c>
      <c r="F77" t="s">
        <v>1908</v>
      </c>
      <c r="G77" t="s">
        <v>2345</v>
      </c>
      <c r="H77" s="8">
        <v>1.16534</v>
      </c>
      <c r="I77" s="8">
        <v>1.98248</v>
      </c>
      <c r="J77" s="8">
        <v>2.6163400000000001</v>
      </c>
      <c r="K77" s="8">
        <v>4.3836300000000001</v>
      </c>
      <c r="L77">
        <f t="shared" si="27"/>
        <v>6080.0526879999998</v>
      </c>
      <c r="M77">
        <f t="shared" si="28"/>
        <v>0.63765831225737468</v>
      </c>
      <c r="N77">
        <f t="shared" si="29"/>
        <v>1.6706878958142628</v>
      </c>
      <c r="O77" s="6">
        <f t="shared" si="30"/>
        <v>0.26406531406474426</v>
      </c>
      <c r="P77" s="6">
        <f t="shared" si="31"/>
        <v>0.45462218432972068</v>
      </c>
      <c r="Q77">
        <f t="shared" si="32"/>
        <v>1.0626550400719919</v>
      </c>
      <c r="R77" s="8">
        <v>1.295475716336268</v>
      </c>
      <c r="S77">
        <f t="shared" si="33"/>
        <v>2.2190509266556635</v>
      </c>
      <c r="T77">
        <f t="shared" si="34"/>
        <v>1.7216774430949118</v>
      </c>
      <c r="U77">
        <f t="shared" si="35"/>
        <v>1.4538609519468142</v>
      </c>
      <c r="V77">
        <f t="shared" si="36"/>
        <v>1.007500133366652</v>
      </c>
      <c r="W77">
        <f t="shared" si="37"/>
        <v>0.63765831225737468</v>
      </c>
      <c r="X77">
        <f t="shared" si="38"/>
        <v>0.76957873419303102</v>
      </c>
      <c r="Y77">
        <f t="shared" si="39"/>
        <v>0.88408566043318082</v>
      </c>
      <c r="Z77">
        <f t="shared" si="40"/>
        <v>3.6980395394505314</v>
      </c>
      <c r="AA77">
        <f t="shared" si="41"/>
        <v>2.8691686081943781</v>
      </c>
      <c r="AB77">
        <f t="shared" si="42"/>
        <v>2.4228534913641413</v>
      </c>
      <c r="AC77">
        <f t="shared" si="43"/>
        <v>1.6789949633137473</v>
      </c>
      <c r="AD77">
        <f t="shared" si="44"/>
        <v>1.0626550400719919</v>
      </c>
      <c r="AE77">
        <f t="shared" si="45"/>
        <v>1.0954925657145351</v>
      </c>
      <c r="AF77">
        <f t="shared" si="46"/>
        <v>1.1533543572944231</v>
      </c>
      <c r="AG77">
        <f t="shared" si="47"/>
        <v>5.8139938774336342</v>
      </c>
      <c r="AH77">
        <f t="shared" si="48"/>
        <v>4.5108573186985099</v>
      </c>
      <c r="AI77">
        <f t="shared" si="49"/>
        <v>3.8091684024565189</v>
      </c>
      <c r="AJ77">
        <f t="shared" si="50"/>
        <v>2.6396868753865355</v>
      </c>
      <c r="AK77">
        <f t="shared" si="51"/>
        <v>1.6706878958142628</v>
      </c>
      <c r="AL77">
        <f t="shared" si="52"/>
        <v>1.9071009218606971</v>
      </c>
      <c r="AM77">
        <f t="shared" si="53"/>
        <v>2.112307428469002</v>
      </c>
      <c r="AN77">
        <f>ACOS(COS(RADIANS(90-$C77)) *COS(RADIANS(90-'1. Intensity Data'!$C$8)) +SIN(RADIANS(90-'Climate Stations - U of M'!$C77)) *SIN(RADIANS(90-'1. Intensity Data'!$C$8)) *COS(RADIANS('Climate Stations - U of M'!$D77-'1. Intensity Data'!$C$9))) *6371</f>
        <v>184.07493969370955</v>
      </c>
    </row>
    <row r="78" spans="1:40" x14ac:dyDescent="0.25">
      <c r="A78">
        <v>296</v>
      </c>
      <c r="B78" t="s">
        <v>594</v>
      </c>
      <c r="C78">
        <v>45.832799999999899</v>
      </c>
      <c r="D78">
        <v>-109.9503</v>
      </c>
      <c r="E78" s="13">
        <v>1249.7</v>
      </c>
      <c r="F78" t="s">
        <v>595</v>
      </c>
      <c r="G78" t="s">
        <v>2345</v>
      </c>
      <c r="H78" s="8">
        <v>0.91949000000000003</v>
      </c>
      <c r="I78" s="8">
        <v>1.48115</v>
      </c>
      <c r="J78" s="8">
        <v>2.1560700000000002</v>
      </c>
      <c r="K78" s="8">
        <v>3.4389099999999999</v>
      </c>
      <c r="L78">
        <f t="shared" si="27"/>
        <v>4100.065748</v>
      </c>
      <c r="M78">
        <f t="shared" si="28"/>
        <v>0.53602488302265139</v>
      </c>
      <c r="N78">
        <f t="shared" si="29"/>
        <v>1.5712928647582112</v>
      </c>
      <c r="O78" s="6">
        <f t="shared" si="30"/>
        <v>0.26463749837336548</v>
      </c>
      <c r="P78" s="6">
        <f t="shared" si="31"/>
        <v>0.35259214715471621</v>
      </c>
      <c r="Q78">
        <f t="shared" si="32"/>
        <v>0.96194250595646358</v>
      </c>
      <c r="R78" s="8">
        <v>1.5411798846336002</v>
      </c>
      <c r="S78">
        <f t="shared" si="33"/>
        <v>1.8653665929188268</v>
      </c>
      <c r="T78">
        <f t="shared" si="34"/>
        <v>1.4472671841611588</v>
      </c>
      <c r="U78">
        <f t="shared" si="35"/>
        <v>1.2221367332916451</v>
      </c>
      <c r="V78">
        <f t="shared" si="36"/>
        <v>0.84691931517578922</v>
      </c>
      <c r="W78">
        <f t="shared" si="37"/>
        <v>0.53602488302265139</v>
      </c>
      <c r="X78">
        <f t="shared" si="38"/>
        <v>0.6318911622669886</v>
      </c>
      <c r="Y78">
        <f t="shared" si="39"/>
        <v>0.7151030926510733</v>
      </c>
      <c r="Z78">
        <f t="shared" si="40"/>
        <v>3.347559920728493</v>
      </c>
      <c r="AA78">
        <f t="shared" si="41"/>
        <v>2.5972447660824516</v>
      </c>
      <c r="AB78">
        <f t="shared" si="42"/>
        <v>2.1932289135807368</v>
      </c>
      <c r="AC78">
        <f t="shared" si="43"/>
        <v>1.5198691594112126</v>
      </c>
      <c r="AD78">
        <f t="shared" si="44"/>
        <v>0.96194250595646358</v>
      </c>
      <c r="AE78">
        <f t="shared" si="45"/>
        <v>1.1569186077888682</v>
      </c>
      <c r="AF78">
        <f t="shared" si="46"/>
        <v>1.2680982038892774</v>
      </c>
      <c r="AG78">
        <f t="shared" si="47"/>
        <v>5.4680991693585739</v>
      </c>
      <c r="AH78">
        <f t="shared" si="48"/>
        <v>4.2424907348471699</v>
      </c>
      <c r="AI78">
        <f t="shared" si="49"/>
        <v>3.5825477316487211</v>
      </c>
      <c r="AJ78">
        <f t="shared" si="50"/>
        <v>2.4826427263179736</v>
      </c>
      <c r="AK78">
        <f t="shared" si="51"/>
        <v>1.5712928647582112</v>
      </c>
      <c r="AL78">
        <f t="shared" si="52"/>
        <v>1.7174871485686585</v>
      </c>
      <c r="AM78">
        <f t="shared" si="53"/>
        <v>1.8443837869161266</v>
      </c>
      <c r="AN78">
        <f>ACOS(COS(RADIANS(90-$C78)) *COS(RADIANS(90-'1. Intensity Data'!$C$8)) +SIN(RADIANS(90-'Climate Stations - U of M'!$C78)) *SIN(RADIANS(90-'1. Intensity Data'!$C$8)) *COS(RADIANS('Climate Stations - U of M'!$D78-'1. Intensity Data'!$C$9))) *6371</f>
        <v>179.71912579748562</v>
      </c>
    </row>
    <row r="79" spans="1:40" x14ac:dyDescent="0.25">
      <c r="A79">
        <v>185</v>
      </c>
      <c r="B79" t="s">
        <v>372</v>
      </c>
      <c r="C79">
        <v>45.832999999999899</v>
      </c>
      <c r="D79">
        <v>-109.944999999999</v>
      </c>
      <c r="E79" s="13">
        <v>1249.0999999999899</v>
      </c>
      <c r="F79" t="s">
        <v>373</v>
      </c>
      <c r="G79" t="s">
        <v>2345</v>
      </c>
      <c r="H79" s="8">
        <v>0.91818999999999995</v>
      </c>
      <c r="I79" s="8">
        <v>1.48146</v>
      </c>
      <c r="J79" s="8">
        <v>2.15639</v>
      </c>
      <c r="K79" s="8">
        <v>3.4353199999999999</v>
      </c>
      <c r="L79">
        <f t="shared" si="27"/>
        <v>4098.0972439999668</v>
      </c>
      <c r="M79">
        <f t="shared" si="28"/>
        <v>0.53448337432600268</v>
      </c>
      <c r="N79">
        <f t="shared" si="29"/>
        <v>1.5727253810917068</v>
      </c>
      <c r="O79" s="6">
        <f t="shared" si="30"/>
        <v>0.26539772524984806</v>
      </c>
      <c r="P79" s="6">
        <f t="shared" si="31"/>
        <v>0.35052368934204758</v>
      </c>
      <c r="Q79">
        <f t="shared" si="32"/>
        <v>0.96162453521687719</v>
      </c>
      <c r="R79" s="8">
        <v>1.4168543030871361</v>
      </c>
      <c r="S79">
        <f t="shared" si="33"/>
        <v>1.8600021426544893</v>
      </c>
      <c r="T79">
        <f t="shared" si="34"/>
        <v>1.4431051106802073</v>
      </c>
      <c r="U79">
        <f t="shared" si="35"/>
        <v>1.2186220934632861</v>
      </c>
      <c r="V79">
        <f t="shared" si="36"/>
        <v>0.84448373143508426</v>
      </c>
      <c r="W79">
        <f t="shared" si="37"/>
        <v>0.53448337432600268</v>
      </c>
      <c r="X79">
        <f t="shared" si="38"/>
        <v>0.63041003074450197</v>
      </c>
      <c r="Y79">
        <f t="shared" si="39"/>
        <v>0.71367436851575938</v>
      </c>
      <c r="Z79">
        <f t="shared" si="40"/>
        <v>3.3464533825547322</v>
      </c>
      <c r="AA79">
        <f t="shared" si="41"/>
        <v>2.5963862450855686</v>
      </c>
      <c r="AB79">
        <f t="shared" si="42"/>
        <v>2.1925039402944799</v>
      </c>
      <c r="AC79">
        <f t="shared" si="43"/>
        <v>1.5193667656426659</v>
      </c>
      <c r="AD79">
        <f t="shared" si="44"/>
        <v>0.96162453521687719</v>
      </c>
      <c r="AE79">
        <f t="shared" si="45"/>
        <v>1.1258372124022522</v>
      </c>
      <c r="AF79">
        <f t="shared" si="46"/>
        <v>1.2100381573070789</v>
      </c>
      <c r="AG79">
        <f t="shared" si="47"/>
        <v>5.4730843261991398</v>
      </c>
      <c r="AH79">
        <f t="shared" si="48"/>
        <v>4.2463585289476082</v>
      </c>
      <c r="AI79">
        <f t="shared" si="49"/>
        <v>3.5858138688890913</v>
      </c>
      <c r="AJ79">
        <f t="shared" si="50"/>
        <v>2.484906102124897</v>
      </c>
      <c r="AK79">
        <f t="shared" si="51"/>
        <v>1.5727253810917068</v>
      </c>
      <c r="AL79">
        <f t="shared" si="52"/>
        <v>1.7186415358187801</v>
      </c>
      <c r="AM79">
        <f t="shared" si="53"/>
        <v>1.8452967581218798</v>
      </c>
      <c r="AN79">
        <f>ACOS(COS(RADIANS(90-$C79)) *COS(RADIANS(90-'1. Intensity Data'!$C$8)) +SIN(RADIANS(90-'Climate Stations - U of M'!$C79)) *SIN(RADIANS(90-'1. Intensity Data'!$C$8)) *COS(RADIANS('Climate Stations - U of M'!$D79-'1. Intensity Data'!$C$9))) *6371</f>
        <v>180.06870588371643</v>
      </c>
    </row>
    <row r="80" spans="1:40" x14ac:dyDescent="0.25">
      <c r="A80">
        <v>191</v>
      </c>
      <c r="B80" t="s">
        <v>384</v>
      </c>
      <c r="C80">
        <v>45.8340999999999</v>
      </c>
      <c r="D80">
        <v>-109.941</v>
      </c>
      <c r="E80" s="13">
        <v>1244.8</v>
      </c>
      <c r="F80" t="s">
        <v>385</v>
      </c>
      <c r="G80" t="s">
        <v>2345</v>
      </c>
      <c r="H80" s="8">
        <v>0.91742000000000001</v>
      </c>
      <c r="I80" s="8">
        <v>1.4805299999999999</v>
      </c>
      <c r="J80" s="8">
        <v>2.1567400000000001</v>
      </c>
      <c r="K80" s="8">
        <v>3.4317199999999999</v>
      </c>
      <c r="L80">
        <f t="shared" si="27"/>
        <v>4083.9896319999998</v>
      </c>
      <c r="M80">
        <f t="shared" si="28"/>
        <v>0.5339518660182504</v>
      </c>
      <c r="N80">
        <f t="shared" si="29"/>
        <v>1.5745565243363067</v>
      </c>
      <c r="O80" s="6">
        <f t="shared" si="30"/>
        <v>0.26600167148152259</v>
      </c>
      <c r="P80" s="6">
        <f t="shared" si="31"/>
        <v>0.34957355740660012</v>
      </c>
      <c r="Q80">
        <f t="shared" si="32"/>
        <v>0.9620650408714535</v>
      </c>
      <c r="R80" s="8">
        <v>1.4458603514203616</v>
      </c>
      <c r="S80">
        <f t="shared" si="33"/>
        <v>1.8581524937435112</v>
      </c>
      <c r="T80">
        <f t="shared" si="34"/>
        <v>1.4416700382492762</v>
      </c>
      <c r="U80">
        <f t="shared" si="35"/>
        <v>1.2174102545216108</v>
      </c>
      <c r="V80">
        <f t="shared" si="36"/>
        <v>0.84364394830883571</v>
      </c>
      <c r="W80">
        <f t="shared" si="37"/>
        <v>0.5339518660182504</v>
      </c>
      <c r="X80">
        <f t="shared" si="38"/>
        <v>0.62981889951368775</v>
      </c>
      <c r="Y80">
        <f t="shared" si="39"/>
        <v>0.71303148458772747</v>
      </c>
      <c r="Z80">
        <f t="shared" si="40"/>
        <v>3.3479863422326579</v>
      </c>
      <c r="AA80">
        <f t="shared" si="41"/>
        <v>2.5975756103529246</v>
      </c>
      <c r="AB80">
        <f t="shared" si="42"/>
        <v>2.1935082931869139</v>
      </c>
      <c r="AC80">
        <f t="shared" si="43"/>
        <v>1.5200627645768967</v>
      </c>
      <c r="AD80">
        <f t="shared" si="44"/>
        <v>0.9620650408714535</v>
      </c>
      <c r="AE80">
        <f t="shared" si="45"/>
        <v>1.1330887244855585</v>
      </c>
      <c r="AF80">
        <f t="shared" si="46"/>
        <v>1.2235839818786949</v>
      </c>
      <c r="AG80">
        <f t="shared" si="47"/>
        <v>5.4794567046903468</v>
      </c>
      <c r="AH80">
        <f t="shared" si="48"/>
        <v>4.2513026157080285</v>
      </c>
      <c r="AI80">
        <f t="shared" si="49"/>
        <v>3.589988875486779</v>
      </c>
      <c r="AJ80">
        <f t="shared" si="50"/>
        <v>2.4877993084513648</v>
      </c>
      <c r="AK80">
        <f t="shared" si="51"/>
        <v>1.5745565243363067</v>
      </c>
      <c r="AL80">
        <f t="shared" si="52"/>
        <v>1.7201023932522299</v>
      </c>
      <c r="AM80">
        <f t="shared" si="53"/>
        <v>1.8464362074712515</v>
      </c>
      <c r="AN80">
        <f>ACOS(COS(RADIANS(90-$C80)) *COS(RADIANS(90-'1. Intensity Data'!$C$8)) +SIN(RADIANS(90-'Climate Stations - U of M'!$C80)) *SIN(RADIANS(90-'1. Intensity Data'!$C$8)) *COS(RADIANS('Climate Stations - U of M'!$D80-'1. Intensity Data'!$C$9))) *6371</f>
        <v>180.282216074053</v>
      </c>
    </row>
    <row r="81" spans="1:40" x14ac:dyDescent="0.25">
      <c r="A81">
        <v>190</v>
      </c>
      <c r="B81" t="s">
        <v>382</v>
      </c>
      <c r="C81">
        <v>45.810299999999899</v>
      </c>
      <c r="D81">
        <v>-109.8736</v>
      </c>
      <c r="E81" s="13">
        <v>1740.4</v>
      </c>
      <c r="F81" t="s">
        <v>383</v>
      </c>
      <c r="G81" t="s">
        <v>2345</v>
      </c>
      <c r="H81" s="8">
        <v>0.90259</v>
      </c>
      <c r="I81" s="8">
        <v>1.4110199999999999</v>
      </c>
      <c r="J81" s="8">
        <v>2.1828400000000001</v>
      </c>
      <c r="K81" s="8">
        <v>3.3973599999999999</v>
      </c>
      <c r="L81">
        <f t="shared" si="27"/>
        <v>5709.9739360000003</v>
      </c>
      <c r="M81">
        <f t="shared" si="28"/>
        <v>0.54185178821632585</v>
      </c>
      <c r="N81">
        <f t="shared" si="29"/>
        <v>1.5613917367964925</v>
      </c>
      <c r="O81" s="6">
        <f t="shared" si="30"/>
        <v>0.26061706364341397</v>
      </c>
      <c r="P81" s="6">
        <f t="shared" si="31"/>
        <v>0.36120580534608138</v>
      </c>
      <c r="Q81">
        <f t="shared" si="32"/>
        <v>0.96129877107128692</v>
      </c>
      <c r="R81" s="8">
        <v>1.3909273290006292</v>
      </c>
      <c r="S81">
        <f t="shared" si="33"/>
        <v>1.8856442229928139</v>
      </c>
      <c r="T81">
        <f t="shared" si="34"/>
        <v>1.4629998281840797</v>
      </c>
      <c r="U81">
        <f t="shared" si="35"/>
        <v>1.2354220771332227</v>
      </c>
      <c r="V81">
        <f t="shared" si="36"/>
        <v>0.85612582538179482</v>
      </c>
      <c r="W81">
        <f t="shared" si="37"/>
        <v>0.54185178821632585</v>
      </c>
      <c r="X81">
        <f t="shared" si="38"/>
        <v>0.63203634116224439</v>
      </c>
      <c r="Y81">
        <f t="shared" si="39"/>
        <v>0.71031653311930176</v>
      </c>
      <c r="Z81">
        <f t="shared" si="40"/>
        <v>3.3453197233280783</v>
      </c>
      <c r="AA81">
        <f t="shared" si="41"/>
        <v>2.5955066818924744</v>
      </c>
      <c r="AB81">
        <f t="shared" si="42"/>
        <v>2.191761198042534</v>
      </c>
      <c r="AC81">
        <f t="shared" si="43"/>
        <v>1.5188520582926335</v>
      </c>
      <c r="AD81">
        <f t="shared" si="44"/>
        <v>0.96129877107128692</v>
      </c>
      <c r="AE81">
        <f t="shared" si="45"/>
        <v>1.1193554688806255</v>
      </c>
      <c r="AF81">
        <f t="shared" si="46"/>
        <v>1.1979302604086799</v>
      </c>
      <c r="AG81">
        <f t="shared" si="47"/>
        <v>5.433643244051793</v>
      </c>
      <c r="AH81">
        <f t="shared" si="48"/>
        <v>4.2157576893505304</v>
      </c>
      <c r="AI81">
        <f t="shared" si="49"/>
        <v>3.5599731598960025</v>
      </c>
      <c r="AJ81">
        <f t="shared" si="50"/>
        <v>2.4669989441384583</v>
      </c>
      <c r="AK81">
        <f t="shared" si="51"/>
        <v>1.5613917367964925</v>
      </c>
      <c r="AL81">
        <f t="shared" si="52"/>
        <v>1.7167538025973692</v>
      </c>
      <c r="AM81">
        <f t="shared" si="53"/>
        <v>1.8516080757125306</v>
      </c>
      <c r="AN81">
        <f>ACOS(COS(RADIANS(90-$C81)) *COS(RADIANS(90-'1. Intensity Data'!$C$8)) +SIN(RADIANS(90-'Climate Stations - U of M'!$C81)) *SIN(RADIANS(90-'1. Intensity Data'!$C$8)) *COS(RADIANS('Climate Stations - U of M'!$D81-'1. Intensity Data'!$C$9))) *6371</f>
        <v>186.1347289245119</v>
      </c>
    </row>
    <row r="82" spans="1:40" x14ac:dyDescent="0.25">
      <c r="A82">
        <v>186</v>
      </c>
      <c r="B82" t="s">
        <v>374</v>
      </c>
      <c r="C82">
        <v>45.764299999999899</v>
      </c>
      <c r="D82">
        <v>-109.85850000000001</v>
      </c>
      <c r="E82" s="13">
        <v>1240.2</v>
      </c>
      <c r="F82" t="s">
        <v>375</v>
      </c>
      <c r="G82" t="s">
        <v>2345</v>
      </c>
      <c r="H82" s="8">
        <v>0.94520000000000004</v>
      </c>
      <c r="I82" s="8">
        <v>1.45</v>
      </c>
      <c r="J82" s="8">
        <v>2.2292900000000002</v>
      </c>
      <c r="K82" s="8">
        <v>3.43052</v>
      </c>
      <c r="L82">
        <f t="shared" si="27"/>
        <v>4068.8977680000003</v>
      </c>
      <c r="M82">
        <f t="shared" si="28"/>
        <v>0.57636462455172421</v>
      </c>
      <c r="N82">
        <f t="shared" si="29"/>
        <v>1.6455856343269593</v>
      </c>
      <c r="O82" s="6">
        <f t="shared" si="30"/>
        <v>0.27331664673025496</v>
      </c>
      <c r="P82" s="6">
        <f t="shared" si="31"/>
        <v>0.38691596147054941</v>
      </c>
      <c r="Q82">
        <f t="shared" si="32"/>
        <v>1.0162507978987543</v>
      </c>
      <c r="R82" s="8">
        <v>1.5162866639571246</v>
      </c>
      <c r="S82">
        <f t="shared" si="33"/>
        <v>2.0057488934400003</v>
      </c>
      <c r="T82">
        <f t="shared" si="34"/>
        <v>1.5561844862896554</v>
      </c>
      <c r="U82">
        <f t="shared" si="35"/>
        <v>1.3141113439779311</v>
      </c>
      <c r="V82">
        <f t="shared" si="36"/>
        <v>0.91065610679172426</v>
      </c>
      <c r="W82">
        <f t="shared" si="37"/>
        <v>0.57636462455172421</v>
      </c>
      <c r="X82">
        <f t="shared" si="38"/>
        <v>0.66857346841379317</v>
      </c>
      <c r="Y82">
        <f t="shared" si="39"/>
        <v>0.74861074488606905</v>
      </c>
      <c r="Z82">
        <f t="shared" si="40"/>
        <v>3.5365527766876643</v>
      </c>
      <c r="AA82">
        <f t="shared" si="41"/>
        <v>2.7438771543266363</v>
      </c>
      <c r="AB82">
        <f t="shared" si="42"/>
        <v>2.3170518192091594</v>
      </c>
      <c r="AC82">
        <f t="shared" si="43"/>
        <v>1.6056762606800319</v>
      </c>
      <c r="AD82">
        <f t="shared" si="44"/>
        <v>1.0162507978987543</v>
      </c>
      <c r="AE82">
        <f t="shared" si="45"/>
        <v>1.1506953026197493</v>
      </c>
      <c r="AF82">
        <f t="shared" si="46"/>
        <v>1.2564730698333633</v>
      </c>
      <c r="AG82">
        <f t="shared" si="47"/>
        <v>5.7266380074578178</v>
      </c>
      <c r="AH82">
        <f t="shared" si="48"/>
        <v>4.4430812126827899</v>
      </c>
      <c r="AI82">
        <f t="shared" si="49"/>
        <v>3.7519352462654667</v>
      </c>
      <c r="AJ82">
        <f t="shared" si="50"/>
        <v>2.6000253022365958</v>
      </c>
      <c r="AK82">
        <f t="shared" si="51"/>
        <v>1.6455856343269593</v>
      </c>
      <c r="AL82">
        <f t="shared" si="52"/>
        <v>1.7915117257452193</v>
      </c>
      <c r="AM82">
        <f t="shared" si="53"/>
        <v>1.9181755730962695</v>
      </c>
      <c r="AN82">
        <f>ACOS(COS(RADIANS(90-$C82)) *COS(RADIANS(90-'1. Intensity Data'!$C$8)) +SIN(RADIANS(90-'Climate Stations - U of M'!$C82)) *SIN(RADIANS(90-'1. Intensity Data'!$C$8)) *COS(RADIANS('Climate Stations - U of M'!$D82-'1. Intensity Data'!$C$9))) *6371</f>
        <v>189.64962104869323</v>
      </c>
    </row>
    <row r="83" spans="1:40" x14ac:dyDescent="0.25">
      <c r="A83">
        <v>187</v>
      </c>
      <c r="B83" t="s">
        <v>376</v>
      </c>
      <c r="C83">
        <v>45.719099999999898</v>
      </c>
      <c r="D83">
        <v>-109.90900000000001</v>
      </c>
      <c r="E83" s="13">
        <v>1331.0999999999899</v>
      </c>
      <c r="F83" t="s">
        <v>377</v>
      </c>
      <c r="G83" t="s">
        <v>2345</v>
      </c>
      <c r="H83" s="8">
        <v>0.98750000000000004</v>
      </c>
      <c r="I83" s="8">
        <v>1.5658799999999999</v>
      </c>
      <c r="J83" s="8">
        <v>2.2671999999999999</v>
      </c>
      <c r="K83" s="8">
        <v>3.5125000000000002</v>
      </c>
      <c r="L83">
        <f t="shared" si="27"/>
        <v>4367.1261239999667</v>
      </c>
      <c r="M83">
        <f t="shared" si="28"/>
        <v>0.58225004629984434</v>
      </c>
      <c r="N83">
        <f t="shared" si="29"/>
        <v>1.6477807361034884</v>
      </c>
      <c r="O83" s="6">
        <f t="shared" si="30"/>
        <v>0.27237331895164274</v>
      </c>
      <c r="P83" s="6">
        <f t="shared" si="31"/>
        <v>0.3934552482087581</v>
      </c>
      <c r="Q83">
        <f t="shared" si="32"/>
        <v>1.0206179921561234</v>
      </c>
      <c r="R83" s="8">
        <v>1.4334605279724131</v>
      </c>
      <c r="S83">
        <f t="shared" si="33"/>
        <v>2.0262301611234581</v>
      </c>
      <c r="T83">
        <f t="shared" si="34"/>
        <v>1.5720751250095799</v>
      </c>
      <c r="U83">
        <f t="shared" si="35"/>
        <v>1.327530105563645</v>
      </c>
      <c r="V83">
        <f t="shared" si="36"/>
        <v>0.91995507315375413</v>
      </c>
      <c r="W83">
        <f t="shared" si="37"/>
        <v>0.58225004629984434</v>
      </c>
      <c r="X83">
        <f t="shared" si="38"/>
        <v>0.68356253472488326</v>
      </c>
      <c r="Y83">
        <f t="shared" si="39"/>
        <v>0.771501774677817</v>
      </c>
      <c r="Z83">
        <f t="shared" si="40"/>
        <v>3.5517506127033087</v>
      </c>
      <c r="AA83">
        <f t="shared" si="41"/>
        <v>2.7556685788215329</v>
      </c>
      <c r="AB83">
        <f t="shared" si="42"/>
        <v>2.3270090221159609</v>
      </c>
      <c r="AC83">
        <f t="shared" si="43"/>
        <v>1.612576427606675</v>
      </c>
      <c r="AD83">
        <f t="shared" si="44"/>
        <v>1.0206179921561234</v>
      </c>
      <c r="AE83">
        <f t="shared" si="45"/>
        <v>1.1299887686235714</v>
      </c>
      <c r="AF83">
        <f t="shared" si="46"/>
        <v>1.217793264328503</v>
      </c>
      <c r="AG83">
        <f t="shared" si="47"/>
        <v>5.7342769616401394</v>
      </c>
      <c r="AH83">
        <f t="shared" si="48"/>
        <v>4.4490079874794191</v>
      </c>
      <c r="AI83">
        <f t="shared" si="49"/>
        <v>3.7569400783159534</v>
      </c>
      <c r="AJ83">
        <f t="shared" si="50"/>
        <v>2.6034935630435116</v>
      </c>
      <c r="AK83">
        <f t="shared" si="51"/>
        <v>1.6477807361034884</v>
      </c>
      <c r="AL83">
        <f t="shared" si="52"/>
        <v>1.8026355520776163</v>
      </c>
      <c r="AM83">
        <f t="shared" si="53"/>
        <v>1.9370495323431594</v>
      </c>
      <c r="AN83">
        <f>ACOS(COS(RADIANS(90-$C83)) *COS(RADIANS(90-'1. Intensity Data'!$C$8)) +SIN(RADIANS(90-'Climate Stations - U of M'!$C83)) *SIN(RADIANS(90-'1. Intensity Data'!$C$8)) *COS(RADIANS('Climate Stations - U of M'!$D83-'1. Intensity Data'!$C$9))) *6371</f>
        <v>188.84557782524769</v>
      </c>
    </row>
    <row r="84" spans="1:40" x14ac:dyDescent="0.25">
      <c r="A84">
        <v>188</v>
      </c>
      <c r="B84" t="s">
        <v>378</v>
      </c>
      <c r="C84">
        <v>45.972299999999898</v>
      </c>
      <c r="D84">
        <v>-110.00020000000001</v>
      </c>
      <c r="E84" s="13">
        <v>1437.7</v>
      </c>
      <c r="F84" t="s">
        <v>379</v>
      </c>
      <c r="G84" t="s">
        <v>2345</v>
      </c>
      <c r="H84" s="8">
        <v>1.01128</v>
      </c>
      <c r="I84" s="8">
        <v>1.59083</v>
      </c>
      <c r="J84" s="8">
        <v>2.3702899999999998</v>
      </c>
      <c r="K84" s="8">
        <v>3.60745</v>
      </c>
      <c r="L84">
        <f t="shared" si="27"/>
        <v>4716.863668</v>
      </c>
      <c r="M84">
        <f t="shared" si="28"/>
        <v>0.60014890477046579</v>
      </c>
      <c r="N84">
        <f t="shared" si="29"/>
        <v>1.7084526163051188</v>
      </c>
      <c r="O84" s="6">
        <f t="shared" si="30"/>
        <v>0.28330705366426046</v>
      </c>
      <c r="P84" s="6">
        <f t="shared" si="31"/>
        <v>0.40377541929033844</v>
      </c>
      <c r="Q84">
        <f t="shared" si="32"/>
        <v>1.0561140177977286</v>
      </c>
      <c r="R84" s="8">
        <v>1.4774089982166982</v>
      </c>
      <c r="S84">
        <f t="shared" si="33"/>
        <v>2.0885181886012205</v>
      </c>
      <c r="T84">
        <f t="shared" si="34"/>
        <v>1.6204020428802577</v>
      </c>
      <c r="U84">
        <f t="shared" si="35"/>
        <v>1.3683395028766618</v>
      </c>
      <c r="V84">
        <f t="shared" si="36"/>
        <v>0.94823526953733595</v>
      </c>
      <c r="W84">
        <f t="shared" si="37"/>
        <v>0.60014890477046579</v>
      </c>
      <c r="X84">
        <f t="shared" si="38"/>
        <v>0.70293167857784933</v>
      </c>
      <c r="Y84">
        <f t="shared" si="39"/>
        <v>0.79214712624265826</v>
      </c>
      <c r="Z84">
        <f t="shared" si="40"/>
        <v>3.6752767819360956</v>
      </c>
      <c r="AA84">
        <f t="shared" si="41"/>
        <v>2.8515078480538674</v>
      </c>
      <c r="AB84">
        <f t="shared" si="42"/>
        <v>2.4079399605788212</v>
      </c>
      <c r="AC84">
        <f t="shared" si="43"/>
        <v>1.6686601481204113</v>
      </c>
      <c r="AD84">
        <f t="shared" si="44"/>
        <v>1.0561140177977286</v>
      </c>
      <c r="AE84">
        <f t="shared" si="45"/>
        <v>1.1409758861846426</v>
      </c>
      <c r="AF84">
        <f t="shared" si="46"/>
        <v>1.2383171999325842</v>
      </c>
      <c r="AG84">
        <f t="shared" si="47"/>
        <v>5.9454151047418131</v>
      </c>
      <c r="AH84">
        <f t="shared" si="48"/>
        <v>4.6128220640238204</v>
      </c>
      <c r="AI84">
        <f t="shared" si="49"/>
        <v>3.8952719651756706</v>
      </c>
      <c r="AJ84">
        <f t="shared" si="50"/>
        <v>2.6993551337620878</v>
      </c>
      <c r="AK84">
        <f t="shared" si="51"/>
        <v>1.7084526163051188</v>
      </c>
      <c r="AL84">
        <f t="shared" si="52"/>
        <v>1.8739119622288392</v>
      </c>
      <c r="AM84">
        <f t="shared" si="53"/>
        <v>2.0175306744906285</v>
      </c>
      <c r="AN84">
        <f>ACOS(COS(RADIANS(90-$C84)) *COS(RADIANS(90-'1. Intensity Data'!$C$8)) +SIN(RADIANS(90-'Climate Stations - U of M'!$C84)) *SIN(RADIANS(90-'1. Intensity Data'!$C$8)) *COS(RADIANS('Climate Stations - U of M'!$D84-'1. Intensity Data'!$C$9))) *6371</f>
        <v>169.29326639284645</v>
      </c>
    </row>
    <row r="85" spans="1:40" x14ac:dyDescent="0.25">
      <c r="A85">
        <v>297</v>
      </c>
      <c r="B85" t="s">
        <v>596</v>
      </c>
      <c r="C85">
        <v>46.033299999999898</v>
      </c>
      <c r="D85">
        <v>-110.2167</v>
      </c>
      <c r="E85" s="13">
        <v>1981.2</v>
      </c>
      <c r="F85" t="s">
        <v>597</v>
      </c>
      <c r="G85" t="s">
        <v>2345</v>
      </c>
      <c r="H85" s="8">
        <v>1.5</v>
      </c>
      <c r="I85" s="8">
        <v>2.5</v>
      </c>
      <c r="J85" s="8">
        <v>2.9626399999999999</v>
      </c>
      <c r="K85" s="8">
        <v>5.2688199999999998</v>
      </c>
      <c r="L85">
        <f t="shared" si="27"/>
        <v>6500.0002080000004</v>
      </c>
      <c r="M85">
        <f t="shared" si="28"/>
        <v>0.82899999999999996</v>
      </c>
      <c r="N85">
        <f t="shared" si="29"/>
        <v>1.7370731519979357</v>
      </c>
      <c r="O85" s="6">
        <f t="shared" si="30"/>
        <v>0.23212367379689083</v>
      </c>
      <c r="P85" s="6">
        <f t="shared" si="31"/>
        <v>0.66810412996646862</v>
      </c>
      <c r="Q85">
        <f t="shared" si="32"/>
        <v>1.202588640982202</v>
      </c>
      <c r="R85" s="8">
        <v>1.5642187190425139</v>
      </c>
      <c r="S85">
        <f t="shared" si="33"/>
        <v>2.8849199999999997</v>
      </c>
      <c r="T85">
        <f t="shared" si="34"/>
        <v>2.2382999999999997</v>
      </c>
      <c r="U85">
        <f t="shared" si="35"/>
        <v>1.8901199999999998</v>
      </c>
      <c r="V85">
        <f t="shared" si="36"/>
        <v>1.30982</v>
      </c>
      <c r="W85">
        <f t="shared" si="37"/>
        <v>0.82899999999999996</v>
      </c>
      <c r="X85">
        <f t="shared" si="38"/>
        <v>0.99675000000000002</v>
      </c>
      <c r="Y85">
        <f t="shared" si="39"/>
        <v>1.1423570000000001</v>
      </c>
      <c r="Z85">
        <f t="shared" si="40"/>
        <v>4.1850084706180626</v>
      </c>
      <c r="AA85">
        <f t="shared" si="41"/>
        <v>3.2469893306519459</v>
      </c>
      <c r="AB85">
        <f t="shared" si="42"/>
        <v>2.7419021014394205</v>
      </c>
      <c r="AC85">
        <f t="shared" si="43"/>
        <v>1.9000900527518791</v>
      </c>
      <c r="AD85">
        <f t="shared" si="44"/>
        <v>1.202588640982202</v>
      </c>
      <c r="AE85">
        <f t="shared" si="45"/>
        <v>1.1626783163910965</v>
      </c>
      <c r="AF85">
        <f t="shared" si="46"/>
        <v>1.2788573395582401</v>
      </c>
      <c r="AG85">
        <f t="shared" si="47"/>
        <v>6.0450145689528156</v>
      </c>
      <c r="AH85">
        <f t="shared" si="48"/>
        <v>4.6900975103944269</v>
      </c>
      <c r="AI85">
        <f t="shared" si="49"/>
        <v>3.9605267865552931</v>
      </c>
      <c r="AJ85">
        <f t="shared" si="50"/>
        <v>2.7445755801567384</v>
      </c>
      <c r="AK85">
        <f t="shared" si="51"/>
        <v>1.7370731519979357</v>
      </c>
      <c r="AL85">
        <f t="shared" si="52"/>
        <v>2.0434648639984516</v>
      </c>
      <c r="AM85">
        <f t="shared" si="53"/>
        <v>2.3094128700148997</v>
      </c>
      <c r="AN85">
        <f>ACOS(COS(RADIANS(90-$C85)) *COS(RADIANS(90-'1. Intensity Data'!$C$8)) +SIN(RADIANS(90-'Climate Stations - U of M'!$C85)) *SIN(RADIANS(90-'1. Intensity Data'!$C$8)) *COS(RADIANS('Climate Stations - U of M'!$D85-'1. Intensity Data'!$C$9))) *6371</f>
        <v>151.26763633455667</v>
      </c>
    </row>
    <row r="86" spans="1:40" x14ac:dyDescent="0.25">
      <c r="A86">
        <v>291</v>
      </c>
      <c r="B86" t="s">
        <v>584</v>
      </c>
      <c r="C86">
        <v>47.875</v>
      </c>
      <c r="D86">
        <v>-114.0331</v>
      </c>
      <c r="E86">
        <v>887</v>
      </c>
      <c r="F86" t="s">
        <v>585</v>
      </c>
      <c r="G86" t="s">
        <v>2346</v>
      </c>
      <c r="H86" s="8">
        <v>0.86250000000000004</v>
      </c>
      <c r="I86" s="8">
        <v>1.5272699999999999</v>
      </c>
      <c r="J86" s="8">
        <v>1.8656900000000001</v>
      </c>
      <c r="K86" s="8">
        <v>3.3555600000000001</v>
      </c>
      <c r="L86">
        <f t="shared" si="27"/>
        <v>2910.1050799999998</v>
      </c>
      <c r="M86">
        <f t="shared" si="28"/>
        <v>0.39441659667597484</v>
      </c>
      <c r="N86">
        <f t="shared" si="29"/>
        <v>1.0621073829731695</v>
      </c>
      <c r="O86" s="6">
        <f t="shared" si="30"/>
        <v>0.17067660015565794</v>
      </c>
      <c r="P86" s="6">
        <f t="shared" si="31"/>
        <v>0.27611259249052317</v>
      </c>
      <c r="Q86">
        <f t="shared" si="32"/>
        <v>0.66910998773184638</v>
      </c>
      <c r="R86" s="8">
        <v>1.1819784944288321</v>
      </c>
      <c r="S86">
        <f t="shared" si="33"/>
        <v>1.3725697564323924</v>
      </c>
      <c r="T86">
        <f t="shared" si="34"/>
        <v>1.0649248110251319</v>
      </c>
      <c r="U86">
        <f t="shared" si="35"/>
        <v>0.8992698404212226</v>
      </c>
      <c r="V86">
        <f t="shared" si="36"/>
        <v>0.62317822274804024</v>
      </c>
      <c r="W86">
        <f t="shared" si="37"/>
        <v>0.39441659667597484</v>
      </c>
      <c r="X86">
        <f t="shared" si="38"/>
        <v>0.51143744750698117</v>
      </c>
      <c r="Y86">
        <f t="shared" si="39"/>
        <v>0.61301154602829466</v>
      </c>
      <c r="Z86">
        <f t="shared" si="40"/>
        <v>2.3285027573068251</v>
      </c>
      <c r="AA86">
        <f t="shared" si="41"/>
        <v>1.8065969668759854</v>
      </c>
      <c r="AB86">
        <f t="shared" si="42"/>
        <v>1.5255707720286096</v>
      </c>
      <c r="AC86">
        <f t="shared" si="43"/>
        <v>1.0571937806163174</v>
      </c>
      <c r="AD86">
        <f t="shared" si="44"/>
        <v>0.66910998773184638</v>
      </c>
      <c r="AE86">
        <f t="shared" si="45"/>
        <v>1.0671182602376761</v>
      </c>
      <c r="AF86">
        <f t="shared" si="46"/>
        <v>1.1003511546636506</v>
      </c>
      <c r="AG86">
        <f t="shared" si="47"/>
        <v>3.69613369274663</v>
      </c>
      <c r="AH86">
        <f t="shared" si="48"/>
        <v>2.8676899340275579</v>
      </c>
      <c r="AI86">
        <f t="shared" si="49"/>
        <v>2.4216048331788262</v>
      </c>
      <c r="AJ86">
        <f t="shared" si="50"/>
        <v>1.6781296650976079</v>
      </c>
      <c r="AK86">
        <f t="shared" si="51"/>
        <v>1.0621073829731695</v>
      </c>
      <c r="AL86">
        <f t="shared" si="52"/>
        <v>1.2630030372298771</v>
      </c>
      <c r="AM86">
        <f t="shared" si="53"/>
        <v>1.4373804651246995</v>
      </c>
      <c r="AN86">
        <f>ACOS(COS(RADIANS(90-$C86)) *COS(RADIANS(90-'1. Intensity Data'!$C$8)) +SIN(RADIANS(90-'Climate Stations - U of M'!$C86)) *SIN(RADIANS(90-'1. Intensity Data'!$C$8)) *COS(RADIANS('Climate Stations - U of M'!$D86-'1. Intensity Data'!$C$9))) *6371</f>
        <v>208.90743323914921</v>
      </c>
    </row>
    <row r="87" spans="1:40" x14ac:dyDescent="0.25">
      <c r="A87">
        <v>98</v>
      </c>
      <c r="B87" t="s">
        <v>198</v>
      </c>
      <c r="C87">
        <v>48.0230999999999</v>
      </c>
      <c r="D87">
        <v>-114.069</v>
      </c>
      <c r="E87">
        <v>950.39999999999895</v>
      </c>
      <c r="F87" t="s">
        <v>199</v>
      </c>
      <c r="G87" t="s">
        <v>2346</v>
      </c>
      <c r="H87" s="8">
        <v>0.82106000000000001</v>
      </c>
      <c r="I87" s="8">
        <v>1.4407000000000001</v>
      </c>
      <c r="J87" s="8">
        <v>1.8380099999999999</v>
      </c>
      <c r="K87" s="8">
        <v>3.0704500000000001</v>
      </c>
      <c r="L87">
        <f t="shared" si="27"/>
        <v>3118.1103359999966</v>
      </c>
      <c r="M87">
        <f t="shared" si="28"/>
        <v>0.38287576656510858</v>
      </c>
      <c r="N87">
        <f t="shared" si="29"/>
        <v>1.1063525633306883</v>
      </c>
      <c r="O87" s="6">
        <f t="shared" si="30"/>
        <v>0.18493674392040027</v>
      </c>
      <c r="P87" s="6">
        <f t="shared" si="31"/>
        <v>0.25468738393474649</v>
      </c>
      <c r="Q87">
        <f t="shared" si="32"/>
        <v>0.68051997363271743</v>
      </c>
      <c r="R87" s="8">
        <v>1.4969444407191679</v>
      </c>
      <c r="S87">
        <f t="shared" si="33"/>
        <v>1.3324076676465779</v>
      </c>
      <c r="T87">
        <f t="shared" si="34"/>
        <v>1.0337645697257933</v>
      </c>
      <c r="U87">
        <f t="shared" si="35"/>
        <v>0.87295674776844745</v>
      </c>
      <c r="V87">
        <f t="shared" si="36"/>
        <v>0.6049437111728716</v>
      </c>
      <c r="W87">
        <f t="shared" si="37"/>
        <v>0.38287576656510858</v>
      </c>
      <c r="X87">
        <f t="shared" si="38"/>
        <v>0.49242182492383146</v>
      </c>
      <c r="Y87">
        <f t="shared" si="39"/>
        <v>0.58750780357920296</v>
      </c>
      <c r="Z87">
        <f t="shared" si="40"/>
        <v>2.3682095082418564</v>
      </c>
      <c r="AA87">
        <f t="shared" si="41"/>
        <v>1.837403928808337</v>
      </c>
      <c r="AB87">
        <f t="shared" si="42"/>
        <v>1.5515855398825955</v>
      </c>
      <c r="AC87">
        <f t="shared" si="43"/>
        <v>1.0752215583396936</v>
      </c>
      <c r="AD87">
        <f t="shared" si="44"/>
        <v>0.68051997363271743</v>
      </c>
      <c r="AE87">
        <f t="shared" si="45"/>
        <v>1.14585974681026</v>
      </c>
      <c r="AF87">
        <f t="shared" si="46"/>
        <v>1.2474402515812375</v>
      </c>
      <c r="AG87">
        <f t="shared" si="47"/>
        <v>3.8501069203907954</v>
      </c>
      <c r="AH87">
        <f t="shared" si="48"/>
        <v>2.9871519209928588</v>
      </c>
      <c r="AI87">
        <f t="shared" si="49"/>
        <v>2.5224838443939692</v>
      </c>
      <c r="AJ87">
        <f t="shared" si="50"/>
        <v>1.7480370500624876</v>
      </c>
      <c r="AK87">
        <f t="shared" si="51"/>
        <v>1.1063525633306883</v>
      </c>
      <c r="AL87">
        <f t="shared" si="52"/>
        <v>1.2892669224980162</v>
      </c>
      <c r="AM87">
        <f t="shared" si="53"/>
        <v>1.4480365862552569</v>
      </c>
      <c r="AN87">
        <f>ACOS(COS(RADIANS(90-$C87)) *COS(RADIANS(90-'1. Intensity Data'!$C$8)) +SIN(RADIANS(90-'Climate Stations - U of M'!$C87)) *SIN(RADIANS(90-'1. Intensity Data'!$C$8)) *COS(RADIANS('Climate Stations - U of M'!$D87-'1. Intensity Data'!$C$9))) *6371</f>
        <v>222.22058934636522</v>
      </c>
    </row>
    <row r="88" spans="1:40" x14ac:dyDescent="0.25">
      <c r="A88">
        <v>63</v>
      </c>
      <c r="B88" t="s">
        <v>128</v>
      </c>
      <c r="C88">
        <v>48.074399999999898</v>
      </c>
      <c r="D88">
        <v>-114.012</v>
      </c>
      <c r="E88">
        <v>929.6</v>
      </c>
      <c r="F88" t="s">
        <v>129</v>
      </c>
      <c r="G88" t="s">
        <v>2346</v>
      </c>
      <c r="H88" s="8">
        <v>0.86921999999999999</v>
      </c>
      <c r="I88" s="8">
        <v>1.5833299999999999</v>
      </c>
      <c r="J88" s="8">
        <v>1.9336599999999999</v>
      </c>
      <c r="K88" s="8">
        <v>3.3768899999999999</v>
      </c>
      <c r="L88">
        <f t="shared" si="27"/>
        <v>3049.868864</v>
      </c>
      <c r="M88">
        <f t="shared" si="28"/>
        <v>0.38877815872671595</v>
      </c>
      <c r="N88">
        <f t="shared" si="29"/>
        <v>1.110352129839447</v>
      </c>
      <c r="O88" s="6">
        <f t="shared" si="30"/>
        <v>0.18445033940534286</v>
      </c>
      <c r="P88" s="6">
        <f t="shared" si="31"/>
        <v>0.26092692601457762</v>
      </c>
      <c r="Q88">
        <f t="shared" si="32"/>
        <v>0.68563952792701233</v>
      </c>
      <c r="R88" s="8">
        <v>1.2843391760178289</v>
      </c>
      <c r="S88">
        <f t="shared" si="33"/>
        <v>1.3529479923689713</v>
      </c>
      <c r="T88">
        <f t="shared" si="34"/>
        <v>1.0497010285621331</v>
      </c>
      <c r="U88">
        <f t="shared" si="35"/>
        <v>0.88641420189691233</v>
      </c>
      <c r="V88">
        <f t="shared" si="36"/>
        <v>0.61426949078821125</v>
      </c>
      <c r="W88">
        <f t="shared" si="37"/>
        <v>0.38877815872671595</v>
      </c>
      <c r="X88">
        <f t="shared" si="38"/>
        <v>0.50888861904503691</v>
      </c>
      <c r="Y88">
        <f t="shared" si="39"/>
        <v>0.61314449860133968</v>
      </c>
      <c r="Z88">
        <f t="shared" si="40"/>
        <v>2.3860255571860027</v>
      </c>
      <c r="AA88">
        <f t="shared" si="41"/>
        <v>1.8512267254029333</v>
      </c>
      <c r="AB88">
        <f t="shared" si="42"/>
        <v>1.5632581236735881</v>
      </c>
      <c r="AC88">
        <f t="shared" si="43"/>
        <v>1.0833104541246796</v>
      </c>
      <c r="AD88">
        <f t="shared" si="44"/>
        <v>0.68563952792701233</v>
      </c>
      <c r="AE88">
        <f t="shared" si="45"/>
        <v>1.0927084306349255</v>
      </c>
      <c r="AF88">
        <f t="shared" si="46"/>
        <v>1.1481535929657123</v>
      </c>
      <c r="AG88">
        <f t="shared" si="47"/>
        <v>3.8640254118412756</v>
      </c>
      <c r="AH88">
        <f t="shared" si="48"/>
        <v>2.9979507505665071</v>
      </c>
      <c r="AI88">
        <f t="shared" si="49"/>
        <v>2.5316028560339388</v>
      </c>
      <c r="AJ88">
        <f t="shared" si="50"/>
        <v>1.7543563651463263</v>
      </c>
      <c r="AK88">
        <f t="shared" si="51"/>
        <v>1.110352129839447</v>
      </c>
      <c r="AL88">
        <f t="shared" si="52"/>
        <v>1.3161790973795853</v>
      </c>
      <c r="AM88">
        <f t="shared" si="53"/>
        <v>1.4948369052044252</v>
      </c>
      <c r="AN88">
        <f>ACOS(COS(RADIANS(90-$C88)) *COS(RADIANS(90-'1. Intensity Data'!$C$8)) +SIN(RADIANS(90-'Climate Stations - U of M'!$C88)) *SIN(RADIANS(90-'1. Intensity Data'!$C$8)) *COS(RADIANS('Climate Stations - U of M'!$D88-'1. Intensity Data'!$C$9))) *6371</f>
        <v>223.37348823358806</v>
      </c>
    </row>
    <row r="89" spans="1:40" x14ac:dyDescent="0.25">
      <c r="A89">
        <v>955</v>
      </c>
      <c r="B89" t="s">
        <v>1905</v>
      </c>
      <c r="C89">
        <v>45.073300000000003</v>
      </c>
      <c r="D89">
        <v>-107.8886</v>
      </c>
      <c r="E89" s="13">
        <v>2218.9</v>
      </c>
      <c r="F89" t="s">
        <v>1906</v>
      </c>
      <c r="G89" t="s">
        <v>2345</v>
      </c>
      <c r="H89" s="8">
        <v>1.34</v>
      </c>
      <c r="I89" s="8">
        <v>2.3414199999999998</v>
      </c>
      <c r="J89" s="8">
        <v>2.82023</v>
      </c>
      <c r="K89" s="8">
        <v>4.95</v>
      </c>
      <c r="L89">
        <f t="shared" si="27"/>
        <v>7279.8558760000005</v>
      </c>
      <c r="M89">
        <f t="shared" si="28"/>
        <v>0.71052769686771278</v>
      </c>
      <c r="N89">
        <f t="shared" si="29"/>
        <v>1.6689576207796566</v>
      </c>
      <c r="O89" s="6">
        <f t="shared" si="30"/>
        <v>0.24499598355686306</v>
      </c>
      <c r="P89" s="6">
        <f t="shared" si="31"/>
        <v>0.54070942161676239</v>
      </c>
      <c r="Q89">
        <f t="shared" si="32"/>
        <v>1.1048335211982097</v>
      </c>
      <c r="R89" s="8">
        <v>1.2077293904942974</v>
      </c>
      <c r="S89">
        <f t="shared" si="33"/>
        <v>2.4726363850996402</v>
      </c>
      <c r="T89">
        <f t="shared" si="34"/>
        <v>1.9184247815428246</v>
      </c>
      <c r="U89">
        <f t="shared" si="35"/>
        <v>1.620003148858385</v>
      </c>
      <c r="V89">
        <f t="shared" si="36"/>
        <v>1.1226337610509862</v>
      </c>
      <c r="W89">
        <f t="shared" si="37"/>
        <v>0.71052769686771278</v>
      </c>
      <c r="X89">
        <f t="shared" si="38"/>
        <v>0.86789577265078455</v>
      </c>
      <c r="Y89">
        <f t="shared" si="39"/>
        <v>1.0044912624304909</v>
      </c>
      <c r="Z89">
        <f t="shared" si="40"/>
        <v>3.8448206537697693</v>
      </c>
      <c r="AA89">
        <f t="shared" si="41"/>
        <v>2.9830505072351663</v>
      </c>
      <c r="AB89">
        <f t="shared" si="42"/>
        <v>2.5190204283319177</v>
      </c>
      <c r="AC89">
        <f t="shared" si="43"/>
        <v>1.7456369634931714</v>
      </c>
      <c r="AD89">
        <f t="shared" si="44"/>
        <v>1.1048335211982097</v>
      </c>
      <c r="AE89">
        <f t="shared" si="45"/>
        <v>1.0735559842540425</v>
      </c>
      <c r="AF89">
        <f t="shared" si="46"/>
        <v>1.112376823126223</v>
      </c>
      <c r="AG89">
        <f t="shared" si="47"/>
        <v>5.8079725203132044</v>
      </c>
      <c r="AH89">
        <f t="shared" si="48"/>
        <v>4.5061855761050733</v>
      </c>
      <c r="AI89">
        <f t="shared" si="49"/>
        <v>3.8052233753776168</v>
      </c>
      <c r="AJ89">
        <f t="shared" si="50"/>
        <v>2.6369530408318576</v>
      </c>
      <c r="AK89">
        <f t="shared" si="51"/>
        <v>1.6689576207796566</v>
      </c>
      <c r="AL89">
        <f t="shared" si="52"/>
        <v>1.9567757155847425</v>
      </c>
      <c r="AM89">
        <f t="shared" si="53"/>
        <v>2.206601821875557</v>
      </c>
      <c r="AN89">
        <f>ACOS(COS(RADIANS(90-$C89)) *COS(RADIANS(90-'1. Intensity Data'!$C$8)) +SIN(RADIANS(90-'Climate Stations - U of M'!$C89)) *SIN(RADIANS(90-'1. Intensity Data'!$C$8)) *COS(RADIANS('Climate Stations - U of M'!$D89-'1. Intensity Data'!$C$9))) *6371</f>
        <v>361.31336668629643</v>
      </c>
    </row>
    <row r="90" spans="1:40" x14ac:dyDescent="0.25">
      <c r="A90">
        <v>235</v>
      </c>
      <c r="B90" t="s">
        <v>472</v>
      </c>
      <c r="C90">
        <v>45.800199999999897</v>
      </c>
      <c r="D90">
        <v>-108.5553</v>
      </c>
      <c r="E90" s="13">
        <v>1028.0999999999899</v>
      </c>
      <c r="F90" t="s">
        <v>473</v>
      </c>
      <c r="G90" t="s">
        <v>2345</v>
      </c>
      <c r="H90" s="8">
        <v>0.90681999999999996</v>
      </c>
      <c r="I90" s="8">
        <v>1.43</v>
      </c>
      <c r="J90" s="8">
        <v>2.2254399999999999</v>
      </c>
      <c r="K90" s="8">
        <v>3.35</v>
      </c>
      <c r="L90">
        <f t="shared" si="27"/>
        <v>3373.031603999967</v>
      </c>
      <c r="M90">
        <f t="shared" si="28"/>
        <v>0.53979513009510494</v>
      </c>
      <c r="N90">
        <f t="shared" si="29"/>
        <v>1.6889450153293142</v>
      </c>
      <c r="O90" s="6">
        <f t="shared" si="30"/>
        <v>0.29374824320810511</v>
      </c>
      <c r="P90" s="6">
        <f t="shared" si="31"/>
        <v>0.33618436352096981</v>
      </c>
      <c r="Q90">
        <f t="shared" si="32"/>
        <v>1.0125646894251421</v>
      </c>
      <c r="R90" s="8">
        <v>1.4282290158483861</v>
      </c>
      <c r="S90">
        <f t="shared" si="33"/>
        <v>1.8784870527309652</v>
      </c>
      <c r="T90">
        <f t="shared" si="34"/>
        <v>1.4574468512567833</v>
      </c>
      <c r="U90">
        <f t="shared" si="35"/>
        <v>1.2307328966168392</v>
      </c>
      <c r="V90">
        <f t="shared" si="36"/>
        <v>0.85287630555026583</v>
      </c>
      <c r="W90">
        <f t="shared" si="37"/>
        <v>0.53979513009510494</v>
      </c>
      <c r="X90">
        <f t="shared" si="38"/>
        <v>0.63155134757132869</v>
      </c>
      <c r="Y90">
        <f t="shared" si="39"/>
        <v>0.71119574434069099</v>
      </c>
      <c r="Z90">
        <f t="shared" si="40"/>
        <v>3.523725119199494</v>
      </c>
      <c r="AA90">
        <f t="shared" si="41"/>
        <v>2.733924661447884</v>
      </c>
      <c r="AB90">
        <f t="shared" si="42"/>
        <v>2.3086474918893236</v>
      </c>
      <c r="AC90">
        <f t="shared" si="43"/>
        <v>1.5998522092917247</v>
      </c>
      <c r="AD90">
        <f t="shared" si="44"/>
        <v>1.0125646894251421</v>
      </c>
      <c r="AE90">
        <f t="shared" si="45"/>
        <v>1.1286808905925647</v>
      </c>
      <c r="AF90">
        <f t="shared" si="46"/>
        <v>1.2153501481665825</v>
      </c>
      <c r="AG90">
        <f t="shared" si="47"/>
        <v>5.8775286533460127</v>
      </c>
      <c r="AH90">
        <f t="shared" si="48"/>
        <v>4.5601515413891489</v>
      </c>
      <c r="AI90">
        <f t="shared" si="49"/>
        <v>3.850794634950836</v>
      </c>
      <c r="AJ90">
        <f t="shared" si="50"/>
        <v>2.6685331242203167</v>
      </c>
      <c r="AK90">
        <f t="shared" si="51"/>
        <v>1.6889450153293142</v>
      </c>
      <c r="AL90">
        <f t="shared" si="52"/>
        <v>1.8230687614969856</v>
      </c>
      <c r="AM90">
        <f t="shared" si="53"/>
        <v>1.9394881731705245</v>
      </c>
      <c r="AN90">
        <f>ACOS(COS(RADIANS(90-$C90)) *COS(RADIANS(90-'1. Intensity Data'!$C$8)) +SIN(RADIANS(90-'Climate Stations - U of M'!$C90)) *SIN(RADIANS(90-'1. Intensity Data'!$C$8)) *COS(RADIANS('Climate Stations - U of M'!$D90-'1. Intensity Data'!$C$9))) *6371</f>
        <v>280.27095311124327</v>
      </c>
    </row>
    <row r="91" spans="1:40" x14ac:dyDescent="0.25">
      <c r="A91">
        <v>237</v>
      </c>
      <c r="B91" t="s">
        <v>476</v>
      </c>
      <c r="C91">
        <v>45.782499999999899</v>
      </c>
      <c r="D91">
        <v>-108.564899999999</v>
      </c>
      <c r="E91">
        <v>983.89999999999895</v>
      </c>
      <c r="F91" t="s">
        <v>477</v>
      </c>
      <c r="G91" t="s">
        <v>2345</v>
      </c>
      <c r="H91" s="8">
        <v>0.91591</v>
      </c>
      <c r="I91" s="8">
        <v>1.4531099999999999</v>
      </c>
      <c r="J91" s="8">
        <v>2.24444</v>
      </c>
      <c r="K91" s="8">
        <v>3.3674599999999999</v>
      </c>
      <c r="L91">
        <f t="shared" si="27"/>
        <v>3228.0184759999966</v>
      </c>
      <c r="M91">
        <f t="shared" si="28"/>
        <v>0.54180356890324888</v>
      </c>
      <c r="N91">
        <f t="shared" si="29"/>
        <v>1.7065844074404659</v>
      </c>
      <c r="O91" s="6">
        <f t="shared" si="30"/>
        <v>0.29774386217080517</v>
      </c>
      <c r="P91" s="6">
        <f t="shared" si="31"/>
        <v>0.33542325031052633</v>
      </c>
      <c r="Q91">
        <f t="shared" si="32"/>
        <v>1.0210038288754961</v>
      </c>
      <c r="R91" s="8">
        <v>1.4898653027703368</v>
      </c>
      <c r="S91">
        <f t="shared" si="33"/>
        <v>1.885476419783306</v>
      </c>
      <c r="T91">
        <f t="shared" si="34"/>
        <v>1.4628696360387721</v>
      </c>
      <c r="U91">
        <f t="shared" si="35"/>
        <v>1.2353121370994073</v>
      </c>
      <c r="V91">
        <f t="shared" si="36"/>
        <v>0.85604963886713326</v>
      </c>
      <c r="W91">
        <f t="shared" si="37"/>
        <v>0.54180356890324888</v>
      </c>
      <c r="X91">
        <f t="shared" si="38"/>
        <v>0.63533017667743663</v>
      </c>
      <c r="Y91">
        <f t="shared" si="39"/>
        <v>0.71651127222543165</v>
      </c>
      <c r="Z91">
        <f t="shared" si="40"/>
        <v>3.553093324486726</v>
      </c>
      <c r="AA91">
        <f t="shared" si="41"/>
        <v>2.7567103379638396</v>
      </c>
      <c r="AB91">
        <f t="shared" si="42"/>
        <v>2.3278887298361308</v>
      </c>
      <c r="AC91">
        <f t="shared" si="43"/>
        <v>1.6131860496232839</v>
      </c>
      <c r="AD91">
        <f t="shared" si="44"/>
        <v>1.0210038288754961</v>
      </c>
      <c r="AE91">
        <f t="shared" si="45"/>
        <v>1.1440899623230525</v>
      </c>
      <c r="AF91">
        <f t="shared" si="46"/>
        <v>1.2441342941591333</v>
      </c>
      <c r="AG91">
        <f t="shared" si="47"/>
        <v>5.938913737892821</v>
      </c>
      <c r="AH91">
        <f t="shared" si="48"/>
        <v>4.6077779000892578</v>
      </c>
      <c r="AI91">
        <f t="shared" si="49"/>
        <v>3.8910124489642621</v>
      </c>
      <c r="AJ91">
        <f t="shared" si="50"/>
        <v>2.6964033637559361</v>
      </c>
      <c r="AK91">
        <f t="shared" si="51"/>
        <v>1.7065844074404659</v>
      </c>
      <c r="AL91">
        <f t="shared" si="52"/>
        <v>1.8410483055803495</v>
      </c>
      <c r="AM91">
        <f t="shared" si="53"/>
        <v>1.9577629691657683</v>
      </c>
      <c r="AN91">
        <f>ACOS(COS(RADIANS(90-$C91)) *COS(RADIANS(90-'1. Intensity Data'!$C$8)) +SIN(RADIANS(90-'Climate Stations - U of M'!$C91)) *SIN(RADIANS(90-'1. Intensity Data'!$C$8)) *COS(RADIANS('Climate Stations - U of M'!$D91-'1. Intensity Data'!$C$9))) *6371</f>
        <v>280.23485891309798</v>
      </c>
    </row>
    <row r="92" spans="1:40" x14ac:dyDescent="0.25">
      <c r="A92">
        <v>232</v>
      </c>
      <c r="B92" t="s">
        <v>466</v>
      </c>
      <c r="C92">
        <v>45.800600000000003</v>
      </c>
      <c r="D92">
        <v>-108.5947</v>
      </c>
      <c r="E92" s="13">
        <v>1029.9000000000001</v>
      </c>
      <c r="F92" t="s">
        <v>467</v>
      </c>
      <c r="G92" t="s">
        <v>2345</v>
      </c>
      <c r="H92" s="8">
        <v>0.90454999999999997</v>
      </c>
      <c r="I92" s="8">
        <v>1.4346300000000001</v>
      </c>
      <c r="J92" s="8">
        <v>2.2124999999999999</v>
      </c>
      <c r="K92" s="8">
        <v>3.3588200000000001</v>
      </c>
      <c r="L92">
        <f t="shared" si="27"/>
        <v>3378.9371160000001</v>
      </c>
      <c r="M92">
        <f t="shared" si="28"/>
        <v>0.53559256757840001</v>
      </c>
      <c r="N92">
        <f t="shared" si="29"/>
        <v>1.6728863869844488</v>
      </c>
      <c r="O92" s="6">
        <f t="shared" si="30"/>
        <v>0.29071756935682413</v>
      </c>
      <c r="P92" s="6">
        <f t="shared" si="31"/>
        <v>0.33408250403947692</v>
      </c>
      <c r="Q92">
        <f t="shared" si="32"/>
        <v>1.0034844455119627</v>
      </c>
      <c r="R92" s="8">
        <v>1.141266260963069</v>
      </c>
      <c r="S92">
        <f t="shared" si="33"/>
        <v>1.8638621351728317</v>
      </c>
      <c r="T92">
        <f t="shared" si="34"/>
        <v>1.4460999324616801</v>
      </c>
      <c r="U92">
        <f t="shared" si="35"/>
        <v>1.221151054078752</v>
      </c>
      <c r="V92">
        <f t="shared" si="36"/>
        <v>0.84623625677387204</v>
      </c>
      <c r="W92">
        <f t="shared" si="37"/>
        <v>0.53559256757840001</v>
      </c>
      <c r="X92">
        <f t="shared" si="38"/>
        <v>0.62783192568379997</v>
      </c>
      <c r="Y92">
        <f t="shared" si="39"/>
        <v>0.7078956885192873</v>
      </c>
      <c r="Z92">
        <f t="shared" si="40"/>
        <v>3.49212587038163</v>
      </c>
      <c r="AA92">
        <f t="shared" si="41"/>
        <v>2.7094080028822991</v>
      </c>
      <c r="AB92">
        <f t="shared" si="42"/>
        <v>2.287944535767275</v>
      </c>
      <c r="AC92">
        <f t="shared" si="43"/>
        <v>1.585505423908901</v>
      </c>
      <c r="AD92">
        <f t="shared" si="44"/>
        <v>1.0034844455119627</v>
      </c>
      <c r="AE92">
        <f t="shared" si="45"/>
        <v>1.0569402018712355</v>
      </c>
      <c r="AF92">
        <f t="shared" si="46"/>
        <v>1.0813385416351395</v>
      </c>
      <c r="AG92">
        <f t="shared" si="47"/>
        <v>5.8216446267058819</v>
      </c>
      <c r="AH92">
        <f t="shared" si="48"/>
        <v>4.5167932448580119</v>
      </c>
      <c r="AI92">
        <f t="shared" si="49"/>
        <v>3.8141809623245431</v>
      </c>
      <c r="AJ92">
        <f t="shared" si="50"/>
        <v>2.6431604914354292</v>
      </c>
      <c r="AK92">
        <f t="shared" si="51"/>
        <v>1.6728863869844488</v>
      </c>
      <c r="AL92">
        <f t="shared" si="52"/>
        <v>1.8077897902383366</v>
      </c>
      <c r="AM92">
        <f t="shared" si="53"/>
        <v>1.9248859442627113</v>
      </c>
      <c r="AN92">
        <f>ACOS(COS(RADIANS(90-$C92)) *COS(RADIANS(90-'1. Intensity Data'!$C$8)) +SIN(RADIANS(90-'Climate Stations - U of M'!$C92)) *SIN(RADIANS(90-'1. Intensity Data'!$C$8)) *COS(RADIANS('Climate Stations - U of M'!$D92-'1. Intensity Data'!$C$9))) *6371</f>
        <v>277.37882956492876</v>
      </c>
    </row>
    <row r="93" spans="1:40" x14ac:dyDescent="0.25">
      <c r="A93">
        <v>233</v>
      </c>
      <c r="B93" t="s">
        <v>468</v>
      </c>
      <c r="C93">
        <v>45.797699999999899</v>
      </c>
      <c r="D93">
        <v>-108.6018</v>
      </c>
      <c r="E93" s="13">
        <v>1015</v>
      </c>
      <c r="F93" t="s">
        <v>469</v>
      </c>
      <c r="G93" t="s">
        <v>2345</v>
      </c>
      <c r="H93" s="8">
        <v>0.90647999999999995</v>
      </c>
      <c r="I93" s="8">
        <v>1.4390799999999999</v>
      </c>
      <c r="J93" s="8">
        <v>2.21875</v>
      </c>
      <c r="K93" s="8">
        <v>3.3617599999999999</v>
      </c>
      <c r="L93">
        <f t="shared" si="27"/>
        <v>3330.0526</v>
      </c>
      <c r="M93">
        <f t="shared" si="28"/>
        <v>0.53618462591099869</v>
      </c>
      <c r="N93">
        <f t="shared" si="29"/>
        <v>1.6796245014383002</v>
      </c>
      <c r="O93" s="6">
        <f t="shared" si="30"/>
        <v>0.29228863785839604</v>
      </c>
      <c r="P93" s="6">
        <f t="shared" si="31"/>
        <v>0.33358558066974453</v>
      </c>
      <c r="Q93">
        <f t="shared" si="32"/>
        <v>1.0066050410540224</v>
      </c>
      <c r="R93" s="8">
        <v>1.6533458528821039</v>
      </c>
      <c r="S93">
        <f t="shared" si="33"/>
        <v>1.8659224981702756</v>
      </c>
      <c r="T93">
        <f t="shared" si="34"/>
        <v>1.4476984899596965</v>
      </c>
      <c r="U93">
        <f t="shared" si="35"/>
        <v>1.2225009470770769</v>
      </c>
      <c r="V93">
        <f t="shared" si="36"/>
        <v>0.84717170893937799</v>
      </c>
      <c r="W93">
        <f t="shared" si="37"/>
        <v>0.53618462591099869</v>
      </c>
      <c r="X93">
        <f t="shared" si="38"/>
        <v>0.62875846943324909</v>
      </c>
      <c r="Y93">
        <f t="shared" si="39"/>
        <v>0.70911256561056235</v>
      </c>
      <c r="Z93">
        <f t="shared" si="40"/>
        <v>3.5029855428679975</v>
      </c>
      <c r="AA93">
        <f t="shared" si="41"/>
        <v>2.7178336108458607</v>
      </c>
      <c r="AB93">
        <f t="shared" si="42"/>
        <v>2.295059493603171</v>
      </c>
      <c r="AC93">
        <f t="shared" si="43"/>
        <v>1.5904359648653554</v>
      </c>
      <c r="AD93">
        <f t="shared" si="44"/>
        <v>1.0066050410540224</v>
      </c>
      <c r="AE93">
        <f t="shared" si="45"/>
        <v>1.1849600998509942</v>
      </c>
      <c r="AF93">
        <f t="shared" si="46"/>
        <v>1.3204797110613287</v>
      </c>
      <c r="AG93">
        <f t="shared" si="47"/>
        <v>5.8450932650052847</v>
      </c>
      <c r="AH93">
        <f t="shared" si="48"/>
        <v>4.5349861538834109</v>
      </c>
      <c r="AI93">
        <f t="shared" si="49"/>
        <v>3.8295438632793242</v>
      </c>
      <c r="AJ93">
        <f t="shared" si="50"/>
        <v>2.6538067122725146</v>
      </c>
      <c r="AK93">
        <f t="shared" si="51"/>
        <v>1.6796245014383002</v>
      </c>
      <c r="AL93">
        <f t="shared" si="52"/>
        <v>1.8144058760787252</v>
      </c>
      <c r="AM93">
        <f t="shared" si="53"/>
        <v>1.9313961092666143</v>
      </c>
      <c r="AN93">
        <f>ACOS(COS(RADIANS(90-$C93)) *COS(RADIANS(90-'1. Intensity Data'!$C$8)) +SIN(RADIANS(90-'Climate Stations - U of M'!$C93)) *SIN(RADIANS(90-'1. Intensity Data'!$C$8)) *COS(RADIANS('Climate Stations - U of M'!$D93-'1. Intensity Data'!$C$9))) *6371</f>
        <v>276.96970442475259</v>
      </c>
    </row>
    <row r="94" spans="1:40" x14ac:dyDescent="0.25">
      <c r="A94">
        <v>248</v>
      </c>
      <c r="B94" t="s">
        <v>498</v>
      </c>
      <c r="C94">
        <v>45.835900000000002</v>
      </c>
      <c r="D94">
        <v>-108.522099999999</v>
      </c>
      <c r="E94" s="13">
        <v>1037.2</v>
      </c>
      <c r="F94" t="s">
        <v>499</v>
      </c>
      <c r="G94" t="s">
        <v>2345</v>
      </c>
      <c r="H94" s="8">
        <v>0.87726999999999999</v>
      </c>
      <c r="I94" s="8">
        <v>1.3680600000000001</v>
      </c>
      <c r="J94" s="8">
        <v>2.1846199999999998</v>
      </c>
      <c r="K94" s="8">
        <v>3.3343799999999999</v>
      </c>
      <c r="L94">
        <f t="shared" si="27"/>
        <v>3402.887248</v>
      </c>
      <c r="M94">
        <f t="shared" si="28"/>
        <v>0.52866982521307548</v>
      </c>
      <c r="N94">
        <f t="shared" si="29"/>
        <v>1.6524225687087892</v>
      </c>
      <c r="O94" s="6">
        <f t="shared" si="30"/>
        <v>0.28725616948991484</v>
      </c>
      <c r="P94" s="6">
        <f t="shared" si="31"/>
        <v>0.3295590212326911</v>
      </c>
      <c r="Q94">
        <f t="shared" si="32"/>
        <v>0.99099079497074005</v>
      </c>
      <c r="R94" s="8">
        <v>1.7772643869913849</v>
      </c>
      <c r="S94">
        <f t="shared" si="33"/>
        <v>1.8397709917415026</v>
      </c>
      <c r="T94">
        <f t="shared" si="34"/>
        <v>1.4274085280753037</v>
      </c>
      <c r="U94">
        <f t="shared" si="35"/>
        <v>1.2053672014858119</v>
      </c>
      <c r="V94">
        <f t="shared" si="36"/>
        <v>0.83529832383665925</v>
      </c>
      <c r="W94">
        <f t="shared" si="37"/>
        <v>0.52866982521307548</v>
      </c>
      <c r="X94">
        <f t="shared" si="38"/>
        <v>0.61581986890980667</v>
      </c>
      <c r="Y94">
        <f t="shared" si="39"/>
        <v>0.69146610683856924</v>
      </c>
      <c r="Z94">
        <f t="shared" si="40"/>
        <v>3.4486479664981751</v>
      </c>
      <c r="AA94">
        <f t="shared" si="41"/>
        <v>2.675675146420998</v>
      </c>
      <c r="AB94">
        <f t="shared" si="42"/>
        <v>2.259459012533287</v>
      </c>
      <c r="AC94">
        <f t="shared" si="43"/>
        <v>1.5657654560537693</v>
      </c>
      <c r="AD94">
        <f t="shared" si="44"/>
        <v>0.99099079497074005</v>
      </c>
      <c r="AE94">
        <f t="shared" si="45"/>
        <v>1.2159397333783144</v>
      </c>
      <c r="AF94">
        <f t="shared" si="46"/>
        <v>1.3783496664903629</v>
      </c>
      <c r="AG94">
        <f t="shared" si="47"/>
        <v>5.7504305391065866</v>
      </c>
      <c r="AH94">
        <f t="shared" si="48"/>
        <v>4.4615409355137308</v>
      </c>
      <c r="AI94">
        <f t="shared" si="49"/>
        <v>3.7675234566560389</v>
      </c>
      <c r="AJ94">
        <f t="shared" si="50"/>
        <v>2.6108276585598871</v>
      </c>
      <c r="AK94">
        <f t="shared" si="51"/>
        <v>1.6524225687087892</v>
      </c>
      <c r="AL94">
        <f t="shared" si="52"/>
        <v>1.7854719265315919</v>
      </c>
      <c r="AM94">
        <f t="shared" si="53"/>
        <v>1.9009587691217846</v>
      </c>
      <c r="AN94">
        <f>ACOS(COS(RADIANS(90-$C94)) *COS(RADIANS(90-'1. Intensity Data'!$C$8)) +SIN(RADIANS(90-'Climate Stations - U of M'!$C94)) *SIN(RADIANS(90-'1. Intensity Data'!$C$8)) *COS(RADIANS('Climate Stations - U of M'!$D94-'1. Intensity Data'!$C$9))) *6371</f>
        <v>281.40607459874275</v>
      </c>
    </row>
    <row r="95" spans="1:40" x14ac:dyDescent="0.25">
      <c r="A95">
        <v>246</v>
      </c>
      <c r="B95" t="s">
        <v>494</v>
      </c>
      <c r="C95">
        <v>45.741100000000003</v>
      </c>
      <c r="D95">
        <v>-108.5538</v>
      </c>
      <c r="E95">
        <v>966.2</v>
      </c>
      <c r="F95" t="s">
        <v>495</v>
      </c>
      <c r="G95" t="s">
        <v>2345</v>
      </c>
      <c r="H95" s="8">
        <v>0.93894</v>
      </c>
      <c r="I95" s="8">
        <v>1.5</v>
      </c>
      <c r="J95" s="8">
        <v>2.2949999999999999</v>
      </c>
      <c r="K95" s="8">
        <v>3.4</v>
      </c>
      <c r="L95">
        <f t="shared" si="27"/>
        <v>3169.9476079999999</v>
      </c>
      <c r="M95">
        <f t="shared" si="28"/>
        <v>0.55108760533599999</v>
      </c>
      <c r="N95">
        <f t="shared" si="29"/>
        <v>1.74858919676</v>
      </c>
      <c r="O95" s="6">
        <f t="shared" si="30"/>
        <v>0.30610801361914308</v>
      </c>
      <c r="P95" s="6">
        <f t="shared" si="31"/>
        <v>0.33890969874908561</v>
      </c>
      <c r="Q95">
        <f t="shared" si="32"/>
        <v>1.0437494477545428</v>
      </c>
      <c r="R95" s="8">
        <v>1.8049673576022498</v>
      </c>
      <c r="S95">
        <f t="shared" si="33"/>
        <v>1.9177848665692796</v>
      </c>
      <c r="T95">
        <f t="shared" si="34"/>
        <v>1.4879365344072</v>
      </c>
      <c r="U95">
        <f t="shared" si="35"/>
        <v>1.2564797401660799</v>
      </c>
      <c r="V95">
        <f t="shared" si="36"/>
        <v>0.87071841643087999</v>
      </c>
      <c r="W95">
        <f t="shared" si="37"/>
        <v>0.55108760533599999</v>
      </c>
      <c r="X95">
        <f t="shared" si="38"/>
        <v>0.64805070400200004</v>
      </c>
      <c r="Y95">
        <f t="shared" si="39"/>
        <v>0.73221467364408799</v>
      </c>
      <c r="Z95">
        <f t="shared" si="40"/>
        <v>3.6322480781858086</v>
      </c>
      <c r="AA95">
        <f t="shared" si="41"/>
        <v>2.8181235089372656</v>
      </c>
      <c r="AB95">
        <f t="shared" si="42"/>
        <v>2.3797487408803573</v>
      </c>
      <c r="AC95">
        <f t="shared" si="43"/>
        <v>1.6491241274521777</v>
      </c>
      <c r="AD95">
        <f t="shared" si="44"/>
        <v>1.0437494477545428</v>
      </c>
      <c r="AE95">
        <f t="shared" si="45"/>
        <v>1.2228654760310307</v>
      </c>
      <c r="AF95">
        <f t="shared" si="46"/>
        <v>1.3912869537656367</v>
      </c>
      <c r="AG95">
        <f t="shared" si="47"/>
        <v>6.0850904047247996</v>
      </c>
      <c r="AH95">
        <f t="shared" si="48"/>
        <v>4.7211908312520006</v>
      </c>
      <c r="AI95">
        <f t="shared" si="49"/>
        <v>3.9867833686127998</v>
      </c>
      <c r="AJ95">
        <f t="shared" si="50"/>
        <v>2.7627709308808002</v>
      </c>
      <c r="AK95">
        <f t="shared" si="51"/>
        <v>1.74858919676</v>
      </c>
      <c r="AL95">
        <f t="shared" si="52"/>
        <v>1.8851918975699999</v>
      </c>
      <c r="AM95">
        <f t="shared" si="53"/>
        <v>2.0037630418730803</v>
      </c>
      <c r="AN95">
        <f>ACOS(COS(RADIANS(90-$C95)) *COS(RADIANS(90-'1. Intensity Data'!$C$8)) +SIN(RADIANS(90-'Climate Stations - U of M'!$C95)) *SIN(RADIANS(90-'1. Intensity Data'!$C$8)) *COS(RADIANS('Climate Stations - U of M'!$D95-'1. Intensity Data'!$C$9))) *6371</f>
        <v>282.64361036564776</v>
      </c>
    </row>
    <row r="96" spans="1:40" x14ac:dyDescent="0.25">
      <c r="A96">
        <v>241</v>
      </c>
      <c r="B96" t="s">
        <v>484</v>
      </c>
      <c r="C96">
        <v>45.832299999999897</v>
      </c>
      <c r="D96">
        <v>-108.444</v>
      </c>
      <c r="E96">
        <v>963.79999999999905</v>
      </c>
      <c r="F96" t="s">
        <v>485</v>
      </c>
      <c r="G96" t="s">
        <v>2345</v>
      </c>
      <c r="H96" s="8">
        <v>0.9</v>
      </c>
      <c r="I96" s="8">
        <v>1.3487499999999999</v>
      </c>
      <c r="J96" s="8">
        <v>2.1966700000000001</v>
      </c>
      <c r="K96" s="8">
        <v>3.3171300000000001</v>
      </c>
      <c r="L96">
        <f t="shared" si="27"/>
        <v>3162.073591999997</v>
      </c>
      <c r="M96">
        <f t="shared" si="28"/>
        <v>0.56249490268767388</v>
      </c>
      <c r="N96">
        <f t="shared" si="29"/>
        <v>1.6773297353647196</v>
      </c>
      <c r="O96" s="6">
        <f t="shared" si="30"/>
        <v>0.28497655334085492</v>
      </c>
      <c r="P96" s="6">
        <f t="shared" si="31"/>
        <v>0.36496420821376951</v>
      </c>
      <c r="Q96">
        <f t="shared" si="32"/>
        <v>1.0211469717892445</v>
      </c>
      <c r="R96" s="8">
        <v>1.5101609099316131</v>
      </c>
      <c r="S96">
        <f t="shared" si="33"/>
        <v>1.9574822613531049</v>
      </c>
      <c r="T96">
        <f t="shared" si="34"/>
        <v>1.5187362372567197</v>
      </c>
      <c r="U96">
        <f t="shared" si="35"/>
        <v>1.2824883781278964</v>
      </c>
      <c r="V96">
        <f t="shared" si="36"/>
        <v>0.88874194624652481</v>
      </c>
      <c r="W96">
        <f t="shared" si="37"/>
        <v>0.56249490268767388</v>
      </c>
      <c r="X96">
        <f t="shared" si="38"/>
        <v>0.64687117701575536</v>
      </c>
      <c r="Y96">
        <f t="shared" si="39"/>
        <v>0.72010978313253027</v>
      </c>
      <c r="Z96">
        <f t="shared" si="40"/>
        <v>3.5535914618265707</v>
      </c>
      <c r="AA96">
        <f t="shared" si="41"/>
        <v>2.7570968238309606</v>
      </c>
      <c r="AB96">
        <f t="shared" si="42"/>
        <v>2.3282150956794774</v>
      </c>
      <c r="AC96">
        <f t="shared" si="43"/>
        <v>1.6134122154270063</v>
      </c>
      <c r="AD96">
        <f t="shared" si="44"/>
        <v>1.0211469717892445</v>
      </c>
      <c r="AE96">
        <f t="shared" si="45"/>
        <v>1.1491638641133715</v>
      </c>
      <c r="AF96">
        <f t="shared" si="46"/>
        <v>1.2536123427034496</v>
      </c>
      <c r="AG96">
        <f t="shared" si="47"/>
        <v>5.8371074790692239</v>
      </c>
      <c r="AH96">
        <f t="shared" si="48"/>
        <v>4.5287902854847433</v>
      </c>
      <c r="AI96">
        <f t="shared" si="49"/>
        <v>3.8243117966315605</v>
      </c>
      <c r="AJ96">
        <f t="shared" si="50"/>
        <v>2.6501809818762569</v>
      </c>
      <c r="AK96">
        <f t="shared" si="51"/>
        <v>1.6773297353647196</v>
      </c>
      <c r="AL96">
        <f t="shared" si="52"/>
        <v>1.8071648015235398</v>
      </c>
      <c r="AM96">
        <f t="shared" si="53"/>
        <v>1.9198616389493957</v>
      </c>
      <c r="AN96">
        <f>ACOS(COS(RADIANS(90-$C96)) *COS(RADIANS(90-'1. Intensity Data'!$C$8)) +SIN(RADIANS(90-'Climate Stations - U of M'!$C96)) *SIN(RADIANS(90-'1. Intensity Data'!$C$8)) *COS(RADIANS('Climate Stations - U of M'!$D96-'1. Intensity Data'!$C$9))) *6371</f>
        <v>287.27162042248358</v>
      </c>
    </row>
    <row r="97" spans="1:40" x14ac:dyDescent="0.25">
      <c r="A97">
        <v>243</v>
      </c>
      <c r="B97" t="s">
        <v>488</v>
      </c>
      <c r="C97">
        <v>45.773600000000002</v>
      </c>
      <c r="D97">
        <v>-108.4434</v>
      </c>
      <c r="E97" s="13">
        <v>1043.5999999999899</v>
      </c>
      <c r="F97" t="s">
        <v>489</v>
      </c>
      <c r="G97" t="s">
        <v>2345</v>
      </c>
      <c r="H97" s="8">
        <v>0.93269000000000002</v>
      </c>
      <c r="I97" s="8">
        <v>1.41875</v>
      </c>
      <c r="J97" s="8">
        <v>2.27881</v>
      </c>
      <c r="K97" s="8">
        <v>3.3428100000000001</v>
      </c>
      <c r="L97">
        <f t="shared" si="27"/>
        <v>3423.8846239999671</v>
      </c>
      <c r="M97">
        <f t="shared" si="28"/>
        <v>0.57370605542132158</v>
      </c>
      <c r="N97">
        <f t="shared" si="29"/>
        <v>1.7442647725683182</v>
      </c>
      <c r="O97" s="6">
        <f t="shared" si="30"/>
        <v>0.29922081632004266</v>
      </c>
      <c r="P97" s="6">
        <f t="shared" si="31"/>
        <v>0.3663019902242387</v>
      </c>
      <c r="Q97">
        <f t="shared" si="32"/>
        <v>1.0552833813962783</v>
      </c>
      <c r="R97" s="8">
        <v>1.5818338911866436</v>
      </c>
      <c r="S97">
        <f t="shared" si="33"/>
        <v>1.996497072866199</v>
      </c>
      <c r="T97">
        <f t="shared" si="34"/>
        <v>1.5490063496375683</v>
      </c>
      <c r="U97">
        <f t="shared" si="35"/>
        <v>1.3080498063606132</v>
      </c>
      <c r="V97">
        <f t="shared" si="36"/>
        <v>0.90645556756568813</v>
      </c>
      <c r="W97">
        <f t="shared" si="37"/>
        <v>0.57370605542132158</v>
      </c>
      <c r="X97">
        <f t="shared" si="38"/>
        <v>0.66345204156599125</v>
      </c>
      <c r="Y97">
        <f t="shared" si="39"/>
        <v>0.7413515575395645</v>
      </c>
      <c r="Z97">
        <f t="shared" si="40"/>
        <v>3.6723861672590488</v>
      </c>
      <c r="AA97">
        <f t="shared" si="41"/>
        <v>2.8492651297699516</v>
      </c>
      <c r="AB97">
        <f t="shared" si="42"/>
        <v>2.4060461095835142</v>
      </c>
      <c r="AC97">
        <f t="shared" si="43"/>
        <v>1.6673477426061198</v>
      </c>
      <c r="AD97">
        <f t="shared" si="44"/>
        <v>1.0552833813962783</v>
      </c>
      <c r="AE97">
        <f t="shared" si="45"/>
        <v>1.1670821094271291</v>
      </c>
      <c r="AF97">
        <f t="shared" si="46"/>
        <v>1.2870836249495488</v>
      </c>
      <c r="AG97">
        <f t="shared" si="47"/>
        <v>6.0700414085377474</v>
      </c>
      <c r="AH97">
        <f t="shared" si="48"/>
        <v>4.7095148859344595</v>
      </c>
      <c r="AI97">
        <f t="shared" si="49"/>
        <v>3.9769236814557654</v>
      </c>
      <c r="AJ97">
        <f t="shared" si="50"/>
        <v>2.7559383406579427</v>
      </c>
      <c r="AK97">
        <f t="shared" si="51"/>
        <v>1.7442647725683182</v>
      </c>
      <c r="AL97">
        <f t="shared" si="52"/>
        <v>1.8779010794262387</v>
      </c>
      <c r="AM97">
        <f t="shared" si="53"/>
        <v>1.9938973937789137</v>
      </c>
      <c r="AN97">
        <f>ACOS(COS(RADIANS(90-$C97)) *COS(RADIANS(90-'1. Intensity Data'!$C$8)) +SIN(RADIANS(90-'Climate Stations - U of M'!$C97)) *SIN(RADIANS(90-'1. Intensity Data'!$C$8)) *COS(RADIANS('Climate Stations - U of M'!$D97-'1. Intensity Data'!$C$9))) *6371</f>
        <v>289.43716731171958</v>
      </c>
    </row>
    <row r="98" spans="1:40" x14ac:dyDescent="0.25">
      <c r="A98">
        <v>240</v>
      </c>
      <c r="B98" t="s">
        <v>482</v>
      </c>
      <c r="C98">
        <v>45.719200000000001</v>
      </c>
      <c r="D98">
        <v>-108.5218</v>
      </c>
      <c r="E98" s="13">
        <v>1008.9</v>
      </c>
      <c r="F98" t="s">
        <v>483</v>
      </c>
      <c r="G98" t="s">
        <v>2345</v>
      </c>
      <c r="H98" s="8">
        <v>0.95801000000000003</v>
      </c>
      <c r="I98" s="8">
        <v>1.5</v>
      </c>
      <c r="J98" s="8">
        <v>2.3149999999999999</v>
      </c>
      <c r="K98" s="8">
        <v>3.4</v>
      </c>
      <c r="L98">
        <f t="shared" si="27"/>
        <v>3310.0394759999999</v>
      </c>
      <c r="M98">
        <f t="shared" si="28"/>
        <v>0.57255134165933341</v>
      </c>
      <c r="N98">
        <f t="shared" si="29"/>
        <v>1.7649144995435295</v>
      </c>
      <c r="O98" s="6">
        <f t="shared" si="30"/>
        <v>0.30479451583738809</v>
      </c>
      <c r="P98" s="6">
        <f t="shared" si="31"/>
        <v>0.36128388235651432</v>
      </c>
      <c r="Q98">
        <f t="shared" si="32"/>
        <v>1.0630991909500218</v>
      </c>
      <c r="R98" s="8">
        <v>1.4554009214084984</v>
      </c>
      <c r="S98">
        <f t="shared" si="33"/>
        <v>1.99247866897448</v>
      </c>
      <c r="T98">
        <f t="shared" si="34"/>
        <v>1.5458886224802004</v>
      </c>
      <c r="U98">
        <f t="shared" si="35"/>
        <v>1.3054170589832801</v>
      </c>
      <c r="V98">
        <f t="shared" si="36"/>
        <v>0.90463111982174682</v>
      </c>
      <c r="W98">
        <f t="shared" si="37"/>
        <v>0.57255134165933341</v>
      </c>
      <c r="X98">
        <f t="shared" si="38"/>
        <v>0.66891600624450009</v>
      </c>
      <c r="Y98">
        <f t="shared" si="39"/>
        <v>0.75256053510442478</v>
      </c>
      <c r="Z98">
        <f t="shared" si="40"/>
        <v>3.6995851845060761</v>
      </c>
      <c r="AA98">
        <f t="shared" si="41"/>
        <v>2.8703678155650589</v>
      </c>
      <c r="AB98">
        <f t="shared" si="42"/>
        <v>2.4238661553660497</v>
      </c>
      <c r="AC98">
        <f t="shared" si="43"/>
        <v>1.6796967217010346</v>
      </c>
      <c r="AD98">
        <f t="shared" si="44"/>
        <v>1.0630991909500218</v>
      </c>
      <c r="AE98">
        <f t="shared" si="45"/>
        <v>1.1354738669825928</v>
      </c>
      <c r="AF98">
        <f t="shared" si="46"/>
        <v>1.228039428063155</v>
      </c>
      <c r="AG98">
        <f t="shared" si="47"/>
        <v>6.1419024584114821</v>
      </c>
      <c r="AH98">
        <f t="shared" si="48"/>
        <v>4.7652691487675298</v>
      </c>
      <c r="AI98">
        <f t="shared" si="49"/>
        <v>4.0240050589592471</v>
      </c>
      <c r="AJ98">
        <f t="shared" si="50"/>
        <v>2.7885649092787768</v>
      </c>
      <c r="AK98">
        <f t="shared" si="51"/>
        <v>1.7649144995435295</v>
      </c>
      <c r="AL98">
        <f t="shared" si="52"/>
        <v>1.9024358746576473</v>
      </c>
      <c r="AM98">
        <f t="shared" si="53"/>
        <v>2.0218044282567011</v>
      </c>
      <c r="AN98">
        <f>ACOS(COS(RADIANS(90-$C98)) *COS(RADIANS(90-'1. Intensity Data'!$C$8)) +SIN(RADIANS(90-'Climate Stations - U of M'!$C98)) *SIN(RADIANS(90-'1. Intensity Data'!$C$8)) *COS(RADIANS('Climate Stations - U of M'!$D98-'1. Intensity Data'!$C$9))) *6371</f>
        <v>285.83320304634435</v>
      </c>
    </row>
    <row r="99" spans="1:40" x14ac:dyDescent="0.25">
      <c r="A99">
        <v>236</v>
      </c>
      <c r="B99" t="s">
        <v>474</v>
      </c>
      <c r="C99">
        <v>45.840899999999898</v>
      </c>
      <c r="D99">
        <v>-108.4546</v>
      </c>
      <c r="E99">
        <v>961.89999999999895</v>
      </c>
      <c r="F99" t="s">
        <v>475</v>
      </c>
      <c r="G99" t="s">
        <v>2345</v>
      </c>
      <c r="H99" s="8">
        <v>0.88749999999999996</v>
      </c>
      <c r="I99" s="8">
        <v>1.34605</v>
      </c>
      <c r="J99" s="8">
        <v>2.1892900000000002</v>
      </c>
      <c r="K99" s="8">
        <v>3.3174000000000001</v>
      </c>
      <c r="L99">
        <f t="shared" si="27"/>
        <v>3155.8399959999965</v>
      </c>
      <c r="M99">
        <f t="shared" si="28"/>
        <v>0.54879347906838527</v>
      </c>
      <c r="N99">
        <f t="shared" si="29"/>
        <v>1.6700409522281874</v>
      </c>
      <c r="O99" s="6">
        <f t="shared" si="30"/>
        <v>0.28661576672836786</v>
      </c>
      <c r="P99" s="6">
        <f t="shared" si="31"/>
        <v>0.35012656845659018</v>
      </c>
      <c r="Q99">
        <f t="shared" si="32"/>
        <v>1.0100837603423889</v>
      </c>
      <c r="R99" s="8">
        <v>2.101741928658464</v>
      </c>
      <c r="S99">
        <f t="shared" si="33"/>
        <v>1.9098013071579807</v>
      </c>
      <c r="T99">
        <f t="shared" si="34"/>
        <v>1.4817423934846403</v>
      </c>
      <c r="U99">
        <f t="shared" si="35"/>
        <v>1.2512491322759183</v>
      </c>
      <c r="V99">
        <f t="shared" si="36"/>
        <v>0.86709369692804872</v>
      </c>
      <c r="W99">
        <f t="shared" si="37"/>
        <v>0.54879347906838527</v>
      </c>
      <c r="X99">
        <f t="shared" si="38"/>
        <v>0.63347010930128889</v>
      </c>
      <c r="Y99">
        <f t="shared" si="39"/>
        <v>0.70696942434344945</v>
      </c>
      <c r="Z99">
        <f t="shared" si="40"/>
        <v>3.5150914859915128</v>
      </c>
      <c r="AA99">
        <f t="shared" si="41"/>
        <v>2.7272261529244499</v>
      </c>
      <c r="AB99">
        <f t="shared" si="42"/>
        <v>2.3029909735806466</v>
      </c>
      <c r="AC99">
        <f t="shared" si="43"/>
        <v>1.5959323413409745</v>
      </c>
      <c r="AD99">
        <f t="shared" si="44"/>
        <v>1.0100837603423889</v>
      </c>
      <c r="AE99">
        <f t="shared" si="45"/>
        <v>1.2970591187950842</v>
      </c>
      <c r="AF99">
        <f t="shared" si="46"/>
        <v>1.529880678448889</v>
      </c>
      <c r="AG99">
        <f t="shared" si="47"/>
        <v>5.8117425137540923</v>
      </c>
      <c r="AH99">
        <f t="shared" si="48"/>
        <v>4.5091105710161061</v>
      </c>
      <c r="AI99">
        <f t="shared" si="49"/>
        <v>3.807693371080267</v>
      </c>
      <c r="AJ99">
        <f t="shared" si="50"/>
        <v>2.638664704520536</v>
      </c>
      <c r="AK99">
        <f t="shared" si="51"/>
        <v>1.6700409522281874</v>
      </c>
      <c r="AL99">
        <f t="shared" si="52"/>
        <v>1.7998532141711405</v>
      </c>
      <c r="AM99">
        <f t="shared" si="53"/>
        <v>1.912530257537624</v>
      </c>
      <c r="AN99">
        <f>ACOS(COS(RADIANS(90-$C99)) *COS(RADIANS(90-'1. Intensity Data'!$C$8)) +SIN(RADIANS(90-'Climate Stations - U of M'!$C99)) *SIN(RADIANS(90-'1. Intensity Data'!$C$8)) *COS(RADIANS('Climate Stations - U of M'!$D99-'1. Intensity Data'!$C$9))) *6371</f>
        <v>286.19185698268672</v>
      </c>
    </row>
    <row r="100" spans="1:40" x14ac:dyDescent="0.25">
      <c r="A100">
        <v>239</v>
      </c>
      <c r="B100" t="s">
        <v>480</v>
      </c>
      <c r="C100">
        <v>45.799500000000002</v>
      </c>
      <c r="D100">
        <v>-108.68600000000001</v>
      </c>
      <c r="E100" s="13">
        <v>1040</v>
      </c>
      <c r="F100" t="s">
        <v>481</v>
      </c>
      <c r="G100" t="s">
        <v>2345</v>
      </c>
      <c r="H100" s="8">
        <v>0.88231999999999999</v>
      </c>
      <c r="I100" s="8">
        <v>1.3897699999999999</v>
      </c>
      <c r="J100" s="8">
        <v>2.1816</v>
      </c>
      <c r="K100" s="8">
        <v>3.3444699999999998</v>
      </c>
      <c r="L100">
        <f t="shared" si="27"/>
        <v>3412.0736000000002</v>
      </c>
      <c r="M100">
        <f t="shared" si="28"/>
        <v>0.52653921032688866</v>
      </c>
      <c r="N100">
        <f t="shared" si="29"/>
        <v>1.6458935514835655</v>
      </c>
      <c r="O100" s="6">
        <f t="shared" si="30"/>
        <v>0.28613184012555942</v>
      </c>
      <c r="P100" s="6">
        <f t="shared" si="31"/>
        <v>0.32820773207542819</v>
      </c>
      <c r="Q100">
        <f t="shared" si="32"/>
        <v>0.98705064177949686</v>
      </c>
      <c r="R100" s="8">
        <v>1.2054795949058432</v>
      </c>
      <c r="S100">
        <f t="shared" si="33"/>
        <v>1.8323564519375726</v>
      </c>
      <c r="T100">
        <f t="shared" si="34"/>
        <v>1.4216558678825995</v>
      </c>
      <c r="U100">
        <f t="shared" si="35"/>
        <v>1.200509399545306</v>
      </c>
      <c r="V100">
        <f t="shared" si="36"/>
        <v>0.83193195231648409</v>
      </c>
      <c r="W100">
        <f t="shared" si="37"/>
        <v>0.52653921032688866</v>
      </c>
      <c r="X100">
        <f t="shared" si="38"/>
        <v>0.61548440774516644</v>
      </c>
      <c r="Y100">
        <f t="shared" si="39"/>
        <v>0.69268883910423173</v>
      </c>
      <c r="Z100">
        <f t="shared" si="40"/>
        <v>3.4349362333926488</v>
      </c>
      <c r="AA100">
        <f t="shared" si="41"/>
        <v>2.6650367328046416</v>
      </c>
      <c r="AB100">
        <f t="shared" si="42"/>
        <v>2.2504754632572528</v>
      </c>
      <c r="AC100">
        <f t="shared" si="43"/>
        <v>1.5595400140116051</v>
      </c>
      <c r="AD100">
        <f t="shared" si="44"/>
        <v>0.98705064177949686</v>
      </c>
      <c r="AE100">
        <f t="shared" si="45"/>
        <v>1.0729935353569289</v>
      </c>
      <c r="AF100">
        <f t="shared" si="46"/>
        <v>1.1113261685864151</v>
      </c>
      <c r="AG100">
        <f t="shared" si="47"/>
        <v>5.7277095591628076</v>
      </c>
      <c r="AH100">
        <f t="shared" si="48"/>
        <v>4.4439125890056266</v>
      </c>
      <c r="AI100">
        <f t="shared" si="49"/>
        <v>3.7526372973825293</v>
      </c>
      <c r="AJ100">
        <f t="shared" si="50"/>
        <v>2.6005118113440338</v>
      </c>
      <c r="AK100">
        <f t="shared" si="51"/>
        <v>1.6458935514835655</v>
      </c>
      <c r="AL100">
        <f t="shared" si="52"/>
        <v>1.779820163612674</v>
      </c>
      <c r="AM100">
        <f t="shared" si="53"/>
        <v>1.8960684629407405</v>
      </c>
      <c r="AN100">
        <f>ACOS(COS(RADIANS(90-$C100)) *COS(RADIANS(90-'1. Intensity Data'!$C$8)) +SIN(RADIANS(90-'Climate Stations - U of M'!$C100)) *SIN(RADIANS(90-'1. Intensity Data'!$C$8)) *COS(RADIANS('Climate Stations - U of M'!$D100-'1. Intensity Data'!$C$9))) *6371</f>
        <v>270.7664918033002</v>
      </c>
    </row>
    <row r="101" spans="1:40" x14ac:dyDescent="0.25">
      <c r="A101">
        <v>238</v>
      </c>
      <c r="B101" t="s">
        <v>478</v>
      </c>
      <c r="C101">
        <v>45.714799999999897</v>
      </c>
      <c r="D101">
        <v>-108.6473</v>
      </c>
      <c r="E101">
        <v>983</v>
      </c>
      <c r="F101" t="s">
        <v>479</v>
      </c>
      <c r="G101" t="s">
        <v>2345</v>
      </c>
      <c r="H101" s="8">
        <v>0.94750000000000001</v>
      </c>
      <c r="I101" s="8">
        <v>1.5241800000000001</v>
      </c>
      <c r="J101" s="8">
        <v>2.3055599999999998</v>
      </c>
      <c r="K101" s="8">
        <v>3.4239099999999998</v>
      </c>
      <c r="L101">
        <f t="shared" si="27"/>
        <v>3225.0657200000001</v>
      </c>
      <c r="M101">
        <f t="shared" si="28"/>
        <v>0.55221830918920334</v>
      </c>
      <c r="N101">
        <f t="shared" si="29"/>
        <v>1.7494875742978768</v>
      </c>
      <c r="O101" s="6">
        <f t="shared" si="30"/>
        <v>0.30604862585097192</v>
      </c>
      <c r="P101" s="6">
        <f t="shared" si="31"/>
        <v>0.3400815670663565</v>
      </c>
      <c r="Q101">
        <f t="shared" si="32"/>
        <v>1.0447845706821166</v>
      </c>
      <c r="R101" s="8">
        <v>1.4815292185944928</v>
      </c>
      <c r="S101">
        <f t="shared" si="33"/>
        <v>1.9217197159784274</v>
      </c>
      <c r="T101">
        <f t="shared" si="34"/>
        <v>1.490989434810849</v>
      </c>
      <c r="U101">
        <f t="shared" si="35"/>
        <v>1.2590577449513836</v>
      </c>
      <c r="V101">
        <f t="shared" si="36"/>
        <v>0.87250492851894135</v>
      </c>
      <c r="W101">
        <f t="shared" si="37"/>
        <v>0.55221830918920334</v>
      </c>
      <c r="X101">
        <f t="shared" si="38"/>
        <v>0.65103873189190242</v>
      </c>
      <c r="Y101">
        <f t="shared" si="39"/>
        <v>0.73681485879784547</v>
      </c>
      <c r="Z101">
        <f t="shared" si="40"/>
        <v>3.635850305973765</v>
      </c>
      <c r="AA101">
        <f t="shared" si="41"/>
        <v>2.8209183408417147</v>
      </c>
      <c r="AB101">
        <f t="shared" si="42"/>
        <v>2.3821088211552257</v>
      </c>
      <c r="AC101">
        <f t="shared" si="43"/>
        <v>1.6507596216777443</v>
      </c>
      <c r="AD101">
        <f t="shared" si="44"/>
        <v>1.0447845706821166</v>
      </c>
      <c r="AE101">
        <f t="shared" si="45"/>
        <v>1.1420059412790913</v>
      </c>
      <c r="AF101">
        <f t="shared" si="46"/>
        <v>1.2402413428490142</v>
      </c>
      <c r="AG101">
        <f t="shared" si="47"/>
        <v>6.0882167585566114</v>
      </c>
      <c r="AH101">
        <f t="shared" si="48"/>
        <v>4.7236164506042675</v>
      </c>
      <c r="AI101">
        <f t="shared" si="49"/>
        <v>3.988831669399159</v>
      </c>
      <c r="AJ101">
        <f t="shared" si="50"/>
        <v>2.7641903673906456</v>
      </c>
      <c r="AK101">
        <f t="shared" si="51"/>
        <v>1.7494875742978768</v>
      </c>
      <c r="AL101">
        <f t="shared" si="52"/>
        <v>1.8885056807234075</v>
      </c>
      <c r="AM101">
        <f t="shared" si="53"/>
        <v>2.0091733971007684</v>
      </c>
      <c r="AN101">
        <f>ACOS(COS(RADIANS(90-$C101)) *COS(RADIANS(90-'1. Intensity Data'!$C$8)) +SIN(RADIANS(90-'Climate Stations - U of M'!$C101)) *SIN(RADIANS(90-'1. Intensity Data'!$C$8)) *COS(RADIANS('Climate Stations - U of M'!$D101-'1. Intensity Data'!$C$9))) *6371</f>
        <v>276.94234467632572</v>
      </c>
    </row>
    <row r="102" spans="1:40" x14ac:dyDescent="0.25">
      <c r="A102">
        <v>234</v>
      </c>
      <c r="B102" t="s">
        <v>470</v>
      </c>
      <c r="C102">
        <v>45.781999999999897</v>
      </c>
      <c r="D102">
        <v>-108.72</v>
      </c>
      <c r="E102" s="13">
        <v>1051.9000000000001</v>
      </c>
      <c r="F102" t="s">
        <v>471</v>
      </c>
      <c r="G102" t="s">
        <v>2345</v>
      </c>
      <c r="H102" s="8">
        <v>0.87929000000000002</v>
      </c>
      <c r="I102" s="8">
        <v>1.3856299999999999</v>
      </c>
      <c r="J102" s="8">
        <v>2.1807799999999999</v>
      </c>
      <c r="K102" s="8">
        <v>3.3429700000000002</v>
      </c>
      <c r="L102">
        <f t="shared" si="27"/>
        <v>3451.1155960000001</v>
      </c>
      <c r="M102">
        <f t="shared" si="28"/>
        <v>0.52460032234362708</v>
      </c>
      <c r="N102">
        <f t="shared" si="29"/>
        <v>1.6443956299458258</v>
      </c>
      <c r="O102" s="6">
        <f t="shared" si="30"/>
        <v>0.28624456094670742</v>
      </c>
      <c r="P102" s="6">
        <f t="shared" si="31"/>
        <v>0.32619071197279748</v>
      </c>
      <c r="Q102">
        <f t="shared" si="32"/>
        <v>0.98529317095931157</v>
      </c>
      <c r="R102" s="8">
        <v>1.1844539647907959</v>
      </c>
      <c r="S102">
        <f t="shared" si="33"/>
        <v>1.8256091217558221</v>
      </c>
      <c r="T102">
        <f t="shared" si="34"/>
        <v>1.4164208703277932</v>
      </c>
      <c r="U102">
        <f t="shared" si="35"/>
        <v>1.1960887349434697</v>
      </c>
      <c r="V102">
        <f t="shared" si="36"/>
        <v>0.82886850930293077</v>
      </c>
      <c r="W102">
        <f t="shared" si="37"/>
        <v>0.52460032234362708</v>
      </c>
      <c r="X102">
        <f t="shared" si="38"/>
        <v>0.61327274175772029</v>
      </c>
      <c r="Y102">
        <f t="shared" si="39"/>
        <v>0.69024040180915325</v>
      </c>
      <c r="Z102">
        <f t="shared" si="40"/>
        <v>3.4288202349384043</v>
      </c>
      <c r="AA102">
        <f t="shared" si="41"/>
        <v>2.6602915615901415</v>
      </c>
      <c r="AB102">
        <f t="shared" si="42"/>
        <v>2.2464684297872304</v>
      </c>
      <c r="AC102">
        <f t="shared" si="43"/>
        <v>1.5567632101157123</v>
      </c>
      <c r="AD102">
        <f t="shared" si="44"/>
        <v>0.98529317095931157</v>
      </c>
      <c r="AE102">
        <f t="shared" si="45"/>
        <v>1.0677371278281671</v>
      </c>
      <c r="AF102">
        <f t="shared" si="46"/>
        <v>1.1015071993226879</v>
      </c>
      <c r="AG102">
        <f t="shared" si="47"/>
        <v>5.7224967922114729</v>
      </c>
      <c r="AH102">
        <f t="shared" si="48"/>
        <v>4.4398682008537298</v>
      </c>
      <c r="AI102">
        <f t="shared" si="49"/>
        <v>3.7492220362764823</v>
      </c>
      <c r="AJ102">
        <f t="shared" si="50"/>
        <v>2.598145095314405</v>
      </c>
      <c r="AK102">
        <f t="shared" si="51"/>
        <v>1.6443956299458258</v>
      </c>
      <c r="AL102">
        <f t="shared" si="52"/>
        <v>1.7784917224593695</v>
      </c>
      <c r="AM102">
        <f t="shared" si="53"/>
        <v>1.8948871307611252</v>
      </c>
      <c r="AN102">
        <f>ACOS(COS(RADIANS(90-$C102)) *COS(RADIANS(90-'1. Intensity Data'!$C$8)) +SIN(RADIANS(90-'Climate Stations - U of M'!$C102)) *SIN(RADIANS(90-'1. Intensity Data'!$C$8)) *COS(RADIANS('Climate Stations - U of M'!$D102-'1. Intensity Data'!$C$9))) *6371</f>
        <v>268.9756803154188</v>
      </c>
    </row>
    <row r="103" spans="1:40" x14ac:dyDescent="0.25">
      <c r="A103">
        <v>242</v>
      </c>
      <c r="B103" t="s">
        <v>486</v>
      </c>
      <c r="C103">
        <v>45.819000000000003</v>
      </c>
      <c r="D103">
        <v>-108.3459</v>
      </c>
      <c r="E103" s="13">
        <v>1082.3</v>
      </c>
      <c r="F103" t="s">
        <v>487</v>
      </c>
      <c r="G103" t="s">
        <v>2345</v>
      </c>
      <c r="H103" s="8">
        <v>0.92928999999999995</v>
      </c>
      <c r="I103" s="8">
        <v>1.3578300000000001</v>
      </c>
      <c r="J103" s="8">
        <v>2.26159</v>
      </c>
      <c r="K103" s="8">
        <v>3.35249</v>
      </c>
      <c r="L103">
        <f t="shared" si="27"/>
        <v>3550.8531319999997</v>
      </c>
      <c r="M103">
        <f t="shared" si="28"/>
        <v>0.59404001579652821</v>
      </c>
      <c r="N103">
        <f t="shared" si="29"/>
        <v>1.7194056724633751</v>
      </c>
      <c r="O103" s="6">
        <f t="shared" si="30"/>
        <v>0.28766846593318612</v>
      </c>
      <c r="P103" s="6">
        <f t="shared" si="31"/>
        <v>0.39464342969893529</v>
      </c>
      <c r="Q103">
        <f t="shared" si="32"/>
        <v>1.0570245510811551</v>
      </c>
      <c r="R103" s="8">
        <v>1.5225605846870041</v>
      </c>
      <c r="S103">
        <f t="shared" si="33"/>
        <v>2.0672592549719182</v>
      </c>
      <c r="T103">
        <f t="shared" si="34"/>
        <v>1.6039080426506263</v>
      </c>
      <c r="U103">
        <f t="shared" si="35"/>
        <v>1.3544112360160843</v>
      </c>
      <c r="V103">
        <f t="shared" si="36"/>
        <v>0.93858322495851465</v>
      </c>
      <c r="W103">
        <f t="shared" si="37"/>
        <v>0.59404001579652821</v>
      </c>
      <c r="X103">
        <f t="shared" si="38"/>
        <v>0.67785251184739614</v>
      </c>
      <c r="Y103">
        <f t="shared" si="39"/>
        <v>0.75060175841954957</v>
      </c>
      <c r="Z103">
        <f t="shared" si="40"/>
        <v>3.6784454377624201</v>
      </c>
      <c r="AA103">
        <f t="shared" si="41"/>
        <v>2.853966287919119</v>
      </c>
      <c r="AB103">
        <f t="shared" si="42"/>
        <v>2.4100159764650333</v>
      </c>
      <c r="AC103">
        <f t="shared" si="43"/>
        <v>1.6700987907082252</v>
      </c>
      <c r="AD103">
        <f t="shared" si="44"/>
        <v>1.0570245510811551</v>
      </c>
      <c r="AE103">
        <f t="shared" si="45"/>
        <v>1.1522637828022191</v>
      </c>
      <c r="AF103">
        <f t="shared" si="46"/>
        <v>1.259402990814217</v>
      </c>
      <c r="AG103">
        <f t="shared" si="47"/>
        <v>5.9835317401725447</v>
      </c>
      <c r="AH103">
        <f t="shared" si="48"/>
        <v>4.6423953156511129</v>
      </c>
      <c r="AI103">
        <f t="shared" si="49"/>
        <v>3.9202449332164946</v>
      </c>
      <c r="AJ103">
        <f t="shared" si="50"/>
        <v>2.7166609624921327</v>
      </c>
      <c r="AK103">
        <f t="shared" si="51"/>
        <v>1.7194056724633751</v>
      </c>
      <c r="AL103">
        <f t="shared" si="52"/>
        <v>1.8549517543475313</v>
      </c>
      <c r="AM103">
        <f t="shared" si="53"/>
        <v>1.9726057534229791</v>
      </c>
      <c r="AN103">
        <f>ACOS(COS(RADIANS(90-$C103)) *COS(RADIANS(90-'1. Intensity Data'!$C$8)) +SIN(RADIANS(90-'Climate Stations - U of M'!$C103)) *SIN(RADIANS(90-'1. Intensity Data'!$C$8)) *COS(RADIANS('Climate Stations - U of M'!$D103-'1. Intensity Data'!$C$9))) *6371</f>
        <v>294.95299609931931</v>
      </c>
    </row>
    <row r="104" spans="1:40" x14ac:dyDescent="0.25">
      <c r="A104" s="1">
        <v>1148</v>
      </c>
      <c r="B104" t="s">
        <v>2288</v>
      </c>
      <c r="C104">
        <v>45.806899999999899</v>
      </c>
      <c r="D104">
        <v>-108.542199999999</v>
      </c>
      <c r="E104" s="13">
        <v>1091.5</v>
      </c>
      <c r="F104" t="s">
        <v>2289</v>
      </c>
      <c r="G104" t="s">
        <v>2345</v>
      </c>
      <c r="H104" s="8">
        <v>0.90237999999999996</v>
      </c>
      <c r="I104" s="8">
        <v>1.4193100000000001</v>
      </c>
      <c r="J104" s="8">
        <v>2.2166700000000001</v>
      </c>
      <c r="K104" s="8">
        <v>3.3467600000000002</v>
      </c>
      <c r="L104">
        <f t="shared" si="27"/>
        <v>3581.0368600000002</v>
      </c>
      <c r="M104">
        <f t="shared" si="28"/>
        <v>0.53861276346675491</v>
      </c>
      <c r="N104">
        <f t="shared" si="29"/>
        <v>1.6749765833971042</v>
      </c>
      <c r="O104" s="6">
        <f t="shared" si="30"/>
        <v>0.29047984082751604</v>
      </c>
      <c r="P104" s="6">
        <f t="shared" si="31"/>
        <v>0.33726748078766067</v>
      </c>
      <c r="Q104">
        <f t="shared" si="32"/>
        <v>1.0061220320923825</v>
      </c>
      <c r="R104" s="8">
        <v>1.4734007504320061</v>
      </c>
      <c r="S104">
        <f t="shared" si="33"/>
        <v>1.8743724168643068</v>
      </c>
      <c r="T104">
        <f t="shared" si="34"/>
        <v>1.4542544613602382</v>
      </c>
      <c r="U104">
        <f t="shared" si="35"/>
        <v>1.228037100704201</v>
      </c>
      <c r="V104">
        <f t="shared" si="36"/>
        <v>0.85100816627747278</v>
      </c>
      <c r="W104">
        <f t="shared" si="37"/>
        <v>0.53861276346675491</v>
      </c>
      <c r="X104">
        <f t="shared" si="38"/>
        <v>0.6295545726000662</v>
      </c>
      <c r="Y104">
        <f t="shared" si="39"/>
        <v>0.70849206292778044</v>
      </c>
      <c r="Z104">
        <f t="shared" si="40"/>
        <v>3.5013046716814911</v>
      </c>
      <c r="AA104">
        <f t="shared" si="41"/>
        <v>2.7165294866494327</v>
      </c>
      <c r="AB104">
        <f t="shared" si="42"/>
        <v>2.2939582331706321</v>
      </c>
      <c r="AC104">
        <f t="shared" si="43"/>
        <v>1.5896728107059643</v>
      </c>
      <c r="AD104">
        <f t="shared" si="44"/>
        <v>1.0061220320923825</v>
      </c>
      <c r="AE104">
        <f t="shared" si="45"/>
        <v>1.1399738242384698</v>
      </c>
      <c r="AF104">
        <f t="shared" si="46"/>
        <v>1.2364453482171331</v>
      </c>
      <c r="AG104">
        <f t="shared" si="47"/>
        <v>5.8289185102219223</v>
      </c>
      <c r="AH104">
        <f t="shared" si="48"/>
        <v>4.5224367751721815</v>
      </c>
      <c r="AI104">
        <f t="shared" si="49"/>
        <v>3.8189466101453973</v>
      </c>
      <c r="AJ104">
        <f t="shared" si="50"/>
        <v>2.6464630017674247</v>
      </c>
      <c r="AK104">
        <f t="shared" si="51"/>
        <v>1.6749765833971042</v>
      </c>
      <c r="AL104">
        <f t="shared" si="52"/>
        <v>1.8103999375478281</v>
      </c>
      <c r="AM104">
        <f t="shared" si="53"/>
        <v>1.9279474089506565</v>
      </c>
      <c r="AN104">
        <f>ACOS(COS(RADIANS(90-$C104)) *COS(RADIANS(90-'1. Intensity Data'!$C$8)) +SIN(RADIANS(90-'Climate Stations - U of M'!$C104)) *SIN(RADIANS(90-'1. Intensity Data'!$C$8)) *COS(RADIANS('Climate Stations - U of M'!$D104-'1. Intensity Data'!$C$9))) *6371</f>
        <v>280.98093818107026</v>
      </c>
    </row>
    <row r="105" spans="1:40" x14ac:dyDescent="0.25">
      <c r="A105">
        <v>298</v>
      </c>
      <c r="B105" t="s">
        <v>598</v>
      </c>
      <c r="C105">
        <v>45.750799999999899</v>
      </c>
      <c r="D105">
        <v>-108.5706</v>
      </c>
      <c r="E105">
        <v>970.79999999999905</v>
      </c>
      <c r="F105" t="s">
        <v>599</v>
      </c>
      <c r="G105" t="s">
        <v>2345</v>
      </c>
      <c r="H105" s="8">
        <v>0.93408999999999998</v>
      </c>
      <c r="I105" s="8">
        <v>1.5</v>
      </c>
      <c r="J105" s="8">
        <v>2.2850000000000001</v>
      </c>
      <c r="K105" s="8">
        <v>3.3965299999999998</v>
      </c>
      <c r="L105">
        <f t="shared" si="27"/>
        <v>3185.0394719999967</v>
      </c>
      <c r="M105">
        <f t="shared" si="28"/>
        <v>0.54569764933933329</v>
      </c>
      <c r="N105">
        <f t="shared" si="29"/>
        <v>1.7391268416486934</v>
      </c>
      <c r="O105" s="6">
        <f t="shared" si="30"/>
        <v>0.30506701792229013</v>
      </c>
      <c r="P105" s="6">
        <f t="shared" si="31"/>
        <v>0.33424130598466772</v>
      </c>
      <c r="Q105">
        <f t="shared" si="32"/>
        <v>1.0366840738166805</v>
      </c>
      <c r="R105" s="8">
        <v>1.768108606192575</v>
      </c>
      <c r="S105">
        <f t="shared" si="33"/>
        <v>1.8990278197008796</v>
      </c>
      <c r="T105">
        <f t="shared" si="34"/>
        <v>1.4733836532161999</v>
      </c>
      <c r="U105">
        <f t="shared" si="35"/>
        <v>1.2441906404936798</v>
      </c>
      <c r="V105">
        <f t="shared" si="36"/>
        <v>0.86220228595614667</v>
      </c>
      <c r="W105">
        <f t="shared" si="37"/>
        <v>0.54569764933933329</v>
      </c>
      <c r="X105">
        <f t="shared" si="38"/>
        <v>0.64279573700449999</v>
      </c>
      <c r="Y105">
        <f t="shared" si="39"/>
        <v>0.72707687709786462</v>
      </c>
      <c r="Z105">
        <f t="shared" si="40"/>
        <v>3.6076605768820476</v>
      </c>
      <c r="AA105">
        <f t="shared" si="41"/>
        <v>2.7990469993050375</v>
      </c>
      <c r="AB105">
        <f t="shared" si="42"/>
        <v>2.3636396883020314</v>
      </c>
      <c r="AC105">
        <f t="shared" si="43"/>
        <v>1.6379608366303553</v>
      </c>
      <c r="AD105">
        <f t="shared" si="44"/>
        <v>1.0366840738166805</v>
      </c>
      <c r="AE105">
        <f t="shared" si="45"/>
        <v>1.213650788178612</v>
      </c>
      <c r="AF105">
        <f t="shared" si="46"/>
        <v>1.3740739168573186</v>
      </c>
      <c r="AG105">
        <f t="shared" si="47"/>
        <v>6.0521614089374527</v>
      </c>
      <c r="AH105">
        <f t="shared" si="48"/>
        <v>4.695642472451472</v>
      </c>
      <c r="AI105">
        <f t="shared" si="49"/>
        <v>3.9652091989590206</v>
      </c>
      <c r="AJ105">
        <f t="shared" si="50"/>
        <v>2.7478204098049357</v>
      </c>
      <c r="AK105">
        <f t="shared" si="51"/>
        <v>1.7391268416486934</v>
      </c>
      <c r="AL105">
        <f t="shared" si="52"/>
        <v>1.87559513123652</v>
      </c>
      <c r="AM105">
        <f t="shared" si="53"/>
        <v>1.9940496065987539</v>
      </c>
      <c r="AN105">
        <f>ACOS(COS(RADIANS(90-$C105)) *COS(RADIANS(90-'1. Intensity Data'!$C$8)) +SIN(RADIANS(90-'Climate Stations - U of M'!$C105)) *SIN(RADIANS(90-'1. Intensity Data'!$C$8)) *COS(RADIANS('Climate Stations - U of M'!$D105-'1. Intensity Data'!$C$9))) *6371</f>
        <v>281.04281772766433</v>
      </c>
    </row>
    <row r="106" spans="1:40" x14ac:dyDescent="0.25">
      <c r="A106">
        <v>299</v>
      </c>
      <c r="B106" t="s">
        <v>600</v>
      </c>
      <c r="C106">
        <v>45.771700000000003</v>
      </c>
      <c r="D106">
        <v>-108.4811</v>
      </c>
      <c r="E106">
        <v>944</v>
      </c>
      <c r="F106" t="s">
        <v>601</v>
      </c>
      <c r="G106" t="s">
        <v>2345</v>
      </c>
      <c r="H106" s="8">
        <v>0.93095000000000006</v>
      </c>
      <c r="I106" s="8">
        <v>1.4344399999999999</v>
      </c>
      <c r="J106" s="8">
        <v>2.2692299999999999</v>
      </c>
      <c r="K106" s="8">
        <v>3.3468100000000001</v>
      </c>
      <c r="L106">
        <f t="shared" si="27"/>
        <v>3097.1129599999999</v>
      </c>
      <c r="M106">
        <f t="shared" si="28"/>
        <v>0.56572512842991007</v>
      </c>
      <c r="N106">
        <f t="shared" si="29"/>
        <v>1.742807473222433</v>
      </c>
      <c r="O106" s="6">
        <f t="shared" si="30"/>
        <v>0.30088840049234294</v>
      </c>
      <c r="P106" s="6">
        <f t="shared" si="31"/>
        <v>0.35716518196545077</v>
      </c>
      <c r="Q106">
        <f t="shared" si="32"/>
        <v>1.0499863275939418</v>
      </c>
      <c r="R106" s="8">
        <v>1.4735133636122875</v>
      </c>
      <c r="S106">
        <f t="shared" si="33"/>
        <v>1.968723446936087</v>
      </c>
      <c r="T106">
        <f t="shared" si="34"/>
        <v>1.5274578467607571</v>
      </c>
      <c r="U106">
        <f t="shared" si="35"/>
        <v>1.2898532928201949</v>
      </c>
      <c r="V106">
        <f t="shared" si="36"/>
        <v>0.89384570291925791</v>
      </c>
      <c r="W106">
        <f t="shared" si="37"/>
        <v>0.56572512842991007</v>
      </c>
      <c r="X106">
        <f t="shared" si="38"/>
        <v>0.65703134632243254</v>
      </c>
      <c r="Y106">
        <f t="shared" si="39"/>
        <v>0.73628514345314211</v>
      </c>
      <c r="Z106">
        <f t="shared" si="40"/>
        <v>3.6539524200269171</v>
      </c>
      <c r="AA106">
        <f t="shared" si="41"/>
        <v>2.8349630845036433</v>
      </c>
      <c r="AB106">
        <f t="shared" si="42"/>
        <v>2.393968826914187</v>
      </c>
      <c r="AC106">
        <f t="shared" si="43"/>
        <v>1.6589783975984282</v>
      </c>
      <c r="AD106">
        <f t="shared" si="44"/>
        <v>1.0499863275939418</v>
      </c>
      <c r="AE106">
        <f t="shared" si="45"/>
        <v>1.1400019775335402</v>
      </c>
      <c r="AF106">
        <f t="shared" si="46"/>
        <v>1.2364979385723243</v>
      </c>
      <c r="AG106">
        <f t="shared" si="47"/>
        <v>6.0649700068140664</v>
      </c>
      <c r="AH106">
        <f t="shared" si="48"/>
        <v>4.7055801777005692</v>
      </c>
      <c r="AI106">
        <f t="shared" si="49"/>
        <v>3.9736010389471468</v>
      </c>
      <c r="AJ106">
        <f t="shared" si="50"/>
        <v>2.7536358076914444</v>
      </c>
      <c r="AK106">
        <f t="shared" si="51"/>
        <v>1.742807473222433</v>
      </c>
      <c r="AL106">
        <f t="shared" si="52"/>
        <v>1.8744131049168247</v>
      </c>
      <c r="AM106">
        <f t="shared" si="53"/>
        <v>1.9886467932275569</v>
      </c>
      <c r="AN106">
        <f>ACOS(COS(RADIANS(90-$C106)) *COS(RADIANS(90-'1. Intensity Data'!$C$8)) +SIN(RADIANS(90-'Climate Stations - U of M'!$C106)) *SIN(RADIANS(90-'1. Intensity Data'!$C$8)) *COS(RADIANS('Climate Stations - U of M'!$D106-'1. Intensity Data'!$C$9))) *6371</f>
        <v>286.75517006584317</v>
      </c>
    </row>
    <row r="107" spans="1:40" x14ac:dyDescent="0.25">
      <c r="A107">
        <v>300</v>
      </c>
      <c r="B107" t="s">
        <v>602</v>
      </c>
      <c r="C107">
        <v>45.416699999999899</v>
      </c>
      <c r="D107">
        <v>-112.849999999999</v>
      </c>
      <c r="E107" s="13">
        <v>2012.9</v>
      </c>
      <c r="F107" t="s">
        <v>603</v>
      </c>
      <c r="G107" t="s">
        <v>2345</v>
      </c>
      <c r="H107" s="8">
        <v>0.80937999999999999</v>
      </c>
      <c r="I107" s="8">
        <v>1.4750000000000001</v>
      </c>
      <c r="J107" s="8">
        <v>1.77217</v>
      </c>
      <c r="K107" s="8">
        <v>3.18824</v>
      </c>
      <c r="L107">
        <f t="shared" si="27"/>
        <v>6604.0028360000006</v>
      </c>
      <c r="M107">
        <f t="shared" si="28"/>
        <v>0.42327825499389826</v>
      </c>
      <c r="N107">
        <f t="shared" si="29"/>
        <v>1.218565304739242</v>
      </c>
      <c r="O107" s="6">
        <f t="shared" si="30"/>
        <v>0.20329304010785193</v>
      </c>
      <c r="P107" s="6">
        <f t="shared" si="31"/>
        <v>0.28236625741568089</v>
      </c>
      <c r="Q107">
        <f t="shared" si="32"/>
        <v>0.75046578107746142</v>
      </c>
      <c r="R107" s="8">
        <v>1.4387770754412574</v>
      </c>
      <c r="S107">
        <f t="shared" si="33"/>
        <v>1.473008327378766</v>
      </c>
      <c r="T107">
        <f t="shared" si="34"/>
        <v>1.1428512884835254</v>
      </c>
      <c r="U107">
        <f t="shared" si="35"/>
        <v>0.9650744213860879</v>
      </c>
      <c r="V107">
        <f t="shared" si="36"/>
        <v>0.66877964289035929</v>
      </c>
      <c r="W107">
        <f t="shared" si="37"/>
        <v>0.42327825499389826</v>
      </c>
      <c r="X107">
        <f t="shared" si="38"/>
        <v>0.51980369124542369</v>
      </c>
      <c r="Y107">
        <f t="shared" si="39"/>
        <v>0.60358776991174778</v>
      </c>
      <c r="Z107">
        <f t="shared" si="40"/>
        <v>2.6116209181495655</v>
      </c>
      <c r="AA107">
        <f t="shared" si="41"/>
        <v>2.0262576089091455</v>
      </c>
      <c r="AB107">
        <f t="shared" si="42"/>
        <v>1.7110619808566119</v>
      </c>
      <c r="AC107">
        <f t="shared" si="43"/>
        <v>1.1857359341023892</v>
      </c>
      <c r="AD107">
        <f t="shared" si="44"/>
        <v>0.75046578107746142</v>
      </c>
      <c r="AE107">
        <f t="shared" si="45"/>
        <v>1.1313179054907825</v>
      </c>
      <c r="AF107">
        <f t="shared" si="46"/>
        <v>1.2202760919964533</v>
      </c>
      <c r="AG107">
        <f t="shared" si="47"/>
        <v>4.2406072604925615</v>
      </c>
      <c r="AH107">
        <f t="shared" si="48"/>
        <v>3.2901263227959534</v>
      </c>
      <c r="AI107">
        <f t="shared" si="49"/>
        <v>2.7783288948054716</v>
      </c>
      <c r="AJ107">
        <f t="shared" si="50"/>
        <v>1.9253331814880024</v>
      </c>
      <c r="AK107">
        <f t="shared" si="51"/>
        <v>1.218565304739242</v>
      </c>
      <c r="AL107">
        <f t="shared" si="52"/>
        <v>1.3569664785544315</v>
      </c>
      <c r="AM107">
        <f t="shared" si="53"/>
        <v>1.4770986974260161</v>
      </c>
      <c r="AN107">
        <f>ACOS(COS(RADIANS(90-$C107)) *COS(RADIANS(90-'1. Intensity Data'!$C$8)) +SIN(RADIANS(90-'Climate Stations - U of M'!$C107)) *SIN(RADIANS(90-'1. Intensity Data'!$C$8)) *COS(RADIANS('Climate Stations - U of M'!$D107-'1. Intensity Data'!$C$9))) *6371</f>
        <v>145.67404071007547</v>
      </c>
    </row>
    <row r="108" spans="1:40" x14ac:dyDescent="0.25">
      <c r="A108">
        <v>301</v>
      </c>
      <c r="B108" t="s">
        <v>604</v>
      </c>
      <c r="C108">
        <v>45.3247</v>
      </c>
      <c r="D108">
        <v>-106.5125</v>
      </c>
      <c r="E108">
        <v>963.2</v>
      </c>
      <c r="F108" t="s">
        <v>605</v>
      </c>
      <c r="G108" t="s">
        <v>2345</v>
      </c>
      <c r="H108" s="8">
        <v>0.9</v>
      </c>
      <c r="I108" s="8">
        <v>1.20357</v>
      </c>
      <c r="J108" s="8">
        <v>2.25</v>
      </c>
      <c r="K108" s="8">
        <v>3.2</v>
      </c>
      <c r="L108">
        <f t="shared" si="27"/>
        <v>3160.1050880000003</v>
      </c>
      <c r="M108">
        <f t="shared" si="28"/>
        <v>0.62696806999177446</v>
      </c>
      <c r="N108">
        <f t="shared" si="29"/>
        <v>1.77379450361</v>
      </c>
      <c r="O108" s="6">
        <f t="shared" si="30"/>
        <v>0.29315431735113545</v>
      </c>
      <c r="P108" s="6">
        <f t="shared" si="31"/>
        <v>0.42376898145085939</v>
      </c>
      <c r="Q108">
        <f t="shared" si="32"/>
        <v>1.0987817425304298</v>
      </c>
      <c r="R108" s="8">
        <v>1.7174753799405404</v>
      </c>
      <c r="S108">
        <f t="shared" si="33"/>
        <v>2.1818488835713747</v>
      </c>
      <c r="T108">
        <f t="shared" si="34"/>
        <v>1.692813788977791</v>
      </c>
      <c r="U108">
        <f t="shared" si="35"/>
        <v>1.4294871995812457</v>
      </c>
      <c r="V108">
        <f t="shared" si="36"/>
        <v>0.99060955058700373</v>
      </c>
      <c r="W108">
        <f t="shared" si="37"/>
        <v>0.62696806999177446</v>
      </c>
      <c r="X108">
        <f t="shared" si="38"/>
        <v>0.69522605249383085</v>
      </c>
      <c r="Y108">
        <f t="shared" si="39"/>
        <v>0.75447398130561583</v>
      </c>
      <c r="Z108">
        <f t="shared" si="40"/>
        <v>3.8237604640058951</v>
      </c>
      <c r="AA108">
        <f t="shared" si="41"/>
        <v>2.9667107048321606</v>
      </c>
      <c r="AB108">
        <f t="shared" si="42"/>
        <v>2.5052223729693797</v>
      </c>
      <c r="AC108">
        <f t="shared" si="43"/>
        <v>1.7360751531980791</v>
      </c>
      <c r="AD108">
        <f t="shared" si="44"/>
        <v>1.0987817425304298</v>
      </c>
      <c r="AE108">
        <f t="shared" si="45"/>
        <v>1.2009924816156032</v>
      </c>
      <c r="AF108">
        <f t="shared" si="46"/>
        <v>1.3504282001976184</v>
      </c>
      <c r="AG108">
        <f t="shared" si="47"/>
        <v>6.1728048725628</v>
      </c>
      <c r="AH108">
        <f t="shared" si="48"/>
        <v>4.7892451597469998</v>
      </c>
      <c r="AI108">
        <f t="shared" si="49"/>
        <v>4.0442514682308</v>
      </c>
      <c r="AJ108">
        <f t="shared" si="50"/>
        <v>2.8025953157038002</v>
      </c>
      <c r="AK108">
        <f t="shared" si="51"/>
        <v>1.77379450361</v>
      </c>
      <c r="AL108">
        <f t="shared" si="52"/>
        <v>1.8928458777074999</v>
      </c>
      <c r="AM108">
        <f t="shared" si="53"/>
        <v>1.99618247042413</v>
      </c>
      <c r="AN108">
        <f>ACOS(COS(RADIANS(90-$C108)) *COS(RADIANS(90-'1. Intensity Data'!$C$8)) +SIN(RADIANS(90-'Climate Stations - U of M'!$C108)) *SIN(RADIANS(90-'1. Intensity Data'!$C$8)) *COS(RADIANS('Climate Stations - U of M'!$D108-'1. Intensity Data'!$C$9))) *6371</f>
        <v>447.80273098125843</v>
      </c>
    </row>
    <row r="109" spans="1:40" x14ac:dyDescent="0.25">
      <c r="A109">
        <v>303</v>
      </c>
      <c r="B109" t="s">
        <v>608</v>
      </c>
      <c r="C109">
        <v>45.333300000000001</v>
      </c>
      <c r="D109">
        <v>-106.25</v>
      </c>
      <c r="E109" s="13">
        <v>1189.9000000000001</v>
      </c>
      <c r="F109" t="s">
        <v>609</v>
      </c>
      <c r="G109" t="s">
        <v>2345</v>
      </c>
      <c r="H109" s="8">
        <v>0.94777</v>
      </c>
      <c r="I109" s="8">
        <v>1.3022</v>
      </c>
      <c r="J109" s="8">
        <v>2.3449</v>
      </c>
      <c r="K109" s="8">
        <v>3.2978800000000001</v>
      </c>
      <c r="L109">
        <f t="shared" si="27"/>
        <v>3903.8715160000002</v>
      </c>
      <c r="M109">
        <f t="shared" si="28"/>
        <v>0.64192911678774389</v>
      </c>
      <c r="N109">
        <f t="shared" si="29"/>
        <v>1.8160301119854019</v>
      </c>
      <c r="O109" s="6">
        <f t="shared" si="30"/>
        <v>0.30012630129437595</v>
      </c>
      <c r="P109" s="6">
        <f t="shared" si="31"/>
        <v>0.4338974172336626</v>
      </c>
      <c r="Q109">
        <f t="shared" si="32"/>
        <v>1.1249637646095323</v>
      </c>
      <c r="R109" s="8">
        <v>1.824958801118441</v>
      </c>
      <c r="S109">
        <f t="shared" si="33"/>
        <v>2.2339133264213484</v>
      </c>
      <c r="T109">
        <f t="shared" si="34"/>
        <v>1.7332086153269084</v>
      </c>
      <c r="U109">
        <f t="shared" si="35"/>
        <v>1.463598386276056</v>
      </c>
      <c r="V109">
        <f t="shared" si="36"/>
        <v>1.0142480045246354</v>
      </c>
      <c r="W109">
        <f t="shared" si="37"/>
        <v>0.64192911678774389</v>
      </c>
      <c r="X109">
        <f t="shared" si="38"/>
        <v>0.71838933759080792</v>
      </c>
      <c r="Y109">
        <f t="shared" si="39"/>
        <v>0.78475680924786761</v>
      </c>
      <c r="Z109">
        <f t="shared" si="40"/>
        <v>3.9148739008411724</v>
      </c>
      <c r="AA109">
        <f t="shared" si="41"/>
        <v>3.0374021644457372</v>
      </c>
      <c r="AB109">
        <f t="shared" si="42"/>
        <v>2.5649173833097336</v>
      </c>
      <c r="AC109">
        <f t="shared" si="43"/>
        <v>1.777442748083061</v>
      </c>
      <c r="AD109">
        <f t="shared" si="44"/>
        <v>1.1249637646095323</v>
      </c>
      <c r="AE109">
        <f t="shared" si="45"/>
        <v>1.2278633369100784</v>
      </c>
      <c r="AF109">
        <f t="shared" si="46"/>
        <v>1.4006229578876981</v>
      </c>
      <c r="AG109">
        <f t="shared" si="47"/>
        <v>6.3197847897091979</v>
      </c>
      <c r="AH109">
        <f t="shared" si="48"/>
        <v>4.9032813023605852</v>
      </c>
      <c r="AI109">
        <f t="shared" si="49"/>
        <v>4.1405486553267163</v>
      </c>
      <c r="AJ109">
        <f t="shared" si="50"/>
        <v>2.8693275769369353</v>
      </c>
      <c r="AK109">
        <f t="shared" si="51"/>
        <v>1.8160301119854019</v>
      </c>
      <c r="AL109">
        <f t="shared" si="52"/>
        <v>1.9482475839890514</v>
      </c>
      <c r="AM109">
        <f t="shared" si="53"/>
        <v>2.0630123496882193</v>
      </c>
      <c r="AN109">
        <f>ACOS(COS(RADIANS(90-$C109)) *COS(RADIANS(90-'1. Intensity Data'!$C$8)) +SIN(RADIANS(90-'Climate Stations - U of M'!$C109)) *SIN(RADIANS(90-'1. Intensity Data'!$C$8)) *COS(RADIANS('Climate Stations - U of M'!$D109-'1. Intensity Data'!$C$9))) *6371</f>
        <v>466.77541038181613</v>
      </c>
    </row>
    <row r="110" spans="1:40" x14ac:dyDescent="0.25">
      <c r="A110">
        <v>304</v>
      </c>
      <c r="B110" t="s">
        <v>610</v>
      </c>
      <c r="C110">
        <v>45.533299999999898</v>
      </c>
      <c r="D110">
        <v>-106.5167</v>
      </c>
      <c r="E110" s="13">
        <v>1257</v>
      </c>
      <c r="F110" t="s">
        <v>611</v>
      </c>
      <c r="G110" t="s">
        <v>2345</v>
      </c>
      <c r="H110" s="8">
        <v>1</v>
      </c>
      <c r="I110" s="8">
        <v>1.4015599999999999</v>
      </c>
      <c r="J110" s="8">
        <v>2.41425</v>
      </c>
      <c r="K110" s="8">
        <v>3.4047100000000001</v>
      </c>
      <c r="L110">
        <f t="shared" si="27"/>
        <v>4124.0158799999999</v>
      </c>
      <c r="M110">
        <f t="shared" si="28"/>
        <v>0.66300670681240914</v>
      </c>
      <c r="N110">
        <f t="shared" si="29"/>
        <v>1.8432056137258845</v>
      </c>
      <c r="O110" s="6">
        <f t="shared" si="30"/>
        <v>0.30168506301621567</v>
      </c>
      <c r="P110" s="6">
        <f t="shared" si="31"/>
        <v>0.45389455596566963</v>
      </c>
      <c r="Q110">
        <f t="shared" si="32"/>
        <v>1.1485500848457773</v>
      </c>
      <c r="R110" s="8">
        <v>1.8685726336175912</v>
      </c>
      <c r="S110">
        <f t="shared" si="33"/>
        <v>2.3072633397071836</v>
      </c>
      <c r="T110">
        <f t="shared" si="34"/>
        <v>1.7901181083935047</v>
      </c>
      <c r="U110">
        <f t="shared" si="35"/>
        <v>1.5116552915322927</v>
      </c>
      <c r="V110">
        <f t="shared" si="36"/>
        <v>1.0475505967636065</v>
      </c>
      <c r="W110">
        <f t="shared" si="37"/>
        <v>0.66300670681240914</v>
      </c>
      <c r="X110">
        <f t="shared" si="38"/>
        <v>0.74725503010930683</v>
      </c>
      <c r="Y110">
        <f t="shared" si="39"/>
        <v>0.82038257473101406</v>
      </c>
      <c r="Z110">
        <f t="shared" si="40"/>
        <v>3.996954295263305</v>
      </c>
      <c r="AA110">
        <f t="shared" si="41"/>
        <v>3.1010852290835986</v>
      </c>
      <c r="AB110">
        <f t="shared" si="42"/>
        <v>2.6186941934483721</v>
      </c>
      <c r="AC110">
        <f t="shared" si="43"/>
        <v>1.8147091340563282</v>
      </c>
      <c r="AD110">
        <f t="shared" si="44"/>
        <v>1.1485500848457773</v>
      </c>
      <c r="AE110">
        <f t="shared" si="45"/>
        <v>1.238766795034866</v>
      </c>
      <c r="AF110">
        <f t="shared" si="46"/>
        <v>1.4209906176648013</v>
      </c>
      <c r="AG110">
        <f t="shared" si="47"/>
        <v>6.4143555357660782</v>
      </c>
      <c r="AH110">
        <f t="shared" si="48"/>
        <v>4.9766551570598878</v>
      </c>
      <c r="AI110">
        <f t="shared" si="49"/>
        <v>4.2025087992950168</v>
      </c>
      <c r="AJ110">
        <f t="shared" si="50"/>
        <v>2.9122648696868976</v>
      </c>
      <c r="AK110">
        <f t="shared" si="51"/>
        <v>1.8432056137258845</v>
      </c>
      <c r="AL110">
        <f t="shared" si="52"/>
        <v>1.9859667102944134</v>
      </c>
      <c r="AM110">
        <f t="shared" si="53"/>
        <v>2.1098833421158965</v>
      </c>
      <c r="AN110">
        <f>ACOS(COS(RADIANS(90-$C110)) *COS(RADIANS(90-'1. Intensity Data'!$C$8)) +SIN(RADIANS(90-'Climate Stations - U of M'!$C110)) *SIN(RADIANS(90-'1. Intensity Data'!$C$8)) *COS(RADIANS('Climate Stations - U of M'!$D110-'1. Intensity Data'!$C$9))) *6371</f>
        <v>439.98656240166747</v>
      </c>
    </row>
    <row r="111" spans="1:40" x14ac:dyDescent="0.25">
      <c r="A111">
        <v>302</v>
      </c>
      <c r="B111" t="s">
        <v>606</v>
      </c>
      <c r="C111">
        <v>45.283299999999898</v>
      </c>
      <c r="D111">
        <v>-106.349999999999</v>
      </c>
      <c r="E111">
        <v>915</v>
      </c>
      <c r="F111" t="s">
        <v>607</v>
      </c>
      <c r="G111" t="s">
        <v>2345</v>
      </c>
      <c r="H111" s="8">
        <v>0.93845999999999996</v>
      </c>
      <c r="I111" s="8">
        <v>1.2919099999999999</v>
      </c>
      <c r="J111" s="8">
        <v>2.3280799999999999</v>
      </c>
      <c r="K111" s="8">
        <v>3.28146</v>
      </c>
      <c r="L111">
        <f t="shared" si="27"/>
        <v>3001.9686000000002</v>
      </c>
      <c r="M111">
        <f t="shared" si="28"/>
        <v>0.63472135266698149</v>
      </c>
      <c r="N111">
        <f t="shared" si="29"/>
        <v>1.8312706916251058</v>
      </c>
      <c r="O111" s="6">
        <f t="shared" si="30"/>
        <v>0.30586459673111499</v>
      </c>
      <c r="P111" s="6">
        <f t="shared" si="31"/>
        <v>0.42271216980970439</v>
      </c>
      <c r="Q111">
        <f t="shared" si="32"/>
        <v>1.1269914307174052</v>
      </c>
      <c r="R111" s="8">
        <v>1.7586959747107702</v>
      </c>
      <c r="S111">
        <f t="shared" si="33"/>
        <v>2.2088303072810955</v>
      </c>
      <c r="T111">
        <f t="shared" si="34"/>
        <v>1.7137476522008499</v>
      </c>
      <c r="U111">
        <f t="shared" si="35"/>
        <v>1.4471646840807177</v>
      </c>
      <c r="V111">
        <f t="shared" si="36"/>
        <v>1.0028597372138308</v>
      </c>
      <c r="W111">
        <f t="shared" si="37"/>
        <v>0.63472135266698149</v>
      </c>
      <c r="X111">
        <f t="shared" si="38"/>
        <v>0.71065601450023608</v>
      </c>
      <c r="Y111">
        <f t="shared" si="39"/>
        <v>0.77656730097150117</v>
      </c>
      <c r="Z111">
        <f t="shared" si="40"/>
        <v>3.9219301788965693</v>
      </c>
      <c r="AA111">
        <f t="shared" si="41"/>
        <v>3.0428768629369936</v>
      </c>
      <c r="AB111">
        <f t="shared" si="42"/>
        <v>2.5695404620356834</v>
      </c>
      <c r="AC111">
        <f t="shared" si="43"/>
        <v>1.7806464605335002</v>
      </c>
      <c r="AD111">
        <f t="shared" si="44"/>
        <v>1.1269914307174052</v>
      </c>
      <c r="AE111">
        <f t="shared" si="45"/>
        <v>1.2112976303081608</v>
      </c>
      <c r="AF111">
        <f t="shared" si="46"/>
        <v>1.369678217955316</v>
      </c>
      <c r="AG111">
        <f t="shared" si="47"/>
        <v>6.3728220068553671</v>
      </c>
      <c r="AH111">
        <f t="shared" si="48"/>
        <v>4.9444308673877853</v>
      </c>
      <c r="AI111">
        <f t="shared" si="49"/>
        <v>4.1752971769052412</v>
      </c>
      <c r="AJ111">
        <f t="shared" si="50"/>
        <v>2.8934076927676675</v>
      </c>
      <c r="AK111">
        <f t="shared" si="51"/>
        <v>1.8312706916251058</v>
      </c>
      <c r="AL111">
        <f t="shared" si="52"/>
        <v>1.9554730187188294</v>
      </c>
      <c r="AM111">
        <f t="shared" si="53"/>
        <v>2.0632806386361815</v>
      </c>
      <c r="AN111">
        <f>ACOS(COS(RADIANS(90-$C111)) *COS(RADIANS(90-'1. Intensity Data'!$C$8)) +SIN(RADIANS(90-'Climate Stations - U of M'!$C111)) *SIN(RADIANS(90-'1. Intensity Data'!$C$8)) *COS(RADIANS('Climate Stations - U of M'!$D111-'1. Intensity Data'!$C$9))) *6371</f>
        <v>461.31928149136149</v>
      </c>
    </row>
    <row r="112" spans="1:40" x14ac:dyDescent="0.25">
      <c r="A112">
        <v>305</v>
      </c>
      <c r="B112" t="s">
        <v>612</v>
      </c>
      <c r="C112">
        <v>46.399999999999899</v>
      </c>
      <c r="D112">
        <v>-112.41670000000001</v>
      </c>
      <c r="E112" s="13">
        <v>2207.6999999999898</v>
      </c>
      <c r="F112" t="s">
        <v>613</v>
      </c>
      <c r="G112" t="s">
        <v>2346</v>
      </c>
      <c r="H112" s="8">
        <v>0.82330999999999999</v>
      </c>
      <c r="I112" s="8">
        <v>1.43191</v>
      </c>
      <c r="J112" s="8">
        <v>1.8319399999999999</v>
      </c>
      <c r="K112" s="8">
        <v>3.05193</v>
      </c>
      <c r="L112">
        <f t="shared" si="27"/>
        <v>7243.1104679999662</v>
      </c>
      <c r="M112">
        <f t="shared" si="28"/>
        <v>0.42800517860021803</v>
      </c>
      <c r="N112">
        <f t="shared" si="29"/>
        <v>1.1471854829298285</v>
      </c>
      <c r="O112" s="6">
        <f t="shared" si="30"/>
        <v>0.18383846499156786</v>
      </c>
      <c r="P112" s="6">
        <f t="shared" si="31"/>
        <v>0.3005780649128445</v>
      </c>
      <c r="Q112">
        <f t="shared" si="32"/>
        <v>0.72388177392133646</v>
      </c>
      <c r="R112" s="8">
        <v>1.5627583202843456</v>
      </c>
      <c r="S112">
        <f t="shared" si="33"/>
        <v>1.4894580215287585</v>
      </c>
      <c r="T112">
        <f t="shared" si="34"/>
        <v>1.1556139822205886</v>
      </c>
      <c r="U112">
        <f t="shared" si="35"/>
        <v>0.97585180720849707</v>
      </c>
      <c r="V112">
        <f t="shared" si="36"/>
        <v>0.67624818218834448</v>
      </c>
      <c r="W112">
        <f t="shared" si="37"/>
        <v>0.42800517860021803</v>
      </c>
      <c r="X112">
        <f t="shared" si="38"/>
        <v>0.52683138395016349</v>
      </c>
      <c r="Y112">
        <f t="shared" si="39"/>
        <v>0.61261253019391626</v>
      </c>
      <c r="Z112">
        <f t="shared" si="40"/>
        <v>2.5191085732462506</v>
      </c>
      <c r="AA112">
        <f t="shared" si="41"/>
        <v>1.9544807895876084</v>
      </c>
      <c r="AB112">
        <f t="shared" si="42"/>
        <v>1.6504504445406469</v>
      </c>
      <c r="AC112">
        <f t="shared" si="43"/>
        <v>1.1437332027957117</v>
      </c>
      <c r="AD112">
        <f t="shared" si="44"/>
        <v>0.72388177392133646</v>
      </c>
      <c r="AE112">
        <f t="shared" si="45"/>
        <v>1.1623132167015546</v>
      </c>
      <c r="AF112">
        <f t="shared" si="46"/>
        <v>1.2781753333381756</v>
      </c>
      <c r="AG112">
        <f t="shared" si="47"/>
        <v>3.9922054805958025</v>
      </c>
      <c r="AH112">
        <f t="shared" si="48"/>
        <v>3.0974008039105367</v>
      </c>
      <c r="AI112">
        <f t="shared" si="49"/>
        <v>2.6155829010800087</v>
      </c>
      <c r="AJ112">
        <f t="shared" si="50"/>
        <v>1.8125530630291291</v>
      </c>
      <c r="AK112">
        <f t="shared" si="51"/>
        <v>1.1471854829298285</v>
      </c>
      <c r="AL112">
        <f t="shared" si="52"/>
        <v>1.3183741121973713</v>
      </c>
      <c r="AM112">
        <f t="shared" si="53"/>
        <v>1.4669658424015986</v>
      </c>
      <c r="AN112">
        <f>ACOS(COS(RADIANS(90-$C112)) *COS(RADIANS(90-'1. Intensity Data'!$C$8)) +SIN(RADIANS(90-'Climate Stations - U of M'!$C112)) *SIN(RADIANS(90-'1. Intensity Data'!$C$8)) *COS(RADIANS('Climate Stations - U of M'!$D112-'1. Intensity Data'!$C$9))) *6371</f>
        <v>37.468959728427215</v>
      </c>
    </row>
    <row r="113" spans="1:40" x14ac:dyDescent="0.25">
      <c r="A113" s="1">
        <v>1119</v>
      </c>
      <c r="B113" t="s">
        <v>2230</v>
      </c>
      <c r="C113">
        <v>47.683300000000003</v>
      </c>
      <c r="D113">
        <v>-114</v>
      </c>
      <c r="E113" s="13">
        <v>1501.0999999999899</v>
      </c>
      <c r="F113" t="s">
        <v>2231</v>
      </c>
      <c r="G113" t="s">
        <v>2346</v>
      </c>
      <c r="H113" s="8">
        <v>0.97499999999999998</v>
      </c>
      <c r="I113" s="8">
        <v>1.85395</v>
      </c>
      <c r="J113" s="8">
        <v>2.05714</v>
      </c>
      <c r="K113" s="8">
        <v>3.9171499999999999</v>
      </c>
      <c r="L113">
        <f t="shared" si="27"/>
        <v>4924.8689239999667</v>
      </c>
      <c r="M113">
        <f t="shared" si="28"/>
        <v>0.43281859403786366</v>
      </c>
      <c r="N113">
        <f t="shared" si="29"/>
        <v>1.1110715544179992</v>
      </c>
      <c r="O113" s="6">
        <f t="shared" si="30"/>
        <v>0.17337652652835175</v>
      </c>
      <c r="P113" s="6">
        <f t="shared" si="31"/>
        <v>0.31264314349946015</v>
      </c>
      <c r="Q113">
        <f t="shared" si="32"/>
        <v>0.71185734895872965</v>
      </c>
      <c r="R113" s="8">
        <v>1.3700932501831056</v>
      </c>
      <c r="S113">
        <f t="shared" si="33"/>
        <v>1.5062087072517656</v>
      </c>
      <c r="T113">
        <f t="shared" si="34"/>
        <v>1.1686102039022319</v>
      </c>
      <c r="U113">
        <f t="shared" si="35"/>
        <v>0.98682639440632902</v>
      </c>
      <c r="V113">
        <f t="shared" si="36"/>
        <v>0.68385337857982464</v>
      </c>
      <c r="W113">
        <f t="shared" si="37"/>
        <v>0.43281859403786366</v>
      </c>
      <c r="X113">
        <f t="shared" si="38"/>
        <v>0.56836394552839775</v>
      </c>
      <c r="Y113">
        <f t="shared" si="39"/>
        <v>0.68601731062218141</v>
      </c>
      <c r="Z113">
        <f t="shared" si="40"/>
        <v>2.4772635743763791</v>
      </c>
      <c r="AA113">
        <f t="shared" si="41"/>
        <v>1.9220148421885699</v>
      </c>
      <c r="AB113">
        <f t="shared" si="42"/>
        <v>1.6230347556259035</v>
      </c>
      <c r="AC113">
        <f t="shared" si="43"/>
        <v>1.1247346113547929</v>
      </c>
      <c r="AD113">
        <f t="shared" si="44"/>
        <v>0.71185734895872965</v>
      </c>
      <c r="AE113">
        <f t="shared" si="45"/>
        <v>1.1141469491762446</v>
      </c>
      <c r="AF113">
        <f t="shared" si="46"/>
        <v>1.1882007456008965</v>
      </c>
      <c r="AG113">
        <f t="shared" si="47"/>
        <v>3.8665290093746369</v>
      </c>
      <c r="AH113">
        <f t="shared" si="48"/>
        <v>2.999893196928598</v>
      </c>
      <c r="AI113">
        <f t="shared" si="49"/>
        <v>2.5332431440730381</v>
      </c>
      <c r="AJ113">
        <f t="shared" si="50"/>
        <v>1.7554930559804389</v>
      </c>
      <c r="AK113">
        <f t="shared" si="51"/>
        <v>1.1110715544179992</v>
      </c>
      <c r="AL113">
        <f t="shared" si="52"/>
        <v>1.3475886658134995</v>
      </c>
      <c r="AM113">
        <f t="shared" si="53"/>
        <v>1.5528855185047936</v>
      </c>
      <c r="AN113">
        <f>ACOS(COS(RADIANS(90-$C113)) *COS(RADIANS(90-'1. Intensity Data'!$C$8)) +SIN(RADIANS(90-'Climate Stations - U of M'!$C113)) *SIN(RADIANS(90-'1. Intensity Data'!$C$8)) *COS(RADIANS('Climate Stations - U of M'!$D113-'1. Intensity Data'!$C$9))) *6371</f>
        <v>193.22485230606358</v>
      </c>
    </row>
    <row r="114" spans="1:40" x14ac:dyDescent="0.25">
      <c r="A114" s="1">
        <v>1093</v>
      </c>
      <c r="B114" t="s">
        <v>2180</v>
      </c>
      <c r="C114">
        <v>44.5</v>
      </c>
      <c r="D114">
        <v>-111.116699999999</v>
      </c>
      <c r="E114" s="13">
        <v>2484.0999999999899</v>
      </c>
      <c r="F114" t="s">
        <v>2181</v>
      </c>
      <c r="G114" t="s">
        <v>2345</v>
      </c>
      <c r="H114" s="8">
        <v>0.88124999999999998</v>
      </c>
      <c r="I114" s="8">
        <v>1.36141</v>
      </c>
      <c r="J114" s="8">
        <v>1.98319</v>
      </c>
      <c r="K114" s="8">
        <v>2.9333300000000002</v>
      </c>
      <c r="L114">
        <f t="shared" si="27"/>
        <v>8149.9346439999672</v>
      </c>
      <c r="M114">
        <f t="shared" si="28"/>
        <v>0.53569084304140568</v>
      </c>
      <c r="N114">
        <f t="shared" si="29"/>
        <v>1.4414962607102395</v>
      </c>
      <c r="O114" s="6">
        <f t="shared" si="30"/>
        <v>0.23154399051641034</v>
      </c>
      <c r="P114" s="6">
        <f t="shared" si="31"/>
        <v>0.3751967788393572</v>
      </c>
      <c r="Q114">
        <f t="shared" si="32"/>
        <v>0.90834651977479841</v>
      </c>
      <c r="R114" s="8">
        <v>1.1224776942514538</v>
      </c>
      <c r="S114">
        <f t="shared" si="33"/>
        <v>1.8642041337840916</v>
      </c>
      <c r="T114">
        <f t="shared" si="34"/>
        <v>1.4463652762117953</v>
      </c>
      <c r="U114">
        <f t="shared" si="35"/>
        <v>1.2213751221344049</v>
      </c>
      <c r="V114">
        <f t="shared" si="36"/>
        <v>0.84639153200542105</v>
      </c>
      <c r="W114">
        <f t="shared" si="37"/>
        <v>0.53569084304140568</v>
      </c>
      <c r="X114">
        <f t="shared" si="38"/>
        <v>0.62208063228105426</v>
      </c>
      <c r="Y114">
        <f t="shared" si="39"/>
        <v>0.69706696934106915</v>
      </c>
      <c r="Z114">
        <f t="shared" si="40"/>
        <v>3.1610458888162984</v>
      </c>
      <c r="AA114">
        <f t="shared" si="41"/>
        <v>2.4525356033919556</v>
      </c>
      <c r="AB114">
        <f t="shared" si="42"/>
        <v>2.0710300650865401</v>
      </c>
      <c r="AC114">
        <f t="shared" si="43"/>
        <v>1.4351875012441815</v>
      </c>
      <c r="AD114">
        <f t="shared" si="44"/>
        <v>0.90834651977479841</v>
      </c>
      <c r="AE114">
        <f t="shared" si="45"/>
        <v>1.0522430601933317</v>
      </c>
      <c r="AF114">
        <f t="shared" si="46"/>
        <v>1.0725642809808151</v>
      </c>
      <c r="AG114">
        <f t="shared" si="47"/>
        <v>5.0164069872716333</v>
      </c>
      <c r="AH114">
        <f t="shared" si="48"/>
        <v>3.8920399039176465</v>
      </c>
      <c r="AI114">
        <f t="shared" si="49"/>
        <v>3.2866114744193458</v>
      </c>
      <c r="AJ114">
        <f t="shared" si="50"/>
        <v>2.2775640919221787</v>
      </c>
      <c r="AK114">
        <f t="shared" si="51"/>
        <v>1.4414962607102395</v>
      </c>
      <c r="AL114">
        <f t="shared" si="52"/>
        <v>1.5769196955326796</v>
      </c>
      <c r="AM114">
        <f t="shared" si="53"/>
        <v>1.6944672369585576</v>
      </c>
      <c r="AN114">
        <f>ACOS(COS(RADIANS(90-$C114)) *COS(RADIANS(90-'1. Intensity Data'!$C$8)) +SIN(RADIANS(90-'Climate Stations - U of M'!$C114)) *SIN(RADIANS(90-'1. Intensity Data'!$C$8)) *COS(RADIANS('Climate Stations - U of M'!$D114-'1. Intensity Data'!$C$9))) *6371</f>
        <v>242.74135948084555</v>
      </c>
    </row>
    <row r="115" spans="1:40" x14ac:dyDescent="0.25">
      <c r="A115" s="1">
        <v>1122</v>
      </c>
      <c r="B115" t="s">
        <v>2236</v>
      </c>
      <c r="C115">
        <v>46.416699999999899</v>
      </c>
      <c r="D115">
        <v>-113.4333</v>
      </c>
      <c r="E115" s="13">
        <v>2197.5999999999899</v>
      </c>
      <c r="F115" t="s">
        <v>2237</v>
      </c>
      <c r="G115" t="s">
        <v>2346</v>
      </c>
      <c r="H115" s="8">
        <v>0.91881999999999997</v>
      </c>
      <c r="I115" s="8">
        <v>1.51389</v>
      </c>
      <c r="J115" s="8">
        <v>2.0168599999999999</v>
      </c>
      <c r="K115" s="8">
        <v>3.3367900000000001</v>
      </c>
      <c r="L115">
        <f t="shared" si="27"/>
        <v>7209.9739839999665</v>
      </c>
      <c r="M115">
        <f t="shared" si="28"/>
        <v>0.48759332048086523</v>
      </c>
      <c r="N115">
        <f t="shared" si="29"/>
        <v>1.2268653301024972</v>
      </c>
      <c r="O115" s="6">
        <f t="shared" si="30"/>
        <v>0.18897435127448164</v>
      </c>
      <c r="P115" s="6">
        <f t="shared" si="31"/>
        <v>0.35660628169681352</v>
      </c>
      <c r="Q115">
        <f t="shared" si="32"/>
        <v>0.79173580589965531</v>
      </c>
      <c r="R115" s="8">
        <v>1.5701656491403941</v>
      </c>
      <c r="S115">
        <f t="shared" si="33"/>
        <v>1.6968247552734108</v>
      </c>
      <c r="T115">
        <f t="shared" si="34"/>
        <v>1.3165019652983361</v>
      </c>
      <c r="U115">
        <f t="shared" si="35"/>
        <v>1.1117127706963725</v>
      </c>
      <c r="V115">
        <f t="shared" si="36"/>
        <v>0.77039744635976715</v>
      </c>
      <c r="W115">
        <f t="shared" si="37"/>
        <v>0.48759332048086523</v>
      </c>
      <c r="X115">
        <f t="shared" si="38"/>
        <v>0.59539999036064883</v>
      </c>
      <c r="Y115">
        <f t="shared" si="39"/>
        <v>0.68897617981630122</v>
      </c>
      <c r="Z115">
        <f t="shared" si="40"/>
        <v>2.7552406045308002</v>
      </c>
      <c r="AA115">
        <f t="shared" si="41"/>
        <v>2.1376866759290696</v>
      </c>
      <c r="AB115">
        <f t="shared" si="42"/>
        <v>1.8051576374512139</v>
      </c>
      <c r="AC115">
        <f t="shared" si="43"/>
        <v>1.2509425733214554</v>
      </c>
      <c r="AD115">
        <f t="shared" si="44"/>
        <v>0.79173580589965531</v>
      </c>
      <c r="AE115">
        <f t="shared" si="45"/>
        <v>1.1641650489155668</v>
      </c>
      <c r="AF115">
        <f t="shared" si="46"/>
        <v>1.2816345559139504</v>
      </c>
      <c r="AG115">
        <f t="shared" si="47"/>
        <v>4.2694913487566897</v>
      </c>
      <c r="AH115">
        <f t="shared" si="48"/>
        <v>3.3125363912767423</v>
      </c>
      <c r="AI115">
        <f t="shared" si="49"/>
        <v>2.7972529526336936</v>
      </c>
      <c r="AJ115">
        <f t="shared" si="50"/>
        <v>1.9384472215619457</v>
      </c>
      <c r="AK115">
        <f t="shared" si="51"/>
        <v>1.2268653301024972</v>
      </c>
      <c r="AL115">
        <f t="shared" si="52"/>
        <v>1.4243639975768727</v>
      </c>
      <c r="AM115">
        <f t="shared" si="53"/>
        <v>1.5957928409446311</v>
      </c>
      <c r="AN115">
        <f>ACOS(COS(RADIANS(90-$C115)) *COS(RADIANS(90-'1. Intensity Data'!$C$8)) +SIN(RADIANS(90-'Climate Stations - U of M'!$C115)) *SIN(RADIANS(90-'1. Intensity Data'!$C$8)) *COS(RADIANS('Climate Stations - U of M'!$D115-'1. Intensity Data'!$C$9))) *6371</f>
        <v>110.393794457824</v>
      </c>
    </row>
    <row r="116" spans="1:40" x14ac:dyDescent="0.25">
      <c r="A116">
        <v>306</v>
      </c>
      <c r="B116" t="s">
        <v>614</v>
      </c>
      <c r="C116">
        <v>48.012799999999899</v>
      </c>
      <c r="D116">
        <v>-112.436899999999</v>
      </c>
      <c r="E116" s="13">
        <v>1290.8</v>
      </c>
      <c r="F116" t="s">
        <v>615</v>
      </c>
      <c r="G116" t="s">
        <v>2345</v>
      </c>
      <c r="H116" s="8">
        <v>0.97499999999999998</v>
      </c>
      <c r="I116" s="8">
        <v>1.54884</v>
      </c>
      <c r="J116" s="8">
        <v>2.2917700000000001</v>
      </c>
      <c r="K116" s="8">
        <v>3.90625</v>
      </c>
      <c r="L116">
        <f t="shared" si="27"/>
        <v>4234.9082719999997</v>
      </c>
      <c r="M116">
        <f t="shared" si="28"/>
        <v>0.5742515495467575</v>
      </c>
      <c r="N116">
        <f t="shared" si="29"/>
        <v>1.5617889803981571</v>
      </c>
      <c r="O116" s="6">
        <f t="shared" si="30"/>
        <v>0.25243650905966997</v>
      </c>
      <c r="P116" s="6">
        <f t="shared" si="31"/>
        <v>0.39927589502165217</v>
      </c>
      <c r="Q116">
        <f t="shared" si="32"/>
        <v>0.98053243770990461</v>
      </c>
      <c r="R116" s="8">
        <v>1.8546548767319173</v>
      </c>
      <c r="S116">
        <f t="shared" si="33"/>
        <v>1.998395392422716</v>
      </c>
      <c r="T116">
        <f t="shared" si="34"/>
        <v>1.5504791837762455</v>
      </c>
      <c r="U116">
        <f t="shared" si="35"/>
        <v>1.3092935329666069</v>
      </c>
      <c r="V116">
        <f t="shared" si="36"/>
        <v>0.90731744828387684</v>
      </c>
      <c r="W116">
        <f t="shared" si="37"/>
        <v>0.5742515495467575</v>
      </c>
      <c r="X116">
        <f t="shared" si="38"/>
        <v>0.67443866216006809</v>
      </c>
      <c r="Y116">
        <f t="shared" si="39"/>
        <v>0.76140107590842176</v>
      </c>
      <c r="Z116">
        <f t="shared" si="40"/>
        <v>3.4122528832304679</v>
      </c>
      <c r="AA116">
        <f t="shared" si="41"/>
        <v>2.6474375818167424</v>
      </c>
      <c r="AB116">
        <f t="shared" si="42"/>
        <v>2.2356139579785825</v>
      </c>
      <c r="AC116">
        <f t="shared" si="43"/>
        <v>1.5492412515816494</v>
      </c>
      <c r="AD116">
        <f t="shared" si="44"/>
        <v>0.98053243770990461</v>
      </c>
      <c r="AE116">
        <f t="shared" si="45"/>
        <v>1.2352873558134476</v>
      </c>
      <c r="AF116">
        <f t="shared" si="46"/>
        <v>1.4144910251991916</v>
      </c>
      <c r="AG116">
        <f t="shared" si="47"/>
        <v>5.4350256517855859</v>
      </c>
      <c r="AH116">
        <f t="shared" si="48"/>
        <v>4.2168302470750234</v>
      </c>
      <c r="AI116">
        <f t="shared" si="49"/>
        <v>3.5608788753077976</v>
      </c>
      <c r="AJ116">
        <f t="shared" si="50"/>
        <v>2.4676265890290883</v>
      </c>
      <c r="AK116">
        <f t="shared" si="51"/>
        <v>1.5617889803981571</v>
      </c>
      <c r="AL116">
        <f t="shared" si="52"/>
        <v>1.7442842352986179</v>
      </c>
      <c r="AM116">
        <f t="shared" si="53"/>
        <v>1.9026901165522179</v>
      </c>
      <c r="AN116">
        <f>ACOS(COS(RADIANS(90-$C116)) *COS(RADIANS(90-'1. Intensity Data'!$C$8)) +SIN(RADIANS(90-'Climate Stations - U of M'!$C116)) *SIN(RADIANS(90-'1. Intensity Data'!$C$8)) *COS(RADIANS('Climate Stations - U of M'!$D116-'1. Intensity Data'!$C$9))) *6371</f>
        <v>161.31095601596613</v>
      </c>
    </row>
    <row r="117" spans="1:40" x14ac:dyDescent="0.25">
      <c r="A117">
        <v>307</v>
      </c>
      <c r="B117" t="s">
        <v>616</v>
      </c>
      <c r="C117">
        <v>47.2</v>
      </c>
      <c r="D117">
        <v>-108.66670000000001</v>
      </c>
      <c r="E117" s="13">
        <v>1068</v>
      </c>
      <c r="F117" t="s">
        <v>617</v>
      </c>
      <c r="G117" t="s">
        <v>2345</v>
      </c>
      <c r="H117" s="8">
        <v>0.96387999999999996</v>
      </c>
      <c r="I117" s="8">
        <v>1.43815</v>
      </c>
      <c r="J117" s="8">
        <v>2.2519999999999998</v>
      </c>
      <c r="K117" s="8">
        <v>3.4930699999999999</v>
      </c>
      <c r="L117">
        <f t="shared" si="27"/>
        <v>3503.93712</v>
      </c>
      <c r="M117">
        <f t="shared" si="28"/>
        <v>0.60295222502242463</v>
      </c>
      <c r="N117">
        <f t="shared" si="29"/>
        <v>1.6649519101899612</v>
      </c>
      <c r="O117" s="6">
        <f t="shared" si="30"/>
        <v>0.2714707157125491</v>
      </c>
      <c r="P117" s="6">
        <f t="shared" si="31"/>
        <v>0.41478306382168095</v>
      </c>
      <c r="Q117">
        <f t="shared" si="32"/>
        <v>1.0398674870058211</v>
      </c>
      <c r="R117" s="8">
        <v>1.7493350403951213</v>
      </c>
      <c r="S117">
        <f t="shared" si="33"/>
        <v>2.0982737430780376</v>
      </c>
      <c r="T117">
        <f t="shared" si="34"/>
        <v>1.6279710075605467</v>
      </c>
      <c r="U117">
        <f t="shared" si="35"/>
        <v>1.374731073051128</v>
      </c>
      <c r="V117">
        <f t="shared" si="36"/>
        <v>0.95266451553543097</v>
      </c>
      <c r="W117">
        <f t="shared" si="37"/>
        <v>0.60295222502242463</v>
      </c>
      <c r="X117">
        <f t="shared" si="38"/>
        <v>0.69318416876681843</v>
      </c>
      <c r="Y117">
        <f t="shared" si="39"/>
        <v>0.77150549593695228</v>
      </c>
      <c r="Z117">
        <f t="shared" si="40"/>
        <v>3.6187388547802568</v>
      </c>
      <c r="AA117">
        <f t="shared" si="41"/>
        <v>2.8076422149157167</v>
      </c>
      <c r="AB117">
        <f t="shared" si="42"/>
        <v>2.3708978703732719</v>
      </c>
      <c r="AC117">
        <f t="shared" si="43"/>
        <v>1.6429906294691974</v>
      </c>
      <c r="AD117">
        <f t="shared" si="44"/>
        <v>1.0398674870058211</v>
      </c>
      <c r="AE117">
        <f t="shared" si="45"/>
        <v>1.2089573967292484</v>
      </c>
      <c r="AF117">
        <f t="shared" si="46"/>
        <v>1.3653066616299077</v>
      </c>
      <c r="AG117">
        <f t="shared" si="47"/>
        <v>5.7940326474610648</v>
      </c>
      <c r="AH117">
        <f t="shared" si="48"/>
        <v>4.4953701575128955</v>
      </c>
      <c r="AI117">
        <f t="shared" si="49"/>
        <v>3.7960903552331113</v>
      </c>
      <c r="AJ117">
        <f t="shared" si="50"/>
        <v>2.6306240181001388</v>
      </c>
      <c r="AK117">
        <f t="shared" si="51"/>
        <v>1.6649519101899612</v>
      </c>
      <c r="AL117">
        <f t="shared" si="52"/>
        <v>1.8117139326424709</v>
      </c>
      <c r="AM117">
        <f t="shared" si="53"/>
        <v>1.9391033681312495</v>
      </c>
      <c r="AN117">
        <f>ACOS(COS(RADIANS(90-$C117)) *COS(RADIANS(90-'1. Intensity Data'!$C$8)) +SIN(RADIANS(90-'Climate Stations - U of M'!$C117)) *SIN(RADIANS(90-'1. Intensity Data'!$C$8)) *COS(RADIANS('Climate Stations - U of M'!$D117-'1. Intensity Data'!$C$9))) *6371</f>
        <v>263.12602118984961</v>
      </c>
    </row>
    <row r="118" spans="1:40" x14ac:dyDescent="0.25">
      <c r="A118" s="1">
        <v>1129</v>
      </c>
      <c r="B118" t="s">
        <v>2250</v>
      </c>
      <c r="C118">
        <v>45.166699999999899</v>
      </c>
      <c r="D118">
        <v>-113.5</v>
      </c>
      <c r="E118" s="13">
        <v>2301.1999999999898</v>
      </c>
      <c r="F118" t="s">
        <v>2251</v>
      </c>
      <c r="G118" t="s">
        <v>2345</v>
      </c>
      <c r="H118" s="8">
        <v>0.90481</v>
      </c>
      <c r="I118" s="8">
        <v>1.6129199999999999</v>
      </c>
      <c r="J118" s="8">
        <v>1.9049400000000001</v>
      </c>
      <c r="K118" s="8">
        <v>3.4274800000000001</v>
      </c>
      <c r="L118">
        <f t="shared" si="27"/>
        <v>7549.8690079999669</v>
      </c>
      <c r="M118">
        <f t="shared" si="28"/>
        <v>0.47974355276703129</v>
      </c>
      <c r="N118">
        <f t="shared" si="29"/>
        <v>1.2459670681372346</v>
      </c>
      <c r="O118" s="6">
        <f t="shared" si="30"/>
        <v>0.1958637549694944</v>
      </c>
      <c r="P118" s="6">
        <f t="shared" si="31"/>
        <v>0.34398114323604212</v>
      </c>
      <c r="Q118">
        <f t="shared" si="32"/>
        <v>0.7949741056866384</v>
      </c>
      <c r="R118" s="8">
        <v>1.3250543741931304</v>
      </c>
      <c r="S118">
        <f t="shared" si="33"/>
        <v>1.6695075636292689</v>
      </c>
      <c r="T118">
        <f t="shared" si="34"/>
        <v>1.2953075924709845</v>
      </c>
      <c r="U118">
        <f t="shared" si="35"/>
        <v>1.0938153003088313</v>
      </c>
      <c r="V118">
        <f t="shared" si="36"/>
        <v>0.75799481337190944</v>
      </c>
      <c r="W118">
        <f t="shared" si="37"/>
        <v>0.47974355276703129</v>
      </c>
      <c r="X118">
        <f t="shared" si="38"/>
        <v>0.58601016457527344</v>
      </c>
      <c r="Y118">
        <f t="shared" si="39"/>
        <v>0.67824958362482768</v>
      </c>
      <c r="Z118">
        <f t="shared" si="40"/>
        <v>2.7665098877895016</v>
      </c>
      <c r="AA118">
        <f t="shared" si="41"/>
        <v>2.146430085353924</v>
      </c>
      <c r="AB118">
        <f t="shared" si="42"/>
        <v>1.8125409609655354</v>
      </c>
      <c r="AC118">
        <f t="shared" si="43"/>
        <v>1.2560590869848887</v>
      </c>
      <c r="AD118">
        <f t="shared" si="44"/>
        <v>0.7949741056866384</v>
      </c>
      <c r="AE118">
        <f t="shared" si="45"/>
        <v>1.1028872301787507</v>
      </c>
      <c r="AF118">
        <f t="shared" si="46"/>
        <v>1.1671675905135781</v>
      </c>
      <c r="AG118">
        <f t="shared" si="47"/>
        <v>4.335965397117576</v>
      </c>
      <c r="AH118">
        <f t="shared" si="48"/>
        <v>3.364111083970533</v>
      </c>
      <c r="AI118">
        <f t="shared" si="49"/>
        <v>2.8408049153528947</v>
      </c>
      <c r="AJ118">
        <f t="shared" si="50"/>
        <v>1.9686279676568308</v>
      </c>
      <c r="AK118">
        <f t="shared" si="51"/>
        <v>1.2459670681372346</v>
      </c>
      <c r="AL118">
        <f t="shared" si="52"/>
        <v>1.4107103011029258</v>
      </c>
      <c r="AM118">
        <f t="shared" si="53"/>
        <v>1.5537074273171461</v>
      </c>
      <c r="AN118">
        <f>ACOS(COS(RADIANS(90-$C118)) *COS(RADIANS(90-'1. Intensity Data'!$C$8)) +SIN(RADIANS(90-'Climate Stations - U of M'!$C118)) *SIN(RADIANS(90-'1. Intensity Data'!$C$8)) *COS(RADIANS('Climate Stations - U of M'!$D118-'1. Intensity Data'!$C$9))) *6371</f>
        <v>195.75208578972985</v>
      </c>
    </row>
    <row r="119" spans="1:40" x14ac:dyDescent="0.25">
      <c r="A119">
        <v>308</v>
      </c>
      <c r="B119" t="s">
        <v>618</v>
      </c>
      <c r="C119">
        <v>47.4694</v>
      </c>
      <c r="D119">
        <v>-104.895</v>
      </c>
      <c r="E119">
        <v>814.7</v>
      </c>
      <c r="F119" t="s">
        <v>619</v>
      </c>
      <c r="G119" t="s">
        <v>2345</v>
      </c>
      <c r="H119" s="8">
        <v>1.12059</v>
      </c>
      <c r="I119" s="8">
        <v>1.59118</v>
      </c>
      <c r="J119" s="8">
        <v>2.78409</v>
      </c>
      <c r="K119" s="8">
        <v>3.7675000000000001</v>
      </c>
      <c r="L119">
        <f t="shared" si="27"/>
        <v>2672.9003480000001</v>
      </c>
      <c r="M119">
        <f t="shared" si="28"/>
        <v>0.73036713244824603</v>
      </c>
      <c r="N119">
        <f t="shared" si="29"/>
        <v>2.1482452247216988</v>
      </c>
      <c r="O119" s="6">
        <f t="shared" si="30"/>
        <v>0.36244114370137115</v>
      </c>
      <c r="P119" s="6">
        <f t="shared" si="31"/>
        <v>0.4791420755727186</v>
      </c>
      <c r="Q119">
        <f t="shared" si="32"/>
        <v>1.3136936501472087</v>
      </c>
      <c r="R119" s="8">
        <v>1.1856936315630624</v>
      </c>
      <c r="S119">
        <f t="shared" si="33"/>
        <v>2.5416776209198959</v>
      </c>
      <c r="T119">
        <f t="shared" si="34"/>
        <v>1.9719912576102643</v>
      </c>
      <c r="U119">
        <f t="shared" si="35"/>
        <v>1.6652370619820007</v>
      </c>
      <c r="V119">
        <f t="shared" si="36"/>
        <v>1.1539800692682287</v>
      </c>
      <c r="W119">
        <f t="shared" si="37"/>
        <v>0.73036713244824603</v>
      </c>
      <c r="X119">
        <f t="shared" si="38"/>
        <v>0.82792284933618454</v>
      </c>
      <c r="Y119">
        <f t="shared" si="39"/>
        <v>0.91260121159491514</v>
      </c>
      <c r="Z119">
        <f t="shared" si="40"/>
        <v>4.5716539025122858</v>
      </c>
      <c r="AA119">
        <f t="shared" si="41"/>
        <v>3.5469728553974642</v>
      </c>
      <c r="AB119">
        <f t="shared" si="42"/>
        <v>2.9952215223356355</v>
      </c>
      <c r="AC119">
        <f t="shared" si="43"/>
        <v>2.0756359672325897</v>
      </c>
      <c r="AD119">
        <f t="shared" si="44"/>
        <v>1.3136936501472087</v>
      </c>
      <c r="AE119">
        <f t="shared" si="45"/>
        <v>1.0680470445212338</v>
      </c>
      <c r="AF119">
        <f t="shared" si="46"/>
        <v>1.1020861237053363</v>
      </c>
      <c r="AG119">
        <f t="shared" si="47"/>
        <v>7.4758933820315114</v>
      </c>
      <c r="AH119">
        <f t="shared" si="48"/>
        <v>5.8002621067485869</v>
      </c>
      <c r="AI119">
        <f t="shared" si="49"/>
        <v>4.8979991123654729</v>
      </c>
      <c r="AJ119">
        <f t="shared" si="50"/>
        <v>3.394227455060284</v>
      </c>
      <c r="AK119">
        <f t="shared" si="51"/>
        <v>2.1482452247216988</v>
      </c>
      <c r="AL119">
        <f t="shared" si="52"/>
        <v>2.3072064185412744</v>
      </c>
      <c r="AM119">
        <f t="shared" si="53"/>
        <v>2.4451847347766655</v>
      </c>
      <c r="AN119">
        <f>ACOS(COS(RADIANS(90-$C119)) *COS(RADIANS(90-'1. Intensity Data'!$C$8)) +SIN(RADIANS(90-'Climate Stations - U of M'!$C119)) *SIN(RADIANS(90-'1. Intensity Data'!$C$8)) *COS(RADIANS('Climate Stations - U of M'!$D119-'1. Intensity Data'!$C$9))) *6371</f>
        <v>548.07512764351065</v>
      </c>
    </row>
    <row r="120" spans="1:40" x14ac:dyDescent="0.25">
      <c r="A120">
        <v>309</v>
      </c>
      <c r="B120" t="s">
        <v>620</v>
      </c>
      <c r="C120">
        <v>47.416699999999899</v>
      </c>
      <c r="D120">
        <v>-104.8</v>
      </c>
      <c r="E120">
        <v>777.79999999999905</v>
      </c>
      <c r="F120" t="s">
        <v>621</v>
      </c>
      <c r="G120" t="s">
        <v>2345</v>
      </c>
      <c r="H120" s="8">
        <v>1.15882</v>
      </c>
      <c r="I120" s="8">
        <v>1.6057699999999999</v>
      </c>
      <c r="J120" s="8">
        <v>2.86429</v>
      </c>
      <c r="K120" s="8">
        <v>3.8087</v>
      </c>
      <c r="L120">
        <f t="shared" si="27"/>
        <v>2551.8373519999968</v>
      </c>
      <c r="M120">
        <f t="shared" si="28"/>
        <v>0.77228391066964763</v>
      </c>
      <c r="N120">
        <f t="shared" si="29"/>
        <v>2.2250660896964396</v>
      </c>
      <c r="O120" s="6">
        <f t="shared" si="30"/>
        <v>0.37136340379669985</v>
      </c>
      <c r="P120" s="6">
        <f t="shared" si="31"/>
        <v>0.51487441436482051</v>
      </c>
      <c r="Q120">
        <f t="shared" si="32"/>
        <v>1.3699702520306301</v>
      </c>
      <c r="R120" s="8">
        <v>1.1829710716036113</v>
      </c>
      <c r="S120">
        <f t="shared" si="33"/>
        <v>2.6875480091303734</v>
      </c>
      <c r="T120">
        <f t="shared" si="34"/>
        <v>2.0851665588080488</v>
      </c>
      <c r="U120">
        <f t="shared" si="35"/>
        <v>1.7608073163267965</v>
      </c>
      <c r="V120">
        <f t="shared" si="36"/>
        <v>1.2202085788580432</v>
      </c>
      <c r="W120">
        <f t="shared" si="37"/>
        <v>0.77228391066964763</v>
      </c>
      <c r="X120">
        <f t="shared" si="38"/>
        <v>0.86891793300223574</v>
      </c>
      <c r="Y120">
        <f t="shared" si="39"/>
        <v>0.95279626438692233</v>
      </c>
      <c r="Z120">
        <f t="shared" si="40"/>
        <v>4.767496477066592</v>
      </c>
      <c r="AA120">
        <f t="shared" si="41"/>
        <v>3.6989196804827014</v>
      </c>
      <c r="AB120">
        <f t="shared" si="42"/>
        <v>3.1235321746298363</v>
      </c>
      <c r="AC120">
        <f t="shared" si="43"/>
        <v>2.1645529982083955</v>
      </c>
      <c r="AD120">
        <f t="shared" si="44"/>
        <v>1.3699702520306301</v>
      </c>
      <c r="AE120">
        <f t="shared" si="45"/>
        <v>1.0673664045313709</v>
      </c>
      <c r="AF120">
        <f t="shared" si="46"/>
        <v>1.1008146882042726</v>
      </c>
      <c r="AG120">
        <f t="shared" si="47"/>
        <v>7.7432299921436094</v>
      </c>
      <c r="AH120">
        <f t="shared" si="48"/>
        <v>6.0076784421803877</v>
      </c>
      <c r="AI120">
        <f t="shared" si="49"/>
        <v>5.0731506845078815</v>
      </c>
      <c r="AJ120">
        <f t="shared" si="50"/>
        <v>3.5156044217203748</v>
      </c>
      <c r="AK120">
        <f t="shared" si="51"/>
        <v>2.2250660896964396</v>
      </c>
      <c r="AL120">
        <f t="shared" si="52"/>
        <v>2.3848720672723296</v>
      </c>
      <c r="AM120">
        <f t="shared" si="53"/>
        <v>2.5235836558082023</v>
      </c>
      <c r="AN120">
        <f>ACOS(COS(RADIANS(90-$C120)) *COS(RADIANS(90-'1. Intensity Data'!$C$8)) +SIN(RADIANS(90-'Climate Stations - U of M'!$C120)) *SIN(RADIANS(90-'1. Intensity Data'!$C$8)) *COS(RADIANS('Climate Stations - U of M'!$D120-'1. Intensity Data'!$C$9))) *6371</f>
        <v>554.42156603083026</v>
      </c>
    </row>
    <row r="121" spans="1:40" x14ac:dyDescent="0.25">
      <c r="A121">
        <v>310</v>
      </c>
      <c r="B121" t="s">
        <v>622</v>
      </c>
      <c r="C121">
        <v>47.528599999999898</v>
      </c>
      <c r="D121">
        <v>-104.8733</v>
      </c>
      <c r="E121">
        <v>865.89999999999895</v>
      </c>
      <c r="F121" t="s">
        <v>623</v>
      </c>
      <c r="G121" t="s">
        <v>2345</v>
      </c>
      <c r="H121" s="8">
        <v>1.0894600000000001</v>
      </c>
      <c r="I121" s="8">
        <v>1.5827100000000001</v>
      </c>
      <c r="J121" s="8">
        <v>2.7612899999999998</v>
      </c>
      <c r="K121" s="8">
        <v>3.7250000000000001</v>
      </c>
      <c r="L121">
        <f t="shared" si="27"/>
        <v>2840.8793559999967</v>
      </c>
      <c r="M121">
        <f t="shared" si="28"/>
        <v>0.69543847674179116</v>
      </c>
      <c r="N121">
        <f t="shared" si="29"/>
        <v>2.1352809764538785</v>
      </c>
      <c r="O121" s="6">
        <f t="shared" si="30"/>
        <v>0.36805573426184535</v>
      </c>
      <c r="P121" s="6">
        <f t="shared" si="31"/>
        <v>0.44032168224927248</v>
      </c>
      <c r="Q121">
        <f t="shared" si="32"/>
        <v>1.2878013293515755</v>
      </c>
      <c r="R121" s="8">
        <v>1.4268293677034101</v>
      </c>
      <c r="S121">
        <f t="shared" si="33"/>
        <v>2.4201258990614329</v>
      </c>
      <c r="T121">
        <f t="shared" si="34"/>
        <v>1.8776838872028363</v>
      </c>
      <c r="U121">
        <f t="shared" si="35"/>
        <v>1.5855997269712836</v>
      </c>
      <c r="V121">
        <f t="shared" si="36"/>
        <v>1.0987927932520301</v>
      </c>
      <c r="W121">
        <f t="shared" si="37"/>
        <v>0.69543847674179116</v>
      </c>
      <c r="X121">
        <f t="shared" si="38"/>
        <v>0.79394385755634334</v>
      </c>
      <c r="Y121">
        <f t="shared" si="39"/>
        <v>0.87944652810337476</v>
      </c>
      <c r="Z121">
        <f t="shared" si="40"/>
        <v>4.481548626143482</v>
      </c>
      <c r="AA121">
        <f t="shared" si="41"/>
        <v>3.4770635892492541</v>
      </c>
      <c r="AB121">
        <f t="shared" si="42"/>
        <v>2.9361870309215918</v>
      </c>
      <c r="AC121">
        <f t="shared" si="43"/>
        <v>2.0347261003754893</v>
      </c>
      <c r="AD121">
        <f t="shared" si="44"/>
        <v>1.2878013293515755</v>
      </c>
      <c r="AE121">
        <f t="shared" si="45"/>
        <v>1.1283309785563207</v>
      </c>
      <c r="AF121">
        <f t="shared" si="46"/>
        <v>1.2146965124828788</v>
      </c>
      <c r="AG121">
        <f t="shared" si="47"/>
        <v>7.4307777980594967</v>
      </c>
      <c r="AH121">
        <f t="shared" si="48"/>
        <v>5.7652586364254725</v>
      </c>
      <c r="AI121">
        <f t="shared" si="49"/>
        <v>4.8684406263148423</v>
      </c>
      <c r="AJ121">
        <f t="shared" si="50"/>
        <v>3.3737439427971281</v>
      </c>
      <c r="AK121">
        <f t="shared" si="51"/>
        <v>2.1352809764538785</v>
      </c>
      <c r="AL121">
        <f t="shared" si="52"/>
        <v>2.2917832323404088</v>
      </c>
      <c r="AM121">
        <f t="shared" si="53"/>
        <v>2.4276271904499174</v>
      </c>
      <c r="AN121">
        <f>ACOS(COS(RADIANS(90-$C121)) *COS(RADIANS(90-'1. Intensity Data'!$C$8)) +SIN(RADIANS(90-'Climate Stations - U of M'!$C121)) *SIN(RADIANS(90-'1. Intensity Data'!$C$8)) *COS(RADIANS('Climate Stations - U of M'!$D121-'1. Intensity Data'!$C$9))) *6371</f>
        <v>550.60171170216086</v>
      </c>
    </row>
    <row r="122" spans="1:40" x14ac:dyDescent="0.25">
      <c r="A122">
        <v>957</v>
      </c>
      <c r="B122" t="s">
        <v>1909</v>
      </c>
      <c r="C122">
        <v>48.871899999999897</v>
      </c>
      <c r="D122">
        <v>-106.9456</v>
      </c>
      <c r="E122">
        <v>777.2</v>
      </c>
      <c r="F122" t="s">
        <v>1910</v>
      </c>
      <c r="G122" t="s">
        <v>2345</v>
      </c>
      <c r="H122" s="8">
        <v>1.1169199999999999</v>
      </c>
      <c r="I122" s="8">
        <v>1.6280600000000001</v>
      </c>
      <c r="J122" s="8">
        <v>2.78139</v>
      </c>
      <c r="K122" s="8">
        <v>4.2443</v>
      </c>
      <c r="L122">
        <f t="shared" si="27"/>
        <v>2549.8688480000001</v>
      </c>
      <c r="M122">
        <f t="shared" si="28"/>
        <v>0.70996759019692146</v>
      </c>
      <c r="N122">
        <f t="shared" si="29"/>
        <v>1.9742958110531086</v>
      </c>
      <c r="O122" s="6">
        <f t="shared" si="30"/>
        <v>0.32319038489851992</v>
      </c>
      <c r="P122" s="6">
        <f t="shared" si="31"/>
        <v>0.48594908612042875</v>
      </c>
      <c r="Q122">
        <f t="shared" si="32"/>
        <v>1.2301224485867688</v>
      </c>
      <c r="R122" s="8">
        <v>1.1703498785693904</v>
      </c>
      <c r="S122">
        <f t="shared" si="33"/>
        <v>2.4706872138852867</v>
      </c>
      <c r="T122">
        <f t="shared" si="34"/>
        <v>1.9169124935316879</v>
      </c>
      <c r="U122">
        <f t="shared" si="35"/>
        <v>1.6187261056489808</v>
      </c>
      <c r="V122">
        <f t="shared" si="36"/>
        <v>1.121748792511136</v>
      </c>
      <c r="W122">
        <f t="shared" si="37"/>
        <v>0.70996759019692146</v>
      </c>
      <c r="X122">
        <f t="shared" si="38"/>
        <v>0.8117056926476911</v>
      </c>
      <c r="Y122">
        <f t="shared" si="39"/>
        <v>0.90001436557495906</v>
      </c>
      <c r="Z122">
        <f t="shared" si="40"/>
        <v>4.2808261210819545</v>
      </c>
      <c r="AA122">
        <f t="shared" si="41"/>
        <v>3.3213306111842762</v>
      </c>
      <c r="AB122">
        <f t="shared" si="42"/>
        <v>2.8046791827778326</v>
      </c>
      <c r="AC122">
        <f t="shared" si="43"/>
        <v>1.9435934687670948</v>
      </c>
      <c r="AD122">
        <f t="shared" si="44"/>
        <v>1.2301224485867688</v>
      </c>
      <c r="AE122">
        <f t="shared" si="45"/>
        <v>1.0642111062728157</v>
      </c>
      <c r="AF122">
        <f t="shared" si="46"/>
        <v>1.0949205910572914</v>
      </c>
      <c r="AG122">
        <f t="shared" si="47"/>
        <v>6.8705494224648174</v>
      </c>
      <c r="AH122">
        <f t="shared" si="48"/>
        <v>5.3305986898433932</v>
      </c>
      <c r="AI122">
        <f t="shared" si="49"/>
        <v>4.5013944492010873</v>
      </c>
      <c r="AJ122">
        <f t="shared" si="50"/>
        <v>3.1193873814639117</v>
      </c>
      <c r="AK122">
        <f t="shared" si="51"/>
        <v>1.9742958110531086</v>
      </c>
      <c r="AL122">
        <f t="shared" si="52"/>
        <v>2.1760693582898316</v>
      </c>
      <c r="AM122">
        <f t="shared" si="53"/>
        <v>2.3512087972913074</v>
      </c>
      <c r="AN122">
        <f>ACOS(COS(RADIANS(90-$C122)) *COS(RADIANS(90-'1. Intensity Data'!$C$8)) +SIN(RADIANS(90-'Climate Stations - U of M'!$C122)) *SIN(RADIANS(90-'1. Intensity Data'!$C$8)) *COS(RADIANS('Climate Stations - U of M'!$D122-'1. Intensity Data'!$C$9))) *6371</f>
        <v>455.90291554496116</v>
      </c>
    </row>
    <row r="123" spans="1:40" x14ac:dyDescent="0.25">
      <c r="A123">
        <v>138</v>
      </c>
      <c r="B123" t="s">
        <v>278</v>
      </c>
      <c r="C123">
        <v>46.872999999999898</v>
      </c>
      <c r="D123">
        <v>-113.8638</v>
      </c>
      <c r="E123" s="13">
        <v>1163.7</v>
      </c>
      <c r="F123" t="s">
        <v>279</v>
      </c>
      <c r="G123" t="s">
        <v>2346</v>
      </c>
      <c r="H123" s="8">
        <v>0.75882000000000005</v>
      </c>
      <c r="I123" s="8">
        <v>1.3138099999999999</v>
      </c>
      <c r="J123" s="8">
        <v>1.78468</v>
      </c>
      <c r="K123" s="8">
        <v>2.9326699999999999</v>
      </c>
      <c r="L123">
        <f t="shared" si="27"/>
        <v>3817.9135080000001</v>
      </c>
      <c r="M123">
        <f t="shared" si="28"/>
        <v>0.36879142330767378</v>
      </c>
      <c r="N123">
        <f t="shared" si="29"/>
        <v>1.1038455314382676</v>
      </c>
      <c r="O123" s="6">
        <f t="shared" si="30"/>
        <v>0.18789616193735717</v>
      </c>
      <c r="P123" s="6">
        <f t="shared" si="31"/>
        <v>0.23855172842275985</v>
      </c>
      <c r="Q123">
        <f t="shared" si="32"/>
        <v>0.67119862993051371</v>
      </c>
      <c r="R123" s="8">
        <v>1.5703877082987878</v>
      </c>
      <c r="S123">
        <f t="shared" si="33"/>
        <v>1.2833941531107047</v>
      </c>
      <c r="T123">
        <f t="shared" si="34"/>
        <v>0.99573684293071918</v>
      </c>
      <c r="U123">
        <f t="shared" si="35"/>
        <v>0.84084444514149614</v>
      </c>
      <c r="V123">
        <f t="shared" si="36"/>
        <v>0.58269044882612464</v>
      </c>
      <c r="W123">
        <f t="shared" si="37"/>
        <v>0.36879142330767378</v>
      </c>
      <c r="X123">
        <f t="shared" si="38"/>
        <v>0.46629856748075538</v>
      </c>
      <c r="Y123">
        <f t="shared" si="39"/>
        <v>0.55093476862299018</v>
      </c>
      <c r="Z123">
        <f t="shared" si="40"/>
        <v>2.3357712321581876</v>
      </c>
      <c r="AA123">
        <f t="shared" si="41"/>
        <v>1.812236300812387</v>
      </c>
      <c r="AB123">
        <f t="shared" si="42"/>
        <v>1.5303328762415711</v>
      </c>
      <c r="AC123">
        <f t="shared" si="43"/>
        <v>1.0604938352902118</v>
      </c>
      <c r="AD123">
        <f t="shared" si="44"/>
        <v>0.67119862993051371</v>
      </c>
      <c r="AE123">
        <f t="shared" si="45"/>
        <v>1.164220563705165</v>
      </c>
      <c r="AF123">
        <f t="shared" si="46"/>
        <v>1.28173825754092</v>
      </c>
      <c r="AG123">
        <f t="shared" si="47"/>
        <v>3.8413824494051712</v>
      </c>
      <c r="AH123">
        <f t="shared" si="48"/>
        <v>2.9803829348833224</v>
      </c>
      <c r="AI123">
        <f t="shared" si="49"/>
        <v>2.5167678116792498</v>
      </c>
      <c r="AJ123">
        <f t="shared" si="50"/>
        <v>1.7440759396724628</v>
      </c>
      <c r="AK123">
        <f t="shared" si="51"/>
        <v>1.1038455314382676</v>
      </c>
      <c r="AL123">
        <f t="shared" si="52"/>
        <v>1.2740541485787007</v>
      </c>
      <c r="AM123">
        <f t="shared" si="53"/>
        <v>1.4217952282565967</v>
      </c>
      <c r="AN123">
        <f>ACOS(COS(RADIANS(90-$C123)) *COS(RADIANS(90-'1. Intensity Data'!$C$8)) +SIN(RADIANS(90-'Climate Stations - U of M'!$C123)) *SIN(RADIANS(90-'1. Intensity Data'!$C$8)) *COS(RADIANS('Climate Stations - U of M'!$D123-'1. Intensity Data'!$C$9))) *6371</f>
        <v>144.48206452250537</v>
      </c>
    </row>
    <row r="124" spans="1:40" x14ac:dyDescent="0.25">
      <c r="A124">
        <v>958</v>
      </c>
      <c r="B124" t="s">
        <v>1911</v>
      </c>
      <c r="C124">
        <v>48.133299999999899</v>
      </c>
      <c r="D124">
        <v>-114.7167</v>
      </c>
      <c r="E124" s="13">
        <v>1207.9000000000001</v>
      </c>
      <c r="F124" t="s">
        <v>1912</v>
      </c>
      <c r="G124" t="s">
        <v>2346</v>
      </c>
      <c r="H124" s="8">
        <v>0.86</v>
      </c>
      <c r="I124" s="8">
        <v>1.5888899999999999</v>
      </c>
      <c r="J124" s="8">
        <v>1.95</v>
      </c>
      <c r="K124" s="8">
        <v>3.3765700000000001</v>
      </c>
      <c r="L124">
        <f t="shared" si="27"/>
        <v>3962.9266360000001</v>
      </c>
      <c r="M124">
        <f t="shared" si="28"/>
        <v>0.3895871048510221</v>
      </c>
      <c r="N124">
        <f t="shared" si="29"/>
        <v>1.1321449435116657</v>
      </c>
      <c r="O124" s="6">
        <f t="shared" si="30"/>
        <v>0.1898142821834902</v>
      </c>
      <c r="P124" s="6">
        <f t="shared" si="31"/>
        <v>0.25801787032552592</v>
      </c>
      <c r="Q124">
        <f t="shared" si="32"/>
        <v>0.69508140691859577</v>
      </c>
      <c r="R124" s="8">
        <v>1.1951248135367574</v>
      </c>
      <c r="S124">
        <f t="shared" si="33"/>
        <v>1.3557631248815567</v>
      </c>
      <c r="T124">
        <f t="shared" si="34"/>
        <v>1.0518851830977598</v>
      </c>
      <c r="U124">
        <f t="shared" si="35"/>
        <v>0.88825859906033033</v>
      </c>
      <c r="V124">
        <f t="shared" si="36"/>
        <v>0.61554762566461496</v>
      </c>
      <c r="W124">
        <f t="shared" si="37"/>
        <v>0.3895871048510221</v>
      </c>
      <c r="X124">
        <f t="shared" si="38"/>
        <v>0.50719032863826652</v>
      </c>
      <c r="Y124">
        <f t="shared" si="39"/>
        <v>0.60926992688559478</v>
      </c>
      <c r="Z124">
        <f t="shared" si="40"/>
        <v>2.418883296076713</v>
      </c>
      <c r="AA124">
        <f t="shared" si="41"/>
        <v>1.8767197986802087</v>
      </c>
      <c r="AB124">
        <f t="shared" si="42"/>
        <v>1.5847856077743983</v>
      </c>
      <c r="AC124">
        <f t="shared" si="43"/>
        <v>1.0982286229313813</v>
      </c>
      <c r="AD124">
        <f t="shared" si="44"/>
        <v>0.69508140691859577</v>
      </c>
      <c r="AE124">
        <f t="shared" si="45"/>
        <v>1.0704048400146575</v>
      </c>
      <c r="AF124">
        <f t="shared" si="46"/>
        <v>1.1064904856870519</v>
      </c>
      <c r="AG124">
        <f t="shared" si="47"/>
        <v>3.9398644034205965</v>
      </c>
      <c r="AH124">
        <f t="shared" si="48"/>
        <v>3.0567913474814974</v>
      </c>
      <c r="AI124">
        <f t="shared" si="49"/>
        <v>2.5812904712065978</v>
      </c>
      <c r="AJ124">
        <f t="shared" si="50"/>
        <v>1.7887890107484319</v>
      </c>
      <c r="AK124">
        <f t="shared" si="51"/>
        <v>1.1321449435116657</v>
      </c>
      <c r="AL124">
        <f t="shared" si="52"/>
        <v>1.3366087076337494</v>
      </c>
      <c r="AM124">
        <f t="shared" si="53"/>
        <v>1.5140832548917178</v>
      </c>
      <c r="AN124">
        <f>ACOS(COS(RADIANS(90-$C124)) *COS(RADIANS(90-'1. Intensity Data'!$C$8)) +SIN(RADIANS(90-'Climate Stations - U of M'!$C124)) *SIN(RADIANS(90-'1. Intensity Data'!$C$8)) *COS(RADIANS('Climate Stations - U of M'!$D124-'1. Intensity Data'!$C$9))) *6371</f>
        <v>266.20260968000537</v>
      </c>
    </row>
    <row r="125" spans="1:40" x14ac:dyDescent="0.25">
      <c r="A125">
        <v>311</v>
      </c>
      <c r="B125" t="s">
        <v>624</v>
      </c>
      <c r="C125">
        <v>46.231400000000001</v>
      </c>
      <c r="D125">
        <v>-112.11360000000001</v>
      </c>
      <c r="E125" s="13">
        <v>1494.7</v>
      </c>
      <c r="F125" t="s">
        <v>625</v>
      </c>
      <c r="G125" t="s">
        <v>2345</v>
      </c>
      <c r="H125" s="8">
        <v>0.65</v>
      </c>
      <c r="I125" s="8">
        <v>1.0428599999999999</v>
      </c>
      <c r="J125" s="8">
        <v>1.41947</v>
      </c>
      <c r="K125" s="8">
        <v>2.4</v>
      </c>
      <c r="L125">
        <f t="shared" si="27"/>
        <v>4903.8715480000001</v>
      </c>
      <c r="M125">
        <f t="shared" si="28"/>
        <v>0.38857092994265774</v>
      </c>
      <c r="N125">
        <f t="shared" si="29"/>
        <v>1.1594153436605417</v>
      </c>
      <c r="O125" s="6">
        <f t="shared" si="30"/>
        <v>0.1970449592572168</v>
      </c>
      <c r="P125" s="6">
        <f t="shared" si="31"/>
        <v>0.25198977198996864</v>
      </c>
      <c r="Q125">
        <f t="shared" si="32"/>
        <v>0.70570255782525515</v>
      </c>
      <c r="R125" s="8">
        <v>1.3965312798346847</v>
      </c>
      <c r="S125">
        <f t="shared" si="33"/>
        <v>1.3522268362004488</v>
      </c>
      <c r="T125">
        <f t="shared" si="34"/>
        <v>1.049141510845176</v>
      </c>
      <c r="U125">
        <f t="shared" si="35"/>
        <v>0.88594172026925955</v>
      </c>
      <c r="V125">
        <f t="shared" si="36"/>
        <v>0.61394206930939921</v>
      </c>
      <c r="W125">
        <f t="shared" si="37"/>
        <v>0.38857092994265774</v>
      </c>
      <c r="X125">
        <f t="shared" si="38"/>
        <v>0.45392819745699331</v>
      </c>
      <c r="Y125">
        <f t="shared" si="39"/>
        <v>0.5106583056594366</v>
      </c>
      <c r="Z125">
        <f t="shared" si="40"/>
        <v>2.4558449012318877</v>
      </c>
      <c r="AA125">
        <f t="shared" si="41"/>
        <v>1.905396906128189</v>
      </c>
      <c r="AB125">
        <f t="shared" si="42"/>
        <v>1.6090018318415815</v>
      </c>
      <c r="AC125">
        <f t="shared" si="43"/>
        <v>1.1150100413639032</v>
      </c>
      <c r="AD125">
        <f t="shared" si="44"/>
        <v>0.70570255782525515</v>
      </c>
      <c r="AE125">
        <f t="shared" si="45"/>
        <v>1.1207564565891395</v>
      </c>
      <c r="AF125">
        <f t="shared" si="46"/>
        <v>1.2005473054481839</v>
      </c>
      <c r="AG125">
        <f t="shared" si="47"/>
        <v>4.0347653959386847</v>
      </c>
      <c r="AH125">
        <f t="shared" si="48"/>
        <v>3.1304214278834626</v>
      </c>
      <c r="AI125">
        <f t="shared" si="49"/>
        <v>2.6434669835460349</v>
      </c>
      <c r="AJ125">
        <f t="shared" si="50"/>
        <v>1.8318762429836559</v>
      </c>
      <c r="AK125">
        <f t="shared" si="51"/>
        <v>1.1594153436605417</v>
      </c>
      <c r="AL125">
        <f t="shared" si="52"/>
        <v>1.2244290077454063</v>
      </c>
      <c r="AM125">
        <f t="shared" si="53"/>
        <v>1.2808608681710689</v>
      </c>
      <c r="AN125">
        <f>ACOS(COS(RADIANS(90-$C125)) *COS(RADIANS(90-'1. Intensity Data'!$C$8)) +SIN(RADIANS(90-'Climate Stations - U of M'!$C125)) *SIN(RADIANS(90-'1. Intensity Data'!$C$8)) *COS(RADIANS('Climate Stations - U of M'!$D125-'1. Intensity Data'!$C$9))) *6371</f>
        <v>40.699158971664488</v>
      </c>
    </row>
    <row r="126" spans="1:40" x14ac:dyDescent="0.25">
      <c r="A126">
        <v>86</v>
      </c>
      <c r="B126" t="s">
        <v>174</v>
      </c>
      <c r="C126">
        <v>46.235799999999898</v>
      </c>
      <c r="D126">
        <v>-112.114099999999</v>
      </c>
      <c r="E126" s="13">
        <v>1494.7</v>
      </c>
      <c r="F126" t="s">
        <v>175</v>
      </c>
      <c r="G126" t="s">
        <v>2345</v>
      </c>
      <c r="H126" s="8">
        <v>0.65</v>
      </c>
      <c r="I126" s="8">
        <v>1.04677</v>
      </c>
      <c r="J126" s="8">
        <v>1.42727</v>
      </c>
      <c r="K126" s="8">
        <v>2.4</v>
      </c>
      <c r="L126">
        <f t="shared" si="27"/>
        <v>4903.8715480000001</v>
      </c>
      <c r="M126">
        <f t="shared" si="28"/>
        <v>0.38722408934149821</v>
      </c>
      <c r="N126">
        <f t="shared" si="29"/>
        <v>1.166419035745542</v>
      </c>
      <c r="O126" s="6">
        <f t="shared" si="30"/>
        <v>0.19917954094923981</v>
      </c>
      <c r="P126" s="6">
        <f t="shared" si="31"/>
        <v>0.24916335210730844</v>
      </c>
      <c r="Q126">
        <f t="shared" si="32"/>
        <v>0.7077911939264252</v>
      </c>
      <c r="R126" s="8">
        <v>1.2856778838552365</v>
      </c>
      <c r="S126">
        <f t="shared" si="33"/>
        <v>1.3475398309084137</v>
      </c>
      <c r="T126">
        <f t="shared" si="34"/>
        <v>1.0455050412220452</v>
      </c>
      <c r="U126">
        <f t="shared" si="35"/>
        <v>0.88287092369861586</v>
      </c>
      <c r="V126">
        <f t="shared" si="36"/>
        <v>0.61181406115956716</v>
      </c>
      <c r="W126">
        <f t="shared" si="37"/>
        <v>0.38722408934149821</v>
      </c>
      <c r="X126">
        <f t="shared" si="38"/>
        <v>0.45291806700612369</v>
      </c>
      <c r="Y126">
        <f t="shared" si="39"/>
        <v>0.50994043961901858</v>
      </c>
      <c r="Z126">
        <f t="shared" si="40"/>
        <v>2.4631133548639594</v>
      </c>
      <c r="AA126">
        <f t="shared" si="41"/>
        <v>1.9110362236013483</v>
      </c>
      <c r="AB126">
        <f t="shared" si="42"/>
        <v>1.6137639221522493</v>
      </c>
      <c r="AC126">
        <f t="shared" si="43"/>
        <v>1.1183100864037518</v>
      </c>
      <c r="AD126">
        <f t="shared" si="44"/>
        <v>0.7077911939264252</v>
      </c>
      <c r="AE126">
        <f t="shared" si="45"/>
        <v>1.0930431075942773</v>
      </c>
      <c r="AF126">
        <f t="shared" si="46"/>
        <v>1.1487787695257816</v>
      </c>
      <c r="AG126">
        <f t="shared" si="47"/>
        <v>4.0591382443944859</v>
      </c>
      <c r="AH126">
        <f t="shared" si="48"/>
        <v>3.1493313965129639</v>
      </c>
      <c r="AI126">
        <f t="shared" si="49"/>
        <v>2.6594354014998354</v>
      </c>
      <c r="AJ126">
        <f t="shared" si="50"/>
        <v>1.8429420764779563</v>
      </c>
      <c r="AK126">
        <f t="shared" si="51"/>
        <v>1.166419035745542</v>
      </c>
      <c r="AL126">
        <f t="shared" si="52"/>
        <v>1.2316317768091565</v>
      </c>
      <c r="AM126">
        <f t="shared" si="53"/>
        <v>1.2882364360523741</v>
      </c>
      <c r="AN126">
        <f>ACOS(COS(RADIANS(90-$C126)) *COS(RADIANS(90-'1. Intensity Data'!$C$8)) +SIN(RADIANS(90-'Climate Stations - U of M'!$C126)) *SIN(RADIANS(90-'1. Intensity Data'!$C$8)) *COS(RADIANS('Climate Stations - U of M'!$D126-'1. Intensity Data'!$C$9))) *6371</f>
        <v>40.226116066779269</v>
      </c>
    </row>
    <row r="127" spans="1:40" x14ac:dyDescent="0.25">
      <c r="A127" s="1">
        <v>1079</v>
      </c>
      <c r="B127" t="s">
        <v>2152</v>
      </c>
      <c r="C127">
        <v>46.566699999999898</v>
      </c>
      <c r="D127">
        <v>-111.3</v>
      </c>
      <c r="E127" s="13">
        <v>2423.1999999999898</v>
      </c>
      <c r="F127" t="s">
        <v>2153</v>
      </c>
      <c r="G127" t="s">
        <v>2345</v>
      </c>
      <c r="H127" s="8">
        <v>1.11934</v>
      </c>
      <c r="I127" s="8">
        <v>1.9477599999999999</v>
      </c>
      <c r="J127" s="8">
        <v>2.36</v>
      </c>
      <c r="K127" s="8">
        <v>3.9505499999999998</v>
      </c>
      <c r="L127">
        <f t="shared" si="27"/>
        <v>7950.1314879999663</v>
      </c>
      <c r="M127">
        <f t="shared" si="28"/>
        <v>0.60050411328089714</v>
      </c>
      <c r="N127">
        <f t="shared" si="29"/>
        <v>1.4997366168008128</v>
      </c>
      <c r="O127" s="6">
        <f t="shared" si="30"/>
        <v>0.22986380761876438</v>
      </c>
      <c r="P127" s="6">
        <f t="shared" si="31"/>
        <v>0.4411746631171769</v>
      </c>
      <c r="Q127">
        <f t="shared" si="32"/>
        <v>0.97045563995899498</v>
      </c>
      <c r="R127" s="8">
        <v>1.2440572831836807</v>
      </c>
      <c r="S127">
        <f t="shared" si="33"/>
        <v>2.0897543142175219</v>
      </c>
      <c r="T127">
        <f t="shared" si="34"/>
        <v>1.6213611058584223</v>
      </c>
      <c r="U127">
        <f t="shared" si="35"/>
        <v>1.3691493782804454</v>
      </c>
      <c r="V127">
        <f t="shared" si="36"/>
        <v>0.94879649898381757</v>
      </c>
      <c r="W127">
        <f t="shared" si="37"/>
        <v>0.60050411328089714</v>
      </c>
      <c r="X127">
        <f t="shared" si="38"/>
        <v>0.73021308496067294</v>
      </c>
      <c r="Y127">
        <f t="shared" si="39"/>
        <v>0.84280047237871814</v>
      </c>
      <c r="Z127">
        <f t="shared" si="40"/>
        <v>3.3771856270573024</v>
      </c>
      <c r="AA127">
        <f t="shared" si="41"/>
        <v>2.6202302278892864</v>
      </c>
      <c r="AB127">
        <f t="shared" si="42"/>
        <v>2.2126388591065083</v>
      </c>
      <c r="AC127">
        <f t="shared" si="43"/>
        <v>1.533319911135212</v>
      </c>
      <c r="AD127">
        <f t="shared" si="44"/>
        <v>0.97045563995899498</v>
      </c>
      <c r="AE127">
        <f t="shared" si="45"/>
        <v>1.0826379574263885</v>
      </c>
      <c r="AF127">
        <f t="shared" si="46"/>
        <v>1.129341949012165</v>
      </c>
      <c r="AG127">
        <f t="shared" si="47"/>
        <v>5.2190834264668284</v>
      </c>
      <c r="AH127">
        <f t="shared" si="48"/>
        <v>4.049288865362195</v>
      </c>
      <c r="AI127">
        <f t="shared" si="49"/>
        <v>3.4193994863058528</v>
      </c>
      <c r="AJ127">
        <f t="shared" si="50"/>
        <v>2.3695838545452843</v>
      </c>
      <c r="AK127">
        <f t="shared" si="51"/>
        <v>1.4997366168008128</v>
      </c>
      <c r="AL127">
        <f t="shared" si="52"/>
        <v>1.7148024626006095</v>
      </c>
      <c r="AM127">
        <f t="shared" si="53"/>
        <v>1.9014796167548331</v>
      </c>
      <c r="AN127">
        <f>ACOS(COS(RADIANS(90-$C127)) *COS(RADIANS(90-'1. Intensity Data'!$C$8)) +SIN(RADIANS(90-'Climate Stations - U of M'!$C127)) *SIN(RADIANS(90-'1. Intensity Data'!$C$8)) *COS(RADIANS('Climate Stations - U of M'!$D127-'1. Intensity Data'!$C$9))) *6371</f>
        <v>54.580778342989191</v>
      </c>
    </row>
    <row r="128" spans="1:40" x14ac:dyDescent="0.25">
      <c r="A128">
        <v>312</v>
      </c>
      <c r="B128" t="s">
        <v>626</v>
      </c>
      <c r="C128">
        <v>48.4833</v>
      </c>
      <c r="D128">
        <v>-107.5333</v>
      </c>
      <c r="E128">
        <v>680</v>
      </c>
      <c r="F128" t="s">
        <v>627</v>
      </c>
      <c r="G128" t="s">
        <v>2345</v>
      </c>
      <c r="H128" s="8">
        <v>1.09738</v>
      </c>
      <c r="I128" s="8">
        <v>1.59663</v>
      </c>
      <c r="J128" s="8">
        <v>2.6883900000000001</v>
      </c>
      <c r="K128" s="8">
        <v>3.9559099999999998</v>
      </c>
      <c r="L128">
        <f t="shared" si="27"/>
        <v>2230.9712</v>
      </c>
      <c r="M128">
        <f t="shared" si="28"/>
        <v>0.69927396410940557</v>
      </c>
      <c r="N128">
        <f t="shared" si="29"/>
        <v>1.9871085669860895</v>
      </c>
      <c r="O128" s="6">
        <f t="shared" si="30"/>
        <v>0.32919913842268894</v>
      </c>
      <c r="P128" s="6">
        <f t="shared" si="31"/>
        <v>0.47109050946895559</v>
      </c>
      <c r="Q128">
        <f t="shared" si="32"/>
        <v>1.2290995382275227</v>
      </c>
      <c r="R128" s="8">
        <v>1.3949697177301119</v>
      </c>
      <c r="S128">
        <f t="shared" si="33"/>
        <v>2.433473395100731</v>
      </c>
      <c r="T128">
        <f t="shared" si="34"/>
        <v>1.8880397030953948</v>
      </c>
      <c r="U128">
        <f t="shared" si="35"/>
        <v>1.5943446381694446</v>
      </c>
      <c r="V128">
        <f t="shared" si="36"/>
        <v>1.1048528632928609</v>
      </c>
      <c r="W128">
        <f t="shared" si="37"/>
        <v>0.69927396410940557</v>
      </c>
      <c r="X128">
        <f t="shared" si="38"/>
        <v>0.79880047308205415</v>
      </c>
      <c r="Y128">
        <f t="shared" si="39"/>
        <v>0.88518948287031318</v>
      </c>
      <c r="Z128">
        <f t="shared" si="40"/>
        <v>4.2772663930317787</v>
      </c>
      <c r="AA128">
        <f t="shared" si="41"/>
        <v>3.3185687532143113</v>
      </c>
      <c r="AB128">
        <f t="shared" si="42"/>
        <v>2.8023469471587514</v>
      </c>
      <c r="AC128">
        <f t="shared" si="43"/>
        <v>1.941977270399486</v>
      </c>
      <c r="AD128">
        <f t="shared" si="44"/>
        <v>1.2290995382275227</v>
      </c>
      <c r="AE128">
        <f t="shared" si="45"/>
        <v>1.1203660660629962</v>
      </c>
      <c r="AF128">
        <f t="shared" si="46"/>
        <v>1.1998180559453484</v>
      </c>
      <c r="AG128">
        <f t="shared" si="47"/>
        <v>6.915137813111591</v>
      </c>
      <c r="AH128">
        <f t="shared" si="48"/>
        <v>5.3651931308624423</v>
      </c>
      <c r="AI128">
        <f t="shared" si="49"/>
        <v>4.5306075327282835</v>
      </c>
      <c r="AJ128">
        <f t="shared" si="50"/>
        <v>3.1396315358380216</v>
      </c>
      <c r="AK128">
        <f t="shared" si="51"/>
        <v>1.9871085669860895</v>
      </c>
      <c r="AL128">
        <f t="shared" si="52"/>
        <v>2.162428925239567</v>
      </c>
      <c r="AM128">
        <f t="shared" si="53"/>
        <v>2.3146069962035858</v>
      </c>
      <c r="AN128">
        <f>ACOS(COS(RADIANS(90-$C128)) *COS(RADIANS(90-'1. Intensity Data'!$C$8)) +SIN(RADIANS(90-'Climate Stations - U of M'!$C128)) *SIN(RADIANS(90-'1. Intensity Data'!$C$8)) *COS(RADIANS('Climate Stations - U of M'!$D128-'1. Intensity Data'!$C$9))) *6371</f>
        <v>396.61883354728565</v>
      </c>
    </row>
    <row r="129" spans="1:40" x14ac:dyDescent="0.25">
      <c r="A129">
        <v>313</v>
      </c>
      <c r="B129" t="s">
        <v>628</v>
      </c>
      <c r="C129">
        <v>45.75</v>
      </c>
      <c r="D129">
        <v>-113.45</v>
      </c>
      <c r="E129" s="13">
        <v>1853.2</v>
      </c>
      <c r="F129" t="s">
        <v>629</v>
      </c>
      <c r="G129" t="s">
        <v>2345</v>
      </c>
      <c r="H129" s="8">
        <v>0.62204999999999999</v>
      </c>
      <c r="I129" s="8">
        <v>1.1584000000000001</v>
      </c>
      <c r="J129" s="8">
        <v>1.43333</v>
      </c>
      <c r="K129" s="8">
        <v>2.6444399999999999</v>
      </c>
      <c r="L129">
        <f t="shared" si="27"/>
        <v>6080.0526879999998</v>
      </c>
      <c r="M129">
        <f t="shared" si="28"/>
        <v>0.32529119494561465</v>
      </c>
      <c r="N129">
        <f t="shared" si="29"/>
        <v>1.0767029749170556</v>
      </c>
      <c r="O129" s="6">
        <f t="shared" si="30"/>
        <v>0.19207754630502324</v>
      </c>
      <c r="P129" s="6">
        <f t="shared" si="31"/>
        <v>0.19215318527541547</v>
      </c>
      <c r="Q129">
        <f t="shared" si="32"/>
        <v>0.63442808009623564</v>
      </c>
      <c r="R129" s="8">
        <v>1.3525488989254431</v>
      </c>
      <c r="S129">
        <f t="shared" si="33"/>
        <v>1.132013358410739</v>
      </c>
      <c r="T129">
        <f t="shared" si="34"/>
        <v>0.87828622635315967</v>
      </c>
      <c r="U129">
        <f t="shared" si="35"/>
        <v>0.74166392447600138</v>
      </c>
      <c r="V129">
        <f t="shared" si="36"/>
        <v>0.51396008801407111</v>
      </c>
      <c r="W129">
        <f t="shared" si="37"/>
        <v>0.32529119494561465</v>
      </c>
      <c r="X129">
        <f t="shared" si="38"/>
        <v>0.39948089620921101</v>
      </c>
      <c r="Y129">
        <f t="shared" si="39"/>
        <v>0.46387755690601262</v>
      </c>
      <c r="Z129">
        <f t="shared" si="40"/>
        <v>2.2078097187348997</v>
      </c>
      <c r="AA129">
        <f t="shared" si="41"/>
        <v>1.7129558162598362</v>
      </c>
      <c r="AB129">
        <f t="shared" si="42"/>
        <v>1.4464960226194172</v>
      </c>
      <c r="AC129">
        <f t="shared" si="43"/>
        <v>1.0023963665520523</v>
      </c>
      <c r="AD129">
        <f t="shared" si="44"/>
        <v>0.63442808009623564</v>
      </c>
      <c r="AE129">
        <f t="shared" si="45"/>
        <v>1.1097608613618291</v>
      </c>
      <c r="AF129">
        <f t="shared" si="46"/>
        <v>1.180007533563568</v>
      </c>
      <c r="AG129">
        <f t="shared" si="47"/>
        <v>3.7469263527113537</v>
      </c>
      <c r="AH129">
        <f t="shared" si="48"/>
        <v>2.9070980322760502</v>
      </c>
      <c r="AI129">
        <f t="shared" si="49"/>
        <v>2.4548827828108863</v>
      </c>
      <c r="AJ129">
        <f t="shared" si="50"/>
        <v>1.7011907003689479</v>
      </c>
      <c r="AK129">
        <f t="shared" si="51"/>
        <v>1.0767029749170556</v>
      </c>
      <c r="AL129">
        <f t="shared" si="52"/>
        <v>1.1658597311877916</v>
      </c>
      <c r="AM129">
        <f t="shared" si="53"/>
        <v>1.2432477956307908</v>
      </c>
      <c r="AN129">
        <f>ACOS(COS(RADIANS(90-$C129)) *COS(RADIANS(90-'1. Intensity Data'!$C$8)) +SIN(RADIANS(90-'Climate Stations - U of M'!$C129)) *SIN(RADIANS(90-'1. Intensity Data'!$C$8)) *COS(RADIANS('Climate Stations - U of M'!$D129-'1. Intensity Data'!$C$9))) *6371</f>
        <v>144.84508202394937</v>
      </c>
    </row>
    <row r="130" spans="1:40" x14ac:dyDescent="0.25">
      <c r="A130" s="1">
        <v>1077</v>
      </c>
      <c r="B130" t="s">
        <v>2148</v>
      </c>
      <c r="C130">
        <v>45.283299999999898</v>
      </c>
      <c r="D130">
        <v>-110.25</v>
      </c>
      <c r="E130" s="13">
        <v>2042.2</v>
      </c>
      <c r="F130" t="s">
        <v>2149</v>
      </c>
      <c r="G130" t="s">
        <v>2345</v>
      </c>
      <c r="H130" s="8">
        <v>1.34615</v>
      </c>
      <c r="I130" s="8">
        <v>2.2999999999999998</v>
      </c>
      <c r="J130" s="8">
        <v>2.7340300000000002</v>
      </c>
      <c r="K130" s="8">
        <v>4.8287199999999997</v>
      </c>
      <c r="L130">
        <f t="shared" si="27"/>
        <v>6700.1314480000001</v>
      </c>
      <c r="M130">
        <f t="shared" si="28"/>
        <v>0.72921158348913051</v>
      </c>
      <c r="N130">
        <f t="shared" si="29"/>
        <v>1.6418416949406271</v>
      </c>
      <c r="O130" s="6">
        <f t="shared" si="30"/>
        <v>0.23328853388264145</v>
      </c>
      <c r="P130" s="6">
        <f t="shared" si="31"/>
        <v>0.56750829397141422</v>
      </c>
      <c r="Q130">
        <f t="shared" si="32"/>
        <v>1.1046749944560208</v>
      </c>
      <c r="R130" s="8">
        <v>1.1555524831873045</v>
      </c>
      <c r="S130">
        <f t="shared" si="33"/>
        <v>2.5376563105421743</v>
      </c>
      <c r="T130">
        <f t="shared" si="34"/>
        <v>1.9688712754206525</v>
      </c>
      <c r="U130">
        <f t="shared" si="35"/>
        <v>1.6626024103552175</v>
      </c>
      <c r="V130">
        <f t="shared" si="36"/>
        <v>1.1521543019128262</v>
      </c>
      <c r="W130">
        <f t="shared" si="37"/>
        <v>0.72921158348913051</v>
      </c>
      <c r="X130">
        <f t="shared" si="38"/>
        <v>0.88344618761684779</v>
      </c>
      <c r="Y130">
        <f t="shared" si="39"/>
        <v>1.0173218239997066</v>
      </c>
      <c r="Z130">
        <f t="shared" si="40"/>
        <v>3.8442689807069521</v>
      </c>
      <c r="AA130">
        <f t="shared" si="41"/>
        <v>2.9826224850312562</v>
      </c>
      <c r="AB130">
        <f t="shared" si="42"/>
        <v>2.5186589873597272</v>
      </c>
      <c r="AC130">
        <f t="shared" si="43"/>
        <v>1.745386491240513</v>
      </c>
      <c r="AD130">
        <f t="shared" si="44"/>
        <v>1.1046749944560208</v>
      </c>
      <c r="AE130">
        <f t="shared" si="45"/>
        <v>1.0605117574272942</v>
      </c>
      <c r="AF130">
        <f t="shared" si="46"/>
        <v>1.0880102074138573</v>
      </c>
      <c r="AG130">
        <f t="shared" si="47"/>
        <v>5.7136090983933823</v>
      </c>
      <c r="AH130">
        <f t="shared" si="48"/>
        <v>4.4329725763396937</v>
      </c>
      <c r="AI130">
        <f t="shared" si="49"/>
        <v>3.7433990644646298</v>
      </c>
      <c r="AJ130">
        <f t="shared" si="50"/>
        <v>2.5941098780061909</v>
      </c>
      <c r="AK130">
        <f t="shared" si="51"/>
        <v>1.6418416949406271</v>
      </c>
      <c r="AL130">
        <f t="shared" si="52"/>
        <v>1.9148887712054705</v>
      </c>
      <c r="AM130">
        <f t="shared" si="53"/>
        <v>2.1518936334033545</v>
      </c>
      <c r="AN130">
        <f>ACOS(COS(RADIANS(90-$C130)) *COS(RADIANS(90-'1. Intensity Data'!$C$8)) +SIN(RADIANS(90-'Climate Stations - U of M'!$C130)) *SIN(RADIANS(90-'1. Intensity Data'!$C$8)) *COS(RADIANS('Climate Stations - U of M'!$D130-'1. Intensity Data'!$C$9))) *6371</f>
        <v>199.31445954203161</v>
      </c>
    </row>
    <row r="131" spans="1:40" x14ac:dyDescent="0.25">
      <c r="A131">
        <v>314</v>
      </c>
      <c r="B131" t="s">
        <v>630</v>
      </c>
      <c r="C131">
        <v>48.299999999999898</v>
      </c>
      <c r="D131">
        <v>-109.9833</v>
      </c>
      <c r="E131">
        <v>815.89999999999895</v>
      </c>
      <c r="F131" t="s">
        <v>631</v>
      </c>
      <c r="G131" t="s">
        <v>2345</v>
      </c>
      <c r="H131" s="8">
        <v>1.06409</v>
      </c>
      <c r="I131" s="8">
        <v>1.7334499999999999</v>
      </c>
      <c r="J131" s="8">
        <v>2.4839799999999999</v>
      </c>
      <c r="K131" s="8">
        <v>3.97878</v>
      </c>
      <c r="L131">
        <f t="shared" ref="L131:L194" si="54">E131*3.28084</f>
        <v>2676.8373559999964</v>
      </c>
      <c r="M131">
        <f t="shared" ref="M131:M194" si="55">IF($G131="E",0.028+(0.89*($H131*($H131/$I131))),(0.019+(0.711*($H131*($H131/$I131)))+(0.001*($L131/100))))</f>
        <v>0.60934696703625724</v>
      </c>
      <c r="N131">
        <f t="shared" ref="N131:N194" si="56">IF($G131="E",0.671+(0.757*($J131*($J131/$K131)))-(0.003*($L131/100)),(0.338+(0.67*($J131*($J131/$K131)))+(0.001*($L131/100))))</f>
        <v>1.7646247213275501</v>
      </c>
      <c r="O131" s="6">
        <f t="shared" ref="O131:O194" si="57">INDEX(LINEST($M131:$N131,LN($J$1:$K$1)),1)</f>
        <v>0.29531466269198353</v>
      </c>
      <c r="P131" s="6">
        <f t="shared" ref="P131:P194" si="58">INDEX(LINEST($M131:$N131,LN($J$1:$K$1)),1,2)</f>
        <v>0.40465044121329763</v>
      </c>
      <c r="Q131">
        <f t="shared" ref="Q131:Q194" si="59">O131*LN(10)+P131</f>
        <v>1.0846375812704239</v>
      </c>
      <c r="R131" s="8">
        <v>1.6284027114576305</v>
      </c>
      <c r="S131">
        <f t="shared" ref="S131:S194" si="60">0.29*$M131*12</f>
        <v>2.1205274452861751</v>
      </c>
      <c r="T131">
        <f t="shared" ref="T131:T194" si="61">0.45*$M131*6</f>
        <v>1.6452368109978945</v>
      </c>
      <c r="U131">
        <f t="shared" ref="U131:U194" si="62">0.57*$M131*4</f>
        <v>1.3893110848426664</v>
      </c>
      <c r="V131">
        <f t="shared" ref="V131:V194" si="63">0.79*$M131*2</f>
        <v>0.96276820791728646</v>
      </c>
      <c r="W131">
        <f t="shared" ref="W131:W194" si="64">M131</f>
        <v>0.60934696703625724</v>
      </c>
      <c r="X131">
        <f t="shared" ref="X131:X194" si="65">0.25*H131+0.75*M131</f>
        <v>0.72303272527719287</v>
      </c>
      <c r="Y131">
        <f t="shared" ref="Y131:Y194" si="66">0.467*H131+0.533*M131</f>
        <v>0.82171196343032515</v>
      </c>
      <c r="Z131">
        <f t="shared" ref="Z131:Z194" si="67">0.29*$Q131*12</f>
        <v>3.7745387828210744</v>
      </c>
      <c r="AA131">
        <f t="shared" ref="AA131:AA194" si="68">0.45*$Q131*6</f>
        <v>2.9285214694301445</v>
      </c>
      <c r="AB131">
        <f t="shared" ref="AB131:AB194" si="69">0.57*$Q131*4</f>
        <v>2.4729736852965662</v>
      </c>
      <c r="AC131">
        <f t="shared" ref="AC131:AC194" si="70">0.79*$Q131*2</f>
        <v>1.7137273784072697</v>
      </c>
      <c r="AD131">
        <f t="shared" ref="AD131:AD194" si="71">Q131</f>
        <v>1.0846375812704239</v>
      </c>
      <c r="AE131">
        <f t="shared" ref="AE131:AE194" si="72">0.25*R131+0.75*$Q$3</f>
        <v>1.1787243144948758</v>
      </c>
      <c r="AF131">
        <f t="shared" ref="AF131:AF194" si="73">0.467*R131+0.533*$Q$3</f>
        <v>1.3088312640160997</v>
      </c>
      <c r="AG131">
        <f t="shared" ref="AG131:AG194" si="74">0.29*$N131*12</f>
        <v>6.140894030219874</v>
      </c>
      <c r="AH131">
        <f t="shared" ref="AH131:AH194" si="75">0.45*$N131*6</f>
        <v>4.7644867475843853</v>
      </c>
      <c r="AI131">
        <f t="shared" ref="AI131:AI194" si="76">0.57*$N131*4</f>
        <v>4.0233443646268139</v>
      </c>
      <c r="AJ131">
        <f t="shared" ref="AJ131:AJ194" si="77">0.79*$N131*2</f>
        <v>2.7881070596975293</v>
      </c>
      <c r="AK131">
        <f t="shared" ref="AK131:AK194" si="78">N131</f>
        <v>1.7646247213275501</v>
      </c>
      <c r="AL131">
        <f t="shared" ref="AL131:AL194" si="79">0.25*J131+0.75*N131</f>
        <v>1.9444635409956625</v>
      </c>
      <c r="AM131">
        <f t="shared" ref="AM131:AM194" si="80">0.467*J131+0.533*N131</f>
        <v>2.1005636364675841</v>
      </c>
      <c r="AN131">
        <f>ACOS(COS(RADIANS(90-$C131)) *COS(RADIANS(90-'1. Intensity Data'!$C$8)) +SIN(RADIANS(90-'Climate Stations - U of M'!$C131)) *SIN(RADIANS(90-'1. Intensity Data'!$C$8)) *COS(RADIANS('Climate Stations - U of M'!$D131-'1. Intensity Data'!$C$9))) *6371</f>
        <v>243.74948955733925</v>
      </c>
    </row>
    <row r="132" spans="1:40" x14ac:dyDescent="0.25">
      <c r="A132">
        <v>315</v>
      </c>
      <c r="B132" t="s">
        <v>632</v>
      </c>
      <c r="C132">
        <v>45.2667</v>
      </c>
      <c r="D132">
        <v>-105.0167</v>
      </c>
      <c r="E132" s="13">
        <v>1015.9</v>
      </c>
      <c r="F132" t="s">
        <v>633</v>
      </c>
      <c r="G132" t="s">
        <v>2345</v>
      </c>
      <c r="H132" s="8">
        <v>1.3</v>
      </c>
      <c r="I132" s="8">
        <v>1.7220500000000001</v>
      </c>
      <c r="J132" s="8">
        <v>3.1352699999999998</v>
      </c>
      <c r="K132" s="8">
        <v>4.2</v>
      </c>
      <c r="L132">
        <f t="shared" si="54"/>
        <v>3333.0053560000001</v>
      </c>
      <c r="M132">
        <f t="shared" si="55"/>
        <v>0.90143573066984117</v>
      </c>
      <c r="N132">
        <f t="shared" si="56"/>
        <v>2.342735531102214</v>
      </c>
      <c r="O132" s="6">
        <f t="shared" si="57"/>
        <v>0.3684282527051837</v>
      </c>
      <c r="P132" s="6">
        <f t="shared" si="58"/>
        <v>0.64606072606861575</v>
      </c>
      <c r="Q132">
        <f t="shared" si="59"/>
        <v>1.4943981285854151</v>
      </c>
      <c r="R132" s="8">
        <v>1.4091030357066368</v>
      </c>
      <c r="S132">
        <f t="shared" si="60"/>
        <v>3.136996342731047</v>
      </c>
      <c r="T132">
        <f t="shared" si="61"/>
        <v>2.4338764728085716</v>
      </c>
      <c r="U132">
        <f t="shared" si="62"/>
        <v>2.0552734659272378</v>
      </c>
      <c r="V132">
        <f t="shared" si="63"/>
        <v>1.424268454458349</v>
      </c>
      <c r="W132">
        <f t="shared" si="64"/>
        <v>0.90143573066984117</v>
      </c>
      <c r="X132">
        <f t="shared" si="65"/>
        <v>1.0010767980023809</v>
      </c>
      <c r="Y132">
        <f t="shared" si="66"/>
        <v>1.0875652444470254</v>
      </c>
      <c r="Z132">
        <f t="shared" si="67"/>
        <v>5.2005054874772441</v>
      </c>
      <c r="AA132">
        <f t="shared" si="68"/>
        <v>4.0348749471806205</v>
      </c>
      <c r="AB132">
        <f t="shared" si="69"/>
        <v>3.407227733174746</v>
      </c>
      <c r="AC132">
        <f t="shared" si="70"/>
        <v>2.3611490431649558</v>
      </c>
      <c r="AD132">
        <f t="shared" si="71"/>
        <v>1.4943981285854151</v>
      </c>
      <c r="AE132">
        <f t="shared" si="72"/>
        <v>1.1238993955571273</v>
      </c>
      <c r="AF132">
        <f t="shared" si="73"/>
        <v>1.2064183154403856</v>
      </c>
      <c r="AG132">
        <f t="shared" si="74"/>
        <v>8.1527196482357045</v>
      </c>
      <c r="AH132">
        <f t="shared" si="75"/>
        <v>6.3253859339759781</v>
      </c>
      <c r="AI132">
        <f t="shared" si="76"/>
        <v>5.3414370109130473</v>
      </c>
      <c r="AJ132">
        <f t="shared" si="77"/>
        <v>3.7015221391414981</v>
      </c>
      <c r="AK132">
        <f t="shared" si="78"/>
        <v>2.342735531102214</v>
      </c>
      <c r="AL132">
        <f t="shared" si="79"/>
        <v>2.5408691483266606</v>
      </c>
      <c r="AM132">
        <f t="shared" si="80"/>
        <v>2.7128491280774805</v>
      </c>
      <c r="AN132">
        <f>ACOS(COS(RADIANS(90-$C132)) *COS(RADIANS(90-'1. Intensity Data'!$C$8)) +SIN(RADIANS(90-'Climate Stations - U of M'!$C132)) *SIN(RADIANS(90-'1. Intensity Data'!$C$8)) *COS(RADIANS('Climate Stations - U of M'!$D132-'1. Intensity Data'!$C$9))) *6371</f>
        <v>560.58388820492416</v>
      </c>
    </row>
    <row r="133" spans="1:40" x14ac:dyDescent="0.25">
      <c r="A133">
        <v>155</v>
      </c>
      <c r="B133" t="s">
        <v>312</v>
      </c>
      <c r="C133">
        <v>45.290999999999897</v>
      </c>
      <c r="D133">
        <v>-105.0213</v>
      </c>
      <c r="E133" s="13">
        <v>1051</v>
      </c>
      <c r="F133" t="s">
        <v>313</v>
      </c>
      <c r="G133" t="s">
        <v>2345</v>
      </c>
      <c r="H133" s="8">
        <v>1.25674</v>
      </c>
      <c r="I133" s="8">
        <v>1.6841600000000001</v>
      </c>
      <c r="J133" s="8">
        <v>3.0153799999999999</v>
      </c>
      <c r="K133" s="8">
        <v>4.1660399999999997</v>
      </c>
      <c r="L133">
        <f t="shared" si="54"/>
        <v>3448.16284</v>
      </c>
      <c r="M133">
        <f t="shared" si="55"/>
        <v>0.86263681037668616</v>
      </c>
      <c r="N133">
        <f t="shared" si="56"/>
        <v>2.2197320079913281</v>
      </c>
      <c r="O133" s="6">
        <f t="shared" si="57"/>
        <v>0.34690368531360827</v>
      </c>
      <c r="P133" s="6">
        <f t="shared" si="58"/>
        <v>0.62218149897570407</v>
      </c>
      <c r="Q133">
        <f t="shared" si="59"/>
        <v>1.4209567534835159</v>
      </c>
      <c r="R133" s="8">
        <v>1.3862193982239455</v>
      </c>
      <c r="S133">
        <f t="shared" si="60"/>
        <v>3.0019761001108671</v>
      </c>
      <c r="T133">
        <f t="shared" si="61"/>
        <v>2.3291193880170526</v>
      </c>
      <c r="U133">
        <f t="shared" si="62"/>
        <v>1.9668119276588443</v>
      </c>
      <c r="V133">
        <f t="shared" si="63"/>
        <v>1.3629661603951642</v>
      </c>
      <c r="W133">
        <f t="shared" si="64"/>
        <v>0.86263681037668616</v>
      </c>
      <c r="X133">
        <f t="shared" si="65"/>
        <v>0.96116260778251461</v>
      </c>
      <c r="Y133">
        <f t="shared" si="66"/>
        <v>1.0466829999307738</v>
      </c>
      <c r="Z133">
        <f t="shared" si="67"/>
        <v>4.9449295021226352</v>
      </c>
      <c r="AA133">
        <f t="shared" si="68"/>
        <v>3.8365832344054933</v>
      </c>
      <c r="AB133">
        <f t="shared" si="69"/>
        <v>3.2397813979424162</v>
      </c>
      <c r="AC133">
        <f t="shared" si="70"/>
        <v>2.2451116705039551</v>
      </c>
      <c r="AD133">
        <f t="shared" si="71"/>
        <v>1.4209567534835159</v>
      </c>
      <c r="AE133">
        <f t="shared" si="72"/>
        <v>1.1181784861864545</v>
      </c>
      <c r="AF133">
        <f t="shared" si="73"/>
        <v>1.1957316567359686</v>
      </c>
      <c r="AG133">
        <f t="shared" si="74"/>
        <v>7.7246673878098209</v>
      </c>
      <c r="AH133">
        <f t="shared" si="75"/>
        <v>5.9932764215765859</v>
      </c>
      <c r="AI133">
        <f t="shared" si="76"/>
        <v>5.0609889782202275</v>
      </c>
      <c r="AJ133">
        <f t="shared" si="77"/>
        <v>3.5071765726262987</v>
      </c>
      <c r="AK133">
        <f t="shared" si="78"/>
        <v>2.2197320079913281</v>
      </c>
      <c r="AL133">
        <f t="shared" si="79"/>
        <v>2.4186440059934959</v>
      </c>
      <c r="AM133">
        <f t="shared" si="80"/>
        <v>2.5912996202593783</v>
      </c>
      <c r="AN133">
        <f>ACOS(COS(RADIANS(90-$C133)) *COS(RADIANS(90-'1. Intensity Data'!$C$8)) +SIN(RADIANS(90-'Climate Stations - U of M'!$C133)) *SIN(RADIANS(90-'1. Intensity Data'!$C$8)) *COS(RADIANS('Climate Stations - U of M'!$D133-'1. Intensity Data'!$C$9))) *6371</f>
        <v>559.42421509738267</v>
      </c>
    </row>
    <row r="134" spans="1:40" x14ac:dyDescent="0.25">
      <c r="A134">
        <v>317</v>
      </c>
      <c r="B134" t="s">
        <v>636</v>
      </c>
      <c r="C134">
        <v>45.649999999999899</v>
      </c>
      <c r="D134">
        <v>-111.05</v>
      </c>
      <c r="E134" s="13">
        <v>1493.5</v>
      </c>
      <c r="F134" t="s">
        <v>637</v>
      </c>
      <c r="G134" t="s">
        <v>2345</v>
      </c>
      <c r="H134" s="8">
        <v>0.69567999999999997</v>
      </c>
      <c r="I134" s="8">
        <v>1.17354</v>
      </c>
      <c r="J134" s="8">
        <v>1.6</v>
      </c>
      <c r="K134" s="8">
        <v>2.7930600000000001</v>
      </c>
      <c r="L134">
        <f t="shared" si="54"/>
        <v>4899.9345400000002</v>
      </c>
      <c r="M134">
        <f t="shared" si="55"/>
        <v>0.3950380980077372</v>
      </c>
      <c r="N134">
        <f t="shared" si="56"/>
        <v>1.2178359666499208</v>
      </c>
      <c r="O134" s="6">
        <f t="shared" si="57"/>
        <v>0.21032541667073704</v>
      </c>
      <c r="P134" s="6">
        <f t="shared" si="58"/>
        <v>0.24925162844231996</v>
      </c>
      <c r="Q134">
        <f t="shared" si="59"/>
        <v>0.73354379754612054</v>
      </c>
      <c r="R134" s="8">
        <v>1.3857001916672784</v>
      </c>
      <c r="S134">
        <f t="shared" si="60"/>
        <v>1.3747325810669253</v>
      </c>
      <c r="T134">
        <f t="shared" si="61"/>
        <v>1.0666028646208905</v>
      </c>
      <c r="U134">
        <f t="shared" si="62"/>
        <v>0.90068686345764071</v>
      </c>
      <c r="V134">
        <f t="shared" si="63"/>
        <v>0.62416019485222485</v>
      </c>
      <c r="W134">
        <f t="shared" si="64"/>
        <v>0.3950380980077372</v>
      </c>
      <c r="X134">
        <f t="shared" si="65"/>
        <v>0.47019857350580285</v>
      </c>
      <c r="Y134">
        <f t="shared" si="66"/>
        <v>0.53543786623812395</v>
      </c>
      <c r="Z134">
        <f t="shared" si="67"/>
        <v>2.5527324154604996</v>
      </c>
      <c r="AA134">
        <f t="shared" si="68"/>
        <v>1.9805682533745257</v>
      </c>
      <c r="AB134">
        <f t="shared" si="69"/>
        <v>1.6724798584051548</v>
      </c>
      <c r="AC134">
        <f t="shared" si="70"/>
        <v>1.1589992001228704</v>
      </c>
      <c r="AD134">
        <f t="shared" si="71"/>
        <v>0.73354379754612054</v>
      </c>
      <c r="AE134">
        <f t="shared" si="72"/>
        <v>1.1180486845472877</v>
      </c>
      <c r="AF134">
        <f t="shared" si="73"/>
        <v>1.1954891872740052</v>
      </c>
      <c r="AG134">
        <f t="shared" si="74"/>
        <v>4.2380691639417236</v>
      </c>
      <c r="AH134">
        <f t="shared" si="75"/>
        <v>3.2881571099547862</v>
      </c>
      <c r="AI134">
        <f t="shared" si="76"/>
        <v>2.776666003961819</v>
      </c>
      <c r="AJ134">
        <f t="shared" si="77"/>
        <v>1.924180827306875</v>
      </c>
      <c r="AK134">
        <f t="shared" si="78"/>
        <v>1.2178359666499208</v>
      </c>
      <c r="AL134">
        <f t="shared" si="79"/>
        <v>1.3133769749874404</v>
      </c>
      <c r="AM134">
        <f t="shared" si="80"/>
        <v>1.3963065702244077</v>
      </c>
      <c r="AN134">
        <f>ACOS(COS(RADIANS(90-$C134)) *COS(RADIANS(90-'1. Intensity Data'!$C$8)) +SIN(RADIANS(90-'Climate Stations - U of M'!$C134)) *SIN(RADIANS(90-'1. Intensity Data'!$C$8)) *COS(RADIANS('Climate Stations - U of M'!$D134-'1. Intensity Data'!$C$9))) *6371</f>
        <v>128.27911864136775</v>
      </c>
    </row>
    <row r="135" spans="1:40" x14ac:dyDescent="0.25">
      <c r="A135">
        <v>75</v>
      </c>
      <c r="B135" t="s">
        <v>152</v>
      </c>
      <c r="C135">
        <v>45.657800000000002</v>
      </c>
      <c r="D135">
        <v>-111.027199999999</v>
      </c>
      <c r="E135" s="13">
        <v>1505.0999999999899</v>
      </c>
      <c r="F135" t="s">
        <v>153</v>
      </c>
      <c r="G135" t="s">
        <v>2345</v>
      </c>
      <c r="H135" s="8">
        <v>0.73077000000000003</v>
      </c>
      <c r="I135" s="8">
        <v>1.2658400000000001</v>
      </c>
      <c r="J135" s="8">
        <v>1.65455</v>
      </c>
      <c r="K135" s="8">
        <v>2.7928700000000002</v>
      </c>
      <c r="L135">
        <f t="shared" si="54"/>
        <v>4937.9922839999672</v>
      </c>
      <c r="M135">
        <f t="shared" si="55"/>
        <v>0.40346772552692289</v>
      </c>
      <c r="N135">
        <f t="shared" si="56"/>
        <v>1.2648620170240827</v>
      </c>
      <c r="O135" s="6">
        <f t="shared" si="57"/>
        <v>0.22019151991231337</v>
      </c>
      <c r="P135" s="6">
        <f t="shared" si="58"/>
        <v>0.25084259431649381</v>
      </c>
      <c r="Q135">
        <f t="shared" si="59"/>
        <v>0.75785230567028816</v>
      </c>
      <c r="R135" s="8">
        <v>1.0440274734572996</v>
      </c>
      <c r="S135">
        <f t="shared" si="60"/>
        <v>1.4040676848336915</v>
      </c>
      <c r="T135">
        <f t="shared" si="61"/>
        <v>1.089362858922692</v>
      </c>
      <c r="U135">
        <f t="shared" si="62"/>
        <v>0.91990641420138408</v>
      </c>
      <c r="V135">
        <f t="shared" si="63"/>
        <v>0.63747900633253818</v>
      </c>
      <c r="W135">
        <f t="shared" si="64"/>
        <v>0.40346772552692289</v>
      </c>
      <c r="X135">
        <f t="shared" si="65"/>
        <v>0.48529329414519218</v>
      </c>
      <c r="Y135">
        <f t="shared" si="66"/>
        <v>0.55631788770584989</v>
      </c>
      <c r="Z135">
        <f t="shared" si="67"/>
        <v>2.6373260237326024</v>
      </c>
      <c r="AA135">
        <f t="shared" si="68"/>
        <v>2.0462012253097779</v>
      </c>
      <c r="AB135">
        <f t="shared" si="69"/>
        <v>1.7279032569282569</v>
      </c>
      <c r="AC135">
        <f t="shared" si="70"/>
        <v>1.1974066429590553</v>
      </c>
      <c r="AD135">
        <f t="shared" si="71"/>
        <v>0.75785230567028816</v>
      </c>
      <c r="AE135">
        <f t="shared" si="72"/>
        <v>1.032630504994793</v>
      </c>
      <c r="AF135">
        <f t="shared" si="73"/>
        <v>1.0359280278699452</v>
      </c>
      <c r="AG135">
        <f t="shared" si="74"/>
        <v>4.4017198192438078</v>
      </c>
      <c r="AH135">
        <f t="shared" si="75"/>
        <v>3.4151274459650236</v>
      </c>
      <c r="AI135">
        <f t="shared" si="76"/>
        <v>2.8838853988149085</v>
      </c>
      <c r="AJ135">
        <f t="shared" si="77"/>
        <v>1.9984819868980508</v>
      </c>
      <c r="AK135">
        <f t="shared" si="78"/>
        <v>1.2648620170240827</v>
      </c>
      <c r="AL135">
        <f t="shared" si="79"/>
        <v>1.362284012768062</v>
      </c>
      <c r="AM135">
        <f t="shared" si="80"/>
        <v>1.4468463050738363</v>
      </c>
      <c r="AN135">
        <f>ACOS(COS(RADIANS(90-$C135)) *COS(RADIANS(90-'1. Intensity Data'!$C$8)) +SIN(RADIANS(90-'Climate Stations - U of M'!$C135)) *SIN(RADIANS(90-'1. Intensity Data'!$C$8)) *COS(RADIANS('Climate Stations - U of M'!$D135-'1. Intensity Data'!$C$9))) *6371</f>
        <v>128.60014021997401</v>
      </c>
    </row>
    <row r="136" spans="1:40" x14ac:dyDescent="0.25">
      <c r="A136">
        <v>319</v>
      </c>
      <c r="B136" t="s">
        <v>640</v>
      </c>
      <c r="C136">
        <v>45.816699999999898</v>
      </c>
      <c r="D136">
        <v>-110.88330000000001</v>
      </c>
      <c r="E136" s="13">
        <v>1813.5999999999899</v>
      </c>
      <c r="F136" t="s">
        <v>641</v>
      </c>
      <c r="G136" t="s">
        <v>2345</v>
      </c>
      <c r="H136" s="8">
        <v>1.21435</v>
      </c>
      <c r="I136" s="8">
        <v>2.0573800000000002</v>
      </c>
      <c r="J136" s="8">
        <v>2.6159300000000001</v>
      </c>
      <c r="K136" s="8">
        <v>4.3196399999999997</v>
      </c>
      <c r="L136">
        <f t="shared" si="54"/>
        <v>5950.1314239999665</v>
      </c>
      <c r="M136">
        <f t="shared" si="55"/>
        <v>0.66591563591801217</v>
      </c>
      <c r="N136">
        <f t="shared" si="56"/>
        <v>1.6917207500852582</v>
      </c>
      <c r="O136" s="6">
        <f t="shared" si="57"/>
        <v>0.26221857917090086</v>
      </c>
      <c r="P136" s="6">
        <f t="shared" si="58"/>
        <v>0.48415956707526753</v>
      </c>
      <c r="Q136">
        <f t="shared" si="59"/>
        <v>1.0879401585802628</v>
      </c>
      <c r="R136" s="8">
        <v>1.8389840807904261</v>
      </c>
      <c r="S136">
        <f t="shared" si="60"/>
        <v>2.317386412994682</v>
      </c>
      <c r="T136">
        <f t="shared" si="61"/>
        <v>1.797972216978633</v>
      </c>
      <c r="U136">
        <f t="shared" si="62"/>
        <v>1.5182876498930675</v>
      </c>
      <c r="V136">
        <f t="shared" si="63"/>
        <v>1.0521467047504593</v>
      </c>
      <c r="W136">
        <f t="shared" si="64"/>
        <v>0.66591563591801217</v>
      </c>
      <c r="X136">
        <f t="shared" si="65"/>
        <v>0.80302422693850917</v>
      </c>
      <c r="Y136">
        <f t="shared" si="66"/>
        <v>0.92203448394430043</v>
      </c>
      <c r="Z136">
        <f t="shared" si="67"/>
        <v>3.7860317518593147</v>
      </c>
      <c r="AA136">
        <f t="shared" si="68"/>
        <v>2.9374384281667094</v>
      </c>
      <c r="AB136">
        <f t="shared" si="69"/>
        <v>2.4805035615629989</v>
      </c>
      <c r="AC136">
        <f t="shared" si="70"/>
        <v>1.7189454505568154</v>
      </c>
      <c r="AD136">
        <f t="shared" si="71"/>
        <v>1.0879401585802628</v>
      </c>
      <c r="AE136">
        <f t="shared" si="72"/>
        <v>1.2313696568280748</v>
      </c>
      <c r="AF136">
        <f t="shared" si="73"/>
        <v>1.4071727634945153</v>
      </c>
      <c r="AG136">
        <f t="shared" si="74"/>
        <v>5.8871882102966984</v>
      </c>
      <c r="AH136">
        <f t="shared" si="75"/>
        <v>4.5676460252301974</v>
      </c>
      <c r="AI136">
        <f t="shared" si="76"/>
        <v>3.8571233101943885</v>
      </c>
      <c r="AJ136">
        <f t="shared" si="77"/>
        <v>2.672918785134708</v>
      </c>
      <c r="AK136">
        <f t="shared" si="78"/>
        <v>1.6917207500852582</v>
      </c>
      <c r="AL136">
        <f t="shared" si="79"/>
        <v>1.9227730625639436</v>
      </c>
      <c r="AM136">
        <f t="shared" si="80"/>
        <v>2.1233264697954426</v>
      </c>
      <c r="AN136">
        <f>ACOS(COS(RADIANS(90-$C136)) *COS(RADIANS(90-'1. Intensity Data'!$C$8)) +SIN(RADIANS(90-'Climate Stations - U of M'!$C136)) *SIN(RADIANS(90-'1. Intensity Data'!$C$8)) *COS(RADIANS('Climate Stations - U of M'!$D136-'1. Intensity Data'!$C$9))) *6371</f>
        <v>122.35484101118148</v>
      </c>
    </row>
    <row r="137" spans="1:40" x14ac:dyDescent="0.25">
      <c r="A137">
        <v>72</v>
      </c>
      <c r="B137" t="s">
        <v>146</v>
      </c>
      <c r="C137">
        <v>45.625300000000003</v>
      </c>
      <c r="D137">
        <v>-111.0534</v>
      </c>
      <c r="E137" s="13">
        <v>1553.9</v>
      </c>
      <c r="F137" t="s">
        <v>147</v>
      </c>
      <c r="G137" t="s">
        <v>2345</v>
      </c>
      <c r="H137" s="8">
        <v>0.72499999999999998</v>
      </c>
      <c r="I137" s="8">
        <v>1.2222200000000001</v>
      </c>
      <c r="J137" s="8">
        <v>1.7714300000000001</v>
      </c>
      <c r="K137" s="8">
        <v>2.82857</v>
      </c>
      <c r="L137">
        <f t="shared" si="54"/>
        <v>5098.0972760000004</v>
      </c>
      <c r="M137">
        <f t="shared" si="55"/>
        <v>0.41075126409320739</v>
      </c>
      <c r="N137">
        <f t="shared" si="56"/>
        <v>1.3578591489798875</v>
      </c>
      <c r="O137" s="6">
        <f t="shared" si="57"/>
        <v>0.24210181882174925</v>
      </c>
      <c r="P137" s="6">
        <f t="shared" si="58"/>
        <v>0.24293907096847722</v>
      </c>
      <c r="Q137">
        <f t="shared" si="59"/>
        <v>0.8003991099741824</v>
      </c>
      <c r="R137" s="8">
        <v>1.1204451307982419</v>
      </c>
      <c r="S137">
        <f t="shared" si="60"/>
        <v>1.4294143990443615</v>
      </c>
      <c r="T137">
        <f t="shared" si="61"/>
        <v>1.1090284130516601</v>
      </c>
      <c r="U137">
        <f t="shared" si="62"/>
        <v>0.93651288213251282</v>
      </c>
      <c r="V137">
        <f t="shared" si="63"/>
        <v>0.64898699726726772</v>
      </c>
      <c r="W137">
        <f t="shared" si="64"/>
        <v>0.41075126409320739</v>
      </c>
      <c r="X137">
        <f t="shared" si="65"/>
        <v>0.48931344806990551</v>
      </c>
      <c r="Y137">
        <f t="shared" si="66"/>
        <v>0.55750542376167955</v>
      </c>
      <c r="Z137">
        <f t="shared" si="67"/>
        <v>2.7853889027101548</v>
      </c>
      <c r="AA137">
        <f t="shared" si="68"/>
        <v>2.1610775969302924</v>
      </c>
      <c r="AB137">
        <f t="shared" si="69"/>
        <v>1.8249099707411358</v>
      </c>
      <c r="AC137">
        <f t="shared" si="70"/>
        <v>1.2646305937592082</v>
      </c>
      <c r="AD137">
        <f t="shared" si="71"/>
        <v>0.8003991099741824</v>
      </c>
      <c r="AE137">
        <f t="shared" si="72"/>
        <v>1.0517349193300287</v>
      </c>
      <c r="AF137">
        <f t="shared" si="73"/>
        <v>1.0716150738481651</v>
      </c>
      <c r="AG137">
        <f t="shared" si="74"/>
        <v>4.7253498384500077</v>
      </c>
      <c r="AH137">
        <f t="shared" si="75"/>
        <v>3.6662197022456962</v>
      </c>
      <c r="AI137">
        <f t="shared" si="76"/>
        <v>3.0959188596741432</v>
      </c>
      <c r="AJ137">
        <f t="shared" si="77"/>
        <v>2.1454174553882224</v>
      </c>
      <c r="AK137">
        <f t="shared" si="78"/>
        <v>1.3578591489798875</v>
      </c>
      <c r="AL137">
        <f t="shared" si="79"/>
        <v>1.4612518617349157</v>
      </c>
      <c r="AM137">
        <f t="shared" si="80"/>
        <v>1.55099673640628</v>
      </c>
      <c r="AN137">
        <f>ACOS(COS(RADIANS(90-$C137)) *COS(RADIANS(90-'1. Intensity Data'!$C$8)) +SIN(RADIANS(90-'Climate Stations - U of M'!$C137)) *SIN(RADIANS(90-'1. Intensity Data'!$C$8)) *COS(RADIANS('Climate Stations - U of M'!$D137-'1. Intensity Data'!$C$9))) *6371</f>
        <v>130.38908459373633</v>
      </c>
    </row>
    <row r="138" spans="1:40" x14ac:dyDescent="0.25">
      <c r="A138">
        <v>73</v>
      </c>
      <c r="B138" t="s">
        <v>148</v>
      </c>
      <c r="C138">
        <v>45.613799999999898</v>
      </c>
      <c r="D138">
        <v>-111.0566</v>
      </c>
      <c r="E138" s="13">
        <v>1577.9</v>
      </c>
      <c r="F138" t="s">
        <v>149</v>
      </c>
      <c r="G138" t="s">
        <v>2345</v>
      </c>
      <c r="H138" s="8">
        <v>0.76744000000000001</v>
      </c>
      <c r="I138" s="8">
        <v>1.2888900000000001</v>
      </c>
      <c r="J138" s="8">
        <v>1.88</v>
      </c>
      <c r="K138" s="8">
        <v>2.9247299999999998</v>
      </c>
      <c r="L138">
        <f t="shared" si="54"/>
        <v>5176.8374360000007</v>
      </c>
      <c r="M138">
        <f t="shared" si="55"/>
        <v>0.43468955202073101</v>
      </c>
      <c r="N138">
        <f t="shared" si="56"/>
        <v>1.4304941233461659</v>
      </c>
      <c r="O138" s="6">
        <f t="shared" si="57"/>
        <v>0.2545497738494128</v>
      </c>
      <c r="P138" s="6">
        <f t="shared" si="58"/>
        <v>0.25824909396483886</v>
      </c>
      <c r="Q138">
        <f t="shared" si="59"/>
        <v>0.84437160865550243</v>
      </c>
      <c r="R138" s="8">
        <v>1.1413979248570549</v>
      </c>
      <c r="S138">
        <f t="shared" si="60"/>
        <v>1.512719641032144</v>
      </c>
      <c r="T138">
        <f t="shared" si="61"/>
        <v>1.1736617904559736</v>
      </c>
      <c r="U138">
        <f t="shared" si="62"/>
        <v>0.99109217860726662</v>
      </c>
      <c r="V138">
        <f t="shared" si="63"/>
        <v>0.686809492192755</v>
      </c>
      <c r="W138">
        <f t="shared" si="64"/>
        <v>0.43468955202073101</v>
      </c>
      <c r="X138">
        <f t="shared" si="65"/>
        <v>0.51787716401554829</v>
      </c>
      <c r="Y138">
        <f t="shared" si="66"/>
        <v>0.59008401122704968</v>
      </c>
      <c r="Z138">
        <f t="shared" si="67"/>
        <v>2.9384131981211481</v>
      </c>
      <c r="AA138">
        <f t="shared" si="68"/>
        <v>2.2798033433698568</v>
      </c>
      <c r="AB138">
        <f t="shared" si="69"/>
        <v>1.9251672677345453</v>
      </c>
      <c r="AC138">
        <f t="shared" si="70"/>
        <v>1.334107141675694</v>
      </c>
      <c r="AD138">
        <f t="shared" si="71"/>
        <v>0.84437160865550243</v>
      </c>
      <c r="AE138">
        <f t="shared" si="72"/>
        <v>1.0569731178447319</v>
      </c>
      <c r="AF138">
        <f t="shared" si="73"/>
        <v>1.0814000286736309</v>
      </c>
      <c r="AG138">
        <f t="shared" si="74"/>
        <v>4.9781195492446573</v>
      </c>
      <c r="AH138">
        <f t="shared" si="75"/>
        <v>3.8623341330346479</v>
      </c>
      <c r="AI138">
        <f t="shared" si="76"/>
        <v>3.2615266012292579</v>
      </c>
      <c r="AJ138">
        <f t="shared" si="77"/>
        <v>2.2601807148869422</v>
      </c>
      <c r="AK138">
        <f t="shared" si="78"/>
        <v>1.4304941233461659</v>
      </c>
      <c r="AL138">
        <f t="shared" si="79"/>
        <v>1.5428705925096244</v>
      </c>
      <c r="AM138">
        <f t="shared" si="80"/>
        <v>1.6404133677435064</v>
      </c>
      <c r="AN138">
        <f>ACOS(COS(RADIANS(90-$C138)) *COS(RADIANS(90-'1. Intensity Data'!$C$8)) +SIN(RADIANS(90-'Climate Stations - U of M'!$C138)) *SIN(RADIANS(90-'1. Intensity Data'!$C$8)) *COS(RADIANS('Climate Stations - U of M'!$D138-'1. Intensity Data'!$C$9))) *6371</f>
        <v>131.30955809409332</v>
      </c>
    </row>
    <row r="139" spans="1:40" x14ac:dyDescent="0.25">
      <c r="A139">
        <v>318</v>
      </c>
      <c r="B139" t="s">
        <v>638</v>
      </c>
      <c r="C139">
        <v>45.674999999999898</v>
      </c>
      <c r="D139">
        <v>-111.155</v>
      </c>
      <c r="E139" s="13">
        <v>1455.4</v>
      </c>
      <c r="F139" t="s">
        <v>639</v>
      </c>
      <c r="G139" t="s">
        <v>2345</v>
      </c>
      <c r="H139" s="8">
        <v>0.66500000000000004</v>
      </c>
      <c r="I139" s="8">
        <v>1.12215</v>
      </c>
      <c r="J139" s="8">
        <v>1.57372</v>
      </c>
      <c r="K139" s="8">
        <v>2.76579</v>
      </c>
      <c r="L139">
        <f t="shared" si="54"/>
        <v>4774.9345360000007</v>
      </c>
      <c r="M139">
        <f t="shared" si="55"/>
        <v>0.37873764648219943</v>
      </c>
      <c r="N139">
        <f t="shared" si="56"/>
        <v>1.205598850801795</v>
      </c>
      <c r="O139" s="6">
        <f t="shared" si="57"/>
        <v>0.21136409555165717</v>
      </c>
      <c r="P139" s="6">
        <f t="shared" si="58"/>
        <v>0.2322312195789652</v>
      </c>
      <c r="Q139">
        <f t="shared" si="59"/>
        <v>0.71891503519038014</v>
      </c>
      <c r="R139" s="8">
        <v>1.3645937791694243</v>
      </c>
      <c r="S139">
        <f t="shared" si="60"/>
        <v>1.3180070097580538</v>
      </c>
      <c r="T139">
        <f t="shared" si="61"/>
        <v>1.0225916455019384</v>
      </c>
      <c r="U139">
        <f t="shared" si="62"/>
        <v>0.86352183397941462</v>
      </c>
      <c r="V139">
        <f t="shared" si="63"/>
        <v>0.59840548144187511</v>
      </c>
      <c r="W139">
        <f t="shared" si="64"/>
        <v>0.37873764648219943</v>
      </c>
      <c r="X139">
        <f t="shared" si="65"/>
        <v>0.45030323486164958</v>
      </c>
      <c r="Y139">
        <f t="shared" si="66"/>
        <v>0.5124221655750123</v>
      </c>
      <c r="Z139">
        <f t="shared" si="67"/>
        <v>2.5018243224625225</v>
      </c>
      <c r="AA139">
        <f t="shared" si="68"/>
        <v>1.9410705950140266</v>
      </c>
      <c r="AB139">
        <f t="shared" si="69"/>
        <v>1.6391262802340665</v>
      </c>
      <c r="AC139">
        <f t="shared" si="70"/>
        <v>1.1358857556008006</v>
      </c>
      <c r="AD139">
        <f t="shared" si="71"/>
        <v>0.71891503519038014</v>
      </c>
      <c r="AE139">
        <f t="shared" si="72"/>
        <v>1.1127720814228241</v>
      </c>
      <c r="AF139">
        <f t="shared" si="73"/>
        <v>1.1856324926375073</v>
      </c>
      <c r="AG139">
        <f t="shared" si="74"/>
        <v>4.1954840007902456</v>
      </c>
      <c r="AH139">
        <f t="shared" si="75"/>
        <v>3.2551168971648465</v>
      </c>
      <c r="AI139">
        <f t="shared" si="76"/>
        <v>2.7487653798280922</v>
      </c>
      <c r="AJ139">
        <f t="shared" si="77"/>
        <v>1.9048461842668361</v>
      </c>
      <c r="AK139">
        <f t="shared" si="78"/>
        <v>1.205598850801795</v>
      </c>
      <c r="AL139">
        <f t="shared" si="79"/>
        <v>1.2976291381013463</v>
      </c>
      <c r="AM139">
        <f t="shared" si="80"/>
        <v>1.3775114274773568</v>
      </c>
      <c r="AN139">
        <f>ACOS(COS(RADIANS(90-$C139)) *COS(RADIANS(90-'1. Intensity Data'!$C$8)) +SIN(RADIANS(90-'Climate Stations - U of M'!$C139)) *SIN(RADIANS(90-'1. Intensity Data'!$C$8)) *COS(RADIANS('Climate Stations - U of M'!$D139-'1. Intensity Data'!$C$9))) *6371</f>
        <v>121.42336199878565</v>
      </c>
    </row>
    <row r="140" spans="1:40" x14ac:dyDescent="0.25">
      <c r="A140">
        <v>74</v>
      </c>
      <c r="B140" t="s">
        <v>150</v>
      </c>
      <c r="C140">
        <v>45.6846999999999</v>
      </c>
      <c r="D140">
        <v>-111.1925</v>
      </c>
      <c r="E140" s="13">
        <v>1426.8</v>
      </c>
      <c r="F140" t="s">
        <v>151</v>
      </c>
      <c r="G140" t="s">
        <v>2345</v>
      </c>
      <c r="H140" s="8">
        <v>0.66881999999999997</v>
      </c>
      <c r="I140" s="8">
        <v>1.12418</v>
      </c>
      <c r="J140" s="8">
        <v>1.575</v>
      </c>
      <c r="K140" s="8">
        <v>2.7635399999999999</v>
      </c>
      <c r="L140">
        <f t="shared" si="54"/>
        <v>4681.1025119999995</v>
      </c>
      <c r="M140">
        <f t="shared" si="55"/>
        <v>0.38213810175950474</v>
      </c>
      <c r="N140">
        <f t="shared" si="56"/>
        <v>1.21006970911209</v>
      </c>
      <c r="O140" s="6">
        <f t="shared" si="57"/>
        <v>0.21163771434978398</v>
      </c>
      <c r="P140" s="6">
        <f t="shared" si="58"/>
        <v>0.23544201675780074</v>
      </c>
      <c r="Q140">
        <f t="shared" si="59"/>
        <v>0.72275586293494543</v>
      </c>
      <c r="R140" s="8">
        <v>1.112014692703694</v>
      </c>
      <c r="S140">
        <f t="shared" si="60"/>
        <v>1.3298405941230764</v>
      </c>
      <c r="T140">
        <f t="shared" si="61"/>
        <v>1.0317728747506627</v>
      </c>
      <c r="U140">
        <f t="shared" si="62"/>
        <v>0.87127487201167075</v>
      </c>
      <c r="V140">
        <f t="shared" si="63"/>
        <v>0.60377820078001754</v>
      </c>
      <c r="W140">
        <f t="shared" si="64"/>
        <v>0.38213810175950474</v>
      </c>
      <c r="X140">
        <f t="shared" si="65"/>
        <v>0.45380857631962856</v>
      </c>
      <c r="Y140">
        <f t="shared" si="66"/>
        <v>0.51601854823781601</v>
      </c>
      <c r="Z140">
        <f t="shared" si="67"/>
        <v>2.5151904030136096</v>
      </c>
      <c r="AA140">
        <f t="shared" si="68"/>
        <v>1.9514408299243526</v>
      </c>
      <c r="AB140">
        <f t="shared" si="69"/>
        <v>1.6478833674916755</v>
      </c>
      <c r="AC140">
        <f t="shared" si="70"/>
        <v>1.1419542634372137</v>
      </c>
      <c r="AD140">
        <f t="shared" si="71"/>
        <v>0.72275586293494543</v>
      </c>
      <c r="AE140">
        <f t="shared" si="72"/>
        <v>1.0496273098063917</v>
      </c>
      <c r="AF140">
        <f t="shared" si="73"/>
        <v>1.0676780592580113</v>
      </c>
      <c r="AG140">
        <f t="shared" si="74"/>
        <v>4.2110425877100734</v>
      </c>
      <c r="AH140">
        <f t="shared" si="75"/>
        <v>3.2671882146026432</v>
      </c>
      <c r="AI140">
        <f t="shared" si="76"/>
        <v>2.7589589367755649</v>
      </c>
      <c r="AJ140">
        <f t="shared" si="77"/>
        <v>1.9119101403971024</v>
      </c>
      <c r="AK140">
        <f t="shared" si="78"/>
        <v>1.21006970911209</v>
      </c>
      <c r="AL140">
        <f t="shared" si="79"/>
        <v>1.3013022818340676</v>
      </c>
      <c r="AM140">
        <f t="shared" si="80"/>
        <v>1.3804921549567439</v>
      </c>
      <c r="AN140">
        <f>ACOS(COS(RADIANS(90-$C140)) *COS(RADIANS(90-'1. Intensity Data'!$C$8)) +SIN(RADIANS(90-'Climate Stations - U of M'!$C140)) *SIN(RADIANS(90-'1. Intensity Data'!$C$8)) *COS(RADIANS('Climate Stations - U of M'!$D140-'1. Intensity Data'!$C$9))) *6371</f>
        <v>118.9563129901458</v>
      </c>
    </row>
    <row r="141" spans="1:40" x14ac:dyDescent="0.25">
      <c r="A141" s="1">
        <v>1154</v>
      </c>
      <c r="B141" t="s">
        <v>2300</v>
      </c>
      <c r="C141">
        <v>45.7881</v>
      </c>
      <c r="D141">
        <v>-111.160799999999</v>
      </c>
      <c r="E141" s="13">
        <v>1349.3</v>
      </c>
      <c r="F141" t="s">
        <v>2301</v>
      </c>
      <c r="G141" t="s">
        <v>2345</v>
      </c>
      <c r="H141" s="8">
        <v>0.66515999999999997</v>
      </c>
      <c r="I141" s="8">
        <v>1.13046</v>
      </c>
      <c r="J141" s="8">
        <v>1.5681400000000001</v>
      </c>
      <c r="K141" s="8">
        <v>2.7638400000000001</v>
      </c>
      <c r="L141">
        <f t="shared" si="54"/>
        <v>4426.8374119999999</v>
      </c>
      <c r="M141">
        <f t="shared" si="55"/>
        <v>0.3763269330927233</v>
      </c>
      <c r="N141">
        <f t="shared" si="56"/>
        <v>1.2117182133313571</v>
      </c>
      <c r="O141" s="6">
        <f t="shared" si="57"/>
        <v>0.21354457248320946</v>
      </c>
      <c r="P141" s="6">
        <f t="shared" si="58"/>
        <v>0.2283091147521078</v>
      </c>
      <c r="Q141">
        <f t="shared" si="59"/>
        <v>0.7200136640417325</v>
      </c>
      <c r="R141" s="8">
        <v>1.3970722248850929</v>
      </c>
      <c r="S141">
        <f t="shared" si="60"/>
        <v>1.309617727162677</v>
      </c>
      <c r="T141">
        <f t="shared" si="61"/>
        <v>1.016082719350353</v>
      </c>
      <c r="U141">
        <f t="shared" si="62"/>
        <v>0.85802540745140909</v>
      </c>
      <c r="V141">
        <f t="shared" si="63"/>
        <v>0.59459655428650282</v>
      </c>
      <c r="W141">
        <f t="shared" si="64"/>
        <v>0.3763269330927233</v>
      </c>
      <c r="X141">
        <f t="shared" si="65"/>
        <v>0.44853519981954248</v>
      </c>
      <c r="Y141">
        <f t="shared" si="66"/>
        <v>0.51121197533842155</v>
      </c>
      <c r="Z141">
        <f t="shared" si="67"/>
        <v>2.5056475508652287</v>
      </c>
      <c r="AA141">
        <f t="shared" si="68"/>
        <v>1.9440368929126779</v>
      </c>
      <c r="AB141">
        <f t="shared" si="69"/>
        <v>1.64163115401515</v>
      </c>
      <c r="AC141">
        <f t="shared" si="70"/>
        <v>1.1376215891859374</v>
      </c>
      <c r="AD141">
        <f t="shared" si="71"/>
        <v>0.7200136640417325</v>
      </c>
      <c r="AE141">
        <f t="shared" si="72"/>
        <v>1.1208916928517414</v>
      </c>
      <c r="AF141">
        <f t="shared" si="73"/>
        <v>1.2007999267867246</v>
      </c>
      <c r="AG141">
        <f t="shared" si="74"/>
        <v>4.2167793823931223</v>
      </c>
      <c r="AH141">
        <f t="shared" si="75"/>
        <v>3.2716391759946646</v>
      </c>
      <c r="AI141">
        <f t="shared" si="76"/>
        <v>2.7627175263954937</v>
      </c>
      <c r="AJ141">
        <f t="shared" si="77"/>
        <v>1.9145147770635442</v>
      </c>
      <c r="AK141">
        <f t="shared" si="78"/>
        <v>1.2117182133313571</v>
      </c>
      <c r="AL141">
        <f t="shared" si="79"/>
        <v>1.3008236599985179</v>
      </c>
      <c r="AM141">
        <f t="shared" si="80"/>
        <v>1.3781671877056136</v>
      </c>
      <c r="AN141">
        <f>ACOS(COS(RADIANS(90-$C141)) *COS(RADIANS(90-'1. Intensity Data'!$C$8)) +SIN(RADIANS(90-'Climate Stations - U of M'!$C141)) *SIN(RADIANS(90-'1. Intensity Data'!$C$8)) *COS(RADIANS('Climate Stations - U of M'!$D141-'1. Intensity Data'!$C$9))) *6371</f>
        <v>110.78241456984465</v>
      </c>
    </row>
    <row r="142" spans="1:40" x14ac:dyDescent="0.25">
      <c r="A142">
        <v>316</v>
      </c>
      <c r="B142" t="s">
        <v>634</v>
      </c>
      <c r="C142">
        <v>45.662199999999899</v>
      </c>
      <c r="D142">
        <v>-111.0453</v>
      </c>
      <c r="E142" s="13">
        <v>1497.5</v>
      </c>
      <c r="F142" t="s">
        <v>635</v>
      </c>
      <c r="G142" t="s">
        <v>2345</v>
      </c>
      <c r="H142" s="8">
        <v>0.69772000000000001</v>
      </c>
      <c r="I142" s="8">
        <v>1.1585700000000001</v>
      </c>
      <c r="J142" s="8">
        <v>1.59527</v>
      </c>
      <c r="K142" s="8">
        <v>2.7897500000000002</v>
      </c>
      <c r="L142">
        <f t="shared" si="54"/>
        <v>4913.0578999999998</v>
      </c>
      <c r="M142">
        <f t="shared" si="55"/>
        <v>0.40196423744443582</v>
      </c>
      <c r="N142">
        <f t="shared" si="56"/>
        <v>1.2141644003905547</v>
      </c>
      <c r="O142" s="6">
        <f t="shared" si="57"/>
        <v>0.20761640762826464</v>
      </c>
      <c r="P142" s="6">
        <f t="shared" si="58"/>
        <v>0.2580555098589199</v>
      </c>
      <c r="Q142">
        <f t="shared" si="59"/>
        <v>0.73610995512473743</v>
      </c>
      <c r="R142" s="8">
        <v>1.4077124653021402</v>
      </c>
      <c r="S142">
        <f t="shared" si="60"/>
        <v>1.3988355463066366</v>
      </c>
      <c r="T142">
        <f t="shared" si="61"/>
        <v>1.0853034410999767</v>
      </c>
      <c r="U142">
        <f t="shared" si="62"/>
        <v>0.91647846137331357</v>
      </c>
      <c r="V142">
        <f t="shared" si="63"/>
        <v>0.63510349516220865</v>
      </c>
      <c r="W142">
        <f t="shared" si="64"/>
        <v>0.40196423744443582</v>
      </c>
      <c r="X142">
        <f t="shared" si="65"/>
        <v>0.47590317808332683</v>
      </c>
      <c r="Y142">
        <f t="shared" si="66"/>
        <v>0.54008217855788432</v>
      </c>
      <c r="Z142">
        <f t="shared" si="67"/>
        <v>2.5616626438340862</v>
      </c>
      <c r="AA142">
        <f t="shared" si="68"/>
        <v>1.987496878836791</v>
      </c>
      <c r="AB142">
        <f t="shared" si="69"/>
        <v>1.6783306976844012</v>
      </c>
      <c r="AC142">
        <f t="shared" si="70"/>
        <v>1.1630537290970853</v>
      </c>
      <c r="AD142">
        <f t="shared" si="71"/>
        <v>0.73610995512473743</v>
      </c>
      <c r="AE142">
        <f t="shared" si="72"/>
        <v>1.1235517529560033</v>
      </c>
      <c r="AF142">
        <f t="shared" si="73"/>
        <v>1.2057689190614855</v>
      </c>
      <c r="AG142">
        <f t="shared" si="74"/>
        <v>4.2252921133591297</v>
      </c>
      <c r="AH142">
        <f t="shared" si="75"/>
        <v>3.278243881054498</v>
      </c>
      <c r="AI142">
        <f t="shared" si="76"/>
        <v>2.7682948328904646</v>
      </c>
      <c r="AJ142">
        <f t="shared" si="77"/>
        <v>1.9183797526170765</v>
      </c>
      <c r="AK142">
        <f t="shared" si="78"/>
        <v>1.2141644003905547</v>
      </c>
      <c r="AL142">
        <f t="shared" si="79"/>
        <v>1.3094408002929161</v>
      </c>
      <c r="AM142">
        <f t="shared" si="80"/>
        <v>1.3921407154081658</v>
      </c>
      <c r="AN142">
        <f>ACOS(COS(RADIANS(90-$C142)) *COS(RADIANS(90-'1. Intensity Data'!$C$8)) +SIN(RADIANS(90-'Climate Stations - U of M'!$C142)) *SIN(RADIANS(90-'1. Intensity Data'!$C$8)) *COS(RADIANS('Climate Stations - U of M'!$D142-'1. Intensity Data'!$C$9))) *6371</f>
        <v>127.38222891562741</v>
      </c>
    </row>
    <row r="143" spans="1:40" x14ac:dyDescent="0.25">
      <c r="A143" s="1">
        <v>1078</v>
      </c>
      <c r="B143" t="s">
        <v>2150</v>
      </c>
      <c r="C143">
        <v>45.883299999999899</v>
      </c>
      <c r="D143">
        <v>-111.9333</v>
      </c>
      <c r="E143" s="13">
        <v>2231.0999999999899</v>
      </c>
      <c r="F143" t="s">
        <v>2151</v>
      </c>
      <c r="G143" t="s">
        <v>2345</v>
      </c>
      <c r="H143" s="8">
        <v>0.68815999999999999</v>
      </c>
      <c r="I143" s="8">
        <v>1.19191</v>
      </c>
      <c r="J143" s="8">
        <v>1.5926800000000001</v>
      </c>
      <c r="K143" s="8">
        <v>2.7837100000000001</v>
      </c>
      <c r="L143">
        <f t="shared" si="54"/>
        <v>7319.882123999967</v>
      </c>
      <c r="M143">
        <f t="shared" si="55"/>
        <v>0.38161069643177759</v>
      </c>
      <c r="N143">
        <f t="shared" si="56"/>
        <v>1.1412126736818138</v>
      </c>
      <c r="O143" s="6">
        <f t="shared" si="57"/>
        <v>0.1941711427044388</v>
      </c>
      <c r="P143" s="6">
        <f t="shared" si="58"/>
        <v>0.24702151632009306</v>
      </c>
      <c r="Q143">
        <f t="shared" si="59"/>
        <v>0.69411709500095342</v>
      </c>
      <c r="R143" s="8">
        <v>1.3317447463408838</v>
      </c>
      <c r="S143">
        <f t="shared" si="60"/>
        <v>1.3280052235825859</v>
      </c>
      <c r="T143">
        <f t="shared" si="61"/>
        <v>1.0303488803657996</v>
      </c>
      <c r="U143">
        <f t="shared" si="62"/>
        <v>0.87007238786445285</v>
      </c>
      <c r="V143">
        <f t="shared" si="63"/>
        <v>0.6029449003622086</v>
      </c>
      <c r="W143">
        <f t="shared" si="64"/>
        <v>0.38161069643177759</v>
      </c>
      <c r="X143">
        <f t="shared" si="65"/>
        <v>0.45824802232383322</v>
      </c>
      <c r="Y143">
        <f t="shared" si="66"/>
        <v>0.5247692211981374</v>
      </c>
      <c r="Z143">
        <f t="shared" si="67"/>
        <v>2.415527490603318</v>
      </c>
      <c r="AA143">
        <f t="shared" si="68"/>
        <v>1.8741161565025743</v>
      </c>
      <c r="AB143">
        <f t="shared" si="69"/>
        <v>1.5825869766021736</v>
      </c>
      <c r="AC143">
        <f t="shared" si="70"/>
        <v>1.0967050101015066</v>
      </c>
      <c r="AD143">
        <f t="shared" si="71"/>
        <v>0.69411709500095342</v>
      </c>
      <c r="AE143">
        <f t="shared" si="72"/>
        <v>1.104559823215689</v>
      </c>
      <c r="AF143">
        <f t="shared" si="73"/>
        <v>1.170291994306579</v>
      </c>
      <c r="AG143">
        <f t="shared" si="74"/>
        <v>3.9714201044127115</v>
      </c>
      <c r="AH143">
        <f t="shared" si="75"/>
        <v>3.0812742189408975</v>
      </c>
      <c r="AI143">
        <f t="shared" si="76"/>
        <v>2.6019648959945352</v>
      </c>
      <c r="AJ143">
        <f t="shared" si="77"/>
        <v>1.8031160244172659</v>
      </c>
      <c r="AK143">
        <f t="shared" si="78"/>
        <v>1.1412126736818138</v>
      </c>
      <c r="AL143">
        <f t="shared" si="79"/>
        <v>1.2540795052613603</v>
      </c>
      <c r="AM143">
        <f t="shared" si="80"/>
        <v>1.352047915072407</v>
      </c>
      <c r="AN143">
        <f>ACOS(COS(RADIANS(90-$C143)) *COS(RADIANS(90-'1. Intensity Data'!$C$8)) +SIN(RADIANS(90-'Climate Stations - U of M'!$C143)) *SIN(RADIANS(90-'1. Intensity Data'!$C$8)) *COS(RADIANS('Climate Stations - U of M'!$D143-'1. Intensity Data'!$C$9))) *6371</f>
        <v>78.912519462901415</v>
      </c>
    </row>
    <row r="144" spans="1:40" x14ac:dyDescent="0.25">
      <c r="A144">
        <v>959</v>
      </c>
      <c r="B144" t="s">
        <v>1913</v>
      </c>
      <c r="C144">
        <v>45.055300000000003</v>
      </c>
      <c r="D144">
        <v>-105.9483</v>
      </c>
      <c r="E144" s="13">
        <v>1197.9000000000001</v>
      </c>
      <c r="F144" t="s">
        <v>1914</v>
      </c>
      <c r="G144" t="s">
        <v>2345</v>
      </c>
      <c r="H144" s="8">
        <v>1.0543499999999999</v>
      </c>
      <c r="I144" s="8">
        <v>1.4558899999999999</v>
      </c>
      <c r="J144" s="8">
        <v>2.5946899999999999</v>
      </c>
      <c r="K144" s="8">
        <v>3.52704</v>
      </c>
      <c r="L144">
        <f t="shared" si="54"/>
        <v>3930.1182360000003</v>
      </c>
      <c r="M144">
        <f t="shared" si="55"/>
        <v>0.70756507086730458</v>
      </c>
      <c r="N144">
        <f t="shared" si="56"/>
        <v>1.9980585345657138</v>
      </c>
      <c r="O144" s="6">
        <f t="shared" si="57"/>
        <v>0.32987880232498096</v>
      </c>
      <c r="P144" s="6">
        <f t="shared" si="58"/>
        <v>0.47891050910925248</v>
      </c>
      <c r="Q144">
        <f t="shared" si="59"/>
        <v>1.2384845218374831</v>
      </c>
      <c r="R144" s="8">
        <v>1.2515529589527929</v>
      </c>
      <c r="S144">
        <f t="shared" si="60"/>
        <v>2.4623264466182198</v>
      </c>
      <c r="T144">
        <f t="shared" si="61"/>
        <v>1.9104256913417226</v>
      </c>
      <c r="U144">
        <f t="shared" si="62"/>
        <v>1.6132483615774542</v>
      </c>
      <c r="V144">
        <f t="shared" si="63"/>
        <v>1.1179528119703412</v>
      </c>
      <c r="W144">
        <f t="shared" si="64"/>
        <v>0.70756507086730458</v>
      </c>
      <c r="X144">
        <f t="shared" si="65"/>
        <v>0.79426130315047838</v>
      </c>
      <c r="Y144">
        <f t="shared" si="66"/>
        <v>0.86951363277227334</v>
      </c>
      <c r="Z144">
        <f t="shared" si="67"/>
        <v>4.3099261359944414</v>
      </c>
      <c r="AA144">
        <f t="shared" si="68"/>
        <v>3.3439082089612047</v>
      </c>
      <c r="AB144">
        <f t="shared" si="69"/>
        <v>2.8237447097894615</v>
      </c>
      <c r="AC144">
        <f t="shared" si="70"/>
        <v>1.9568055445032235</v>
      </c>
      <c r="AD144">
        <f t="shared" si="71"/>
        <v>1.2384845218374831</v>
      </c>
      <c r="AE144">
        <f t="shared" si="72"/>
        <v>1.0845118763686665</v>
      </c>
      <c r="AF144">
        <f t="shared" si="73"/>
        <v>1.1328424295963404</v>
      </c>
      <c r="AG144">
        <f t="shared" si="74"/>
        <v>6.9532437002886844</v>
      </c>
      <c r="AH144">
        <f t="shared" si="75"/>
        <v>5.3947580433274274</v>
      </c>
      <c r="AI144">
        <f t="shared" si="76"/>
        <v>4.5555734588098273</v>
      </c>
      <c r="AJ144">
        <f t="shared" si="77"/>
        <v>3.156932484613828</v>
      </c>
      <c r="AK144">
        <f t="shared" si="78"/>
        <v>1.9980585345657138</v>
      </c>
      <c r="AL144">
        <f t="shared" si="79"/>
        <v>2.1472164009242851</v>
      </c>
      <c r="AM144">
        <f t="shared" si="80"/>
        <v>2.2766854289235257</v>
      </c>
      <c r="AN144">
        <f>ACOS(COS(RADIANS(90-$C144)) *COS(RADIANS(90-'1. Intensity Data'!$C$8)) +SIN(RADIANS(90-'Climate Stations - U of M'!$C144)) *SIN(RADIANS(90-'1. Intensity Data'!$C$8)) *COS(RADIANS('Climate Stations - U of M'!$D144-'1. Intensity Data'!$C$9))) *6371</f>
        <v>499.86197509985658</v>
      </c>
    </row>
    <row r="145" spans="1:40" x14ac:dyDescent="0.25">
      <c r="A145">
        <v>321</v>
      </c>
      <c r="B145" t="s">
        <v>644</v>
      </c>
      <c r="C145">
        <v>48.075000000000003</v>
      </c>
      <c r="D145">
        <v>-111.2597</v>
      </c>
      <c r="E145" s="13">
        <v>1013.5</v>
      </c>
      <c r="F145" t="s">
        <v>645</v>
      </c>
      <c r="G145" t="s">
        <v>2345</v>
      </c>
      <c r="H145" s="8">
        <v>0.8629</v>
      </c>
      <c r="I145" s="8">
        <v>1.35938</v>
      </c>
      <c r="J145" s="8">
        <v>2.1745700000000001</v>
      </c>
      <c r="K145" s="8">
        <v>3.4478200000000001</v>
      </c>
      <c r="L145">
        <f t="shared" si="54"/>
        <v>3325.1313399999999</v>
      </c>
      <c r="M145">
        <f t="shared" si="55"/>
        <v>0.51549489097971135</v>
      </c>
      <c r="N145">
        <f t="shared" si="56"/>
        <v>1.6094868312060771</v>
      </c>
      <c r="O145" s="6">
        <f t="shared" si="57"/>
        <v>0.27964864692983438</v>
      </c>
      <c r="P145" s="6">
        <f t="shared" si="58"/>
        <v>0.3216572198128933</v>
      </c>
      <c r="Q145">
        <f t="shared" si="59"/>
        <v>0.96557202550948507</v>
      </c>
      <c r="R145" s="8">
        <v>1.39836098677605</v>
      </c>
      <c r="S145">
        <f t="shared" si="60"/>
        <v>1.7939222206093954</v>
      </c>
      <c r="T145">
        <f t="shared" si="61"/>
        <v>1.3918362056452207</v>
      </c>
      <c r="U145">
        <f t="shared" si="62"/>
        <v>1.1753283514337418</v>
      </c>
      <c r="V145">
        <f t="shared" si="63"/>
        <v>0.81448192774794392</v>
      </c>
      <c r="W145">
        <f t="shared" si="64"/>
        <v>0.51549489097971135</v>
      </c>
      <c r="X145">
        <f t="shared" si="65"/>
        <v>0.60234616823478349</v>
      </c>
      <c r="Y145">
        <f t="shared" si="66"/>
        <v>0.67773307689218609</v>
      </c>
      <c r="Z145">
        <f t="shared" si="67"/>
        <v>3.3601906487730075</v>
      </c>
      <c r="AA145">
        <f t="shared" si="68"/>
        <v>2.6070444688756096</v>
      </c>
      <c r="AB145">
        <f t="shared" si="69"/>
        <v>2.2015042181616256</v>
      </c>
      <c r="AC145">
        <f t="shared" si="70"/>
        <v>1.5256038003049865</v>
      </c>
      <c r="AD145">
        <f t="shared" si="71"/>
        <v>0.96557202550948507</v>
      </c>
      <c r="AE145">
        <f t="shared" si="72"/>
        <v>1.1212138833244807</v>
      </c>
      <c r="AF145">
        <f t="shared" si="73"/>
        <v>1.2014017785898017</v>
      </c>
      <c r="AG145">
        <f t="shared" si="74"/>
        <v>5.6010141725971483</v>
      </c>
      <c r="AH145">
        <f t="shared" si="75"/>
        <v>4.345614444256408</v>
      </c>
      <c r="AI145">
        <f t="shared" si="76"/>
        <v>3.6696299751498556</v>
      </c>
      <c r="AJ145">
        <f t="shared" si="77"/>
        <v>2.5429891933056017</v>
      </c>
      <c r="AK145">
        <f t="shared" si="78"/>
        <v>1.6094868312060771</v>
      </c>
      <c r="AL145">
        <f t="shared" si="79"/>
        <v>1.7507576234045579</v>
      </c>
      <c r="AM145">
        <f t="shared" si="80"/>
        <v>1.8733806710328391</v>
      </c>
      <c r="AN145">
        <f>ACOS(COS(RADIANS(90-$C145)) *COS(RADIANS(90-'1. Intensity Data'!$C$8)) +SIN(RADIANS(90-'Climate Stations - U of M'!$C145)) *SIN(RADIANS(90-'1. Intensity Data'!$C$8)) *COS(RADIANS('Climate Stations - U of M'!$D145-'1. Intensity Data'!$C$9))) *6371</f>
        <v>174.52847494141767</v>
      </c>
    </row>
    <row r="146" spans="1:40" x14ac:dyDescent="0.25">
      <c r="A146">
        <v>320</v>
      </c>
      <c r="B146" t="s">
        <v>642</v>
      </c>
      <c r="C146">
        <v>47.95</v>
      </c>
      <c r="D146">
        <v>-111.333299999999</v>
      </c>
      <c r="E146" s="13">
        <v>1015.9</v>
      </c>
      <c r="F146" t="s">
        <v>643</v>
      </c>
      <c r="G146" t="s">
        <v>2345</v>
      </c>
      <c r="H146" s="8">
        <v>0.89500000000000002</v>
      </c>
      <c r="I146" s="8">
        <v>1.3897699999999999</v>
      </c>
      <c r="J146" s="8">
        <v>2.1972399999999999</v>
      </c>
      <c r="K146" s="8">
        <v>3.55769</v>
      </c>
      <c r="L146">
        <f t="shared" si="54"/>
        <v>3333.0053560000001</v>
      </c>
      <c r="M146">
        <f t="shared" si="55"/>
        <v>0.54097139094958169</v>
      </c>
      <c r="N146">
        <f t="shared" si="56"/>
        <v>1.5982754972393802</v>
      </c>
      <c r="O146" s="6">
        <f t="shared" si="57"/>
        <v>0.27027042142204455</v>
      </c>
      <c r="P146" s="6">
        <f t="shared" si="58"/>
        <v>0.35363421035214326</v>
      </c>
      <c r="Q146">
        <f t="shared" si="59"/>
        <v>0.97595485379576163</v>
      </c>
      <c r="R146" s="8">
        <v>1.1728160786725748</v>
      </c>
      <c r="S146">
        <f t="shared" si="60"/>
        <v>1.8825804405045443</v>
      </c>
      <c r="T146">
        <f t="shared" si="61"/>
        <v>1.4606227555638704</v>
      </c>
      <c r="U146">
        <f t="shared" si="62"/>
        <v>1.2334147713650461</v>
      </c>
      <c r="V146">
        <f t="shared" si="63"/>
        <v>0.85473479770033911</v>
      </c>
      <c r="W146">
        <f t="shared" si="64"/>
        <v>0.54097139094958169</v>
      </c>
      <c r="X146">
        <f t="shared" si="65"/>
        <v>0.62947854321218633</v>
      </c>
      <c r="Y146">
        <f t="shared" si="66"/>
        <v>0.70630275137612708</v>
      </c>
      <c r="Z146">
        <f t="shared" si="67"/>
        <v>3.3963228912092505</v>
      </c>
      <c r="AA146">
        <f t="shared" si="68"/>
        <v>2.6350781052485566</v>
      </c>
      <c r="AB146">
        <f t="shared" si="69"/>
        <v>2.2251770666543362</v>
      </c>
      <c r="AC146">
        <f t="shared" si="70"/>
        <v>1.5420086689973034</v>
      </c>
      <c r="AD146">
        <f t="shared" si="71"/>
        <v>0.97595485379576163</v>
      </c>
      <c r="AE146">
        <f t="shared" si="72"/>
        <v>1.0648276562986119</v>
      </c>
      <c r="AF146">
        <f t="shared" si="73"/>
        <v>1.0960723065054787</v>
      </c>
      <c r="AG146">
        <f t="shared" si="74"/>
        <v>5.5619987303930429</v>
      </c>
      <c r="AH146">
        <f t="shared" si="75"/>
        <v>4.3153438425463264</v>
      </c>
      <c r="AI146">
        <f t="shared" si="76"/>
        <v>3.6440681337057867</v>
      </c>
      <c r="AJ146">
        <f t="shared" si="77"/>
        <v>2.5252752856382208</v>
      </c>
      <c r="AK146">
        <f t="shared" si="78"/>
        <v>1.5982754972393802</v>
      </c>
      <c r="AL146">
        <f t="shared" si="79"/>
        <v>1.7480166229295351</v>
      </c>
      <c r="AM146">
        <f t="shared" si="80"/>
        <v>1.8779919200285895</v>
      </c>
      <c r="AN146">
        <f>ACOS(COS(RADIANS(90-$C146)) *COS(RADIANS(90-'1. Intensity Data'!$C$8)) +SIN(RADIANS(90-'Climate Stations - U of M'!$C146)) *SIN(RADIANS(90-'1. Intensity Data'!$C$8)) *COS(RADIANS('Climate Stations - U of M'!$D146-'1. Intensity Data'!$C$9))) *6371</f>
        <v>159.60244497777438</v>
      </c>
    </row>
    <row r="147" spans="1:40" x14ac:dyDescent="0.25">
      <c r="A147">
        <v>322</v>
      </c>
      <c r="B147" t="s">
        <v>646</v>
      </c>
      <c r="C147">
        <v>45.816099999999899</v>
      </c>
      <c r="D147">
        <v>-106.231399999999</v>
      </c>
      <c r="E147">
        <v>844.29999999999905</v>
      </c>
      <c r="F147" t="s">
        <v>647</v>
      </c>
      <c r="G147" t="s">
        <v>2345</v>
      </c>
      <c r="H147" s="8">
        <v>0.90698999999999996</v>
      </c>
      <c r="I147" s="8">
        <v>1.21828</v>
      </c>
      <c r="J147" s="8">
        <v>2.3428200000000001</v>
      </c>
      <c r="K147" s="8">
        <v>3.2111100000000001</v>
      </c>
      <c r="L147">
        <f t="shared" si="54"/>
        <v>2770.0132119999967</v>
      </c>
      <c r="M147">
        <f t="shared" si="55"/>
        <v>0.62896321493334861</v>
      </c>
      <c r="N147">
        <f t="shared" si="56"/>
        <v>1.8818527236411213</v>
      </c>
      <c r="O147" s="6">
        <f t="shared" si="57"/>
        <v>0.3202663959208113</v>
      </c>
      <c r="P147" s="6">
        <f t="shared" si="58"/>
        <v>0.40697146557274289</v>
      </c>
      <c r="Q147">
        <f t="shared" si="59"/>
        <v>1.1444120946069321</v>
      </c>
      <c r="R147" s="8">
        <v>1.3179893277877874</v>
      </c>
      <c r="S147">
        <f t="shared" si="60"/>
        <v>2.1887919879680533</v>
      </c>
      <c r="T147">
        <f t="shared" si="61"/>
        <v>1.6982006803200416</v>
      </c>
      <c r="U147">
        <f t="shared" si="62"/>
        <v>1.4340361300480347</v>
      </c>
      <c r="V147">
        <f t="shared" si="63"/>
        <v>0.99376187959469087</v>
      </c>
      <c r="W147">
        <f t="shared" si="64"/>
        <v>0.62896321493334861</v>
      </c>
      <c r="X147">
        <f t="shared" si="65"/>
        <v>0.69846991120001145</v>
      </c>
      <c r="Y147">
        <f t="shared" si="66"/>
        <v>0.75880172355947484</v>
      </c>
      <c r="Z147">
        <f t="shared" si="67"/>
        <v>3.982554089232123</v>
      </c>
      <c r="AA147">
        <f t="shared" si="68"/>
        <v>3.0899126554387166</v>
      </c>
      <c r="AB147">
        <f t="shared" si="69"/>
        <v>2.6092595757038048</v>
      </c>
      <c r="AC147">
        <f t="shared" si="70"/>
        <v>1.8081711094789528</v>
      </c>
      <c r="AD147">
        <f t="shared" si="71"/>
        <v>1.1444120946069321</v>
      </c>
      <c r="AE147">
        <f t="shared" si="72"/>
        <v>1.101120968577415</v>
      </c>
      <c r="AF147">
        <f t="shared" si="73"/>
        <v>1.1638682138422829</v>
      </c>
      <c r="AG147">
        <f t="shared" si="74"/>
        <v>6.5488474782711021</v>
      </c>
      <c r="AH147">
        <f t="shared" si="75"/>
        <v>5.0810023538310274</v>
      </c>
      <c r="AI147">
        <f t="shared" si="76"/>
        <v>4.2906242099017566</v>
      </c>
      <c r="AJ147">
        <f t="shared" si="77"/>
        <v>2.9733273033529719</v>
      </c>
      <c r="AK147">
        <f t="shared" si="78"/>
        <v>1.8818527236411213</v>
      </c>
      <c r="AL147">
        <f t="shared" si="79"/>
        <v>1.9970945427308409</v>
      </c>
      <c r="AM147">
        <f t="shared" si="80"/>
        <v>2.0971244417007178</v>
      </c>
      <c r="AN147">
        <f>ACOS(COS(RADIANS(90-$C147)) *COS(RADIANS(90-'1. Intensity Data'!$C$8)) +SIN(RADIANS(90-'Climate Stations - U of M'!$C147)) *SIN(RADIANS(90-'1. Intensity Data'!$C$8)) *COS(RADIANS('Climate Stations - U of M'!$D147-'1. Intensity Data'!$C$9))) *6371</f>
        <v>453.11168524079557</v>
      </c>
    </row>
    <row r="148" spans="1:40" x14ac:dyDescent="0.25">
      <c r="A148">
        <v>963</v>
      </c>
      <c r="B148" t="s">
        <v>1921</v>
      </c>
      <c r="C148">
        <v>47.284999999999897</v>
      </c>
      <c r="D148">
        <v>-110.351699999999</v>
      </c>
      <c r="E148" s="13">
        <v>1229.9000000000001</v>
      </c>
      <c r="F148" t="s">
        <v>1922</v>
      </c>
      <c r="G148" t="s">
        <v>2345</v>
      </c>
      <c r="H148" s="8">
        <v>1.0423</v>
      </c>
      <c r="I148" s="8">
        <v>1.70522</v>
      </c>
      <c r="J148" s="8">
        <v>2.4811700000000001</v>
      </c>
      <c r="K148" s="8">
        <v>3.9867300000000001</v>
      </c>
      <c r="L148">
        <f t="shared" si="54"/>
        <v>4035.1051160000002</v>
      </c>
      <c r="M148">
        <f t="shared" si="55"/>
        <v>0.59501567428249735</v>
      </c>
      <c r="N148">
        <f t="shared" si="56"/>
        <v>1.7188865185462721</v>
      </c>
      <c r="O148" s="6">
        <f t="shared" si="57"/>
        <v>0.28728635867026914</v>
      </c>
      <c r="P148" s="6">
        <f t="shared" si="58"/>
        <v>0.39588394475686717</v>
      </c>
      <c r="Q148">
        <f t="shared" si="59"/>
        <v>1.0573852316515695</v>
      </c>
      <c r="R148" s="8">
        <v>1.1672433833257736</v>
      </c>
      <c r="S148">
        <f t="shared" si="60"/>
        <v>2.070654546503091</v>
      </c>
      <c r="T148">
        <f t="shared" si="61"/>
        <v>1.6065423205627427</v>
      </c>
      <c r="U148">
        <f t="shared" si="62"/>
        <v>1.3566357373640938</v>
      </c>
      <c r="V148">
        <f t="shared" si="63"/>
        <v>0.94012476536634582</v>
      </c>
      <c r="W148">
        <f t="shared" si="64"/>
        <v>0.59501567428249735</v>
      </c>
      <c r="X148">
        <f t="shared" si="65"/>
        <v>0.70683675571187299</v>
      </c>
      <c r="Y148">
        <f t="shared" si="66"/>
        <v>0.80389745439257121</v>
      </c>
      <c r="Z148">
        <f t="shared" si="67"/>
        <v>3.6797006061474615</v>
      </c>
      <c r="AA148">
        <f t="shared" si="68"/>
        <v>2.8549401254592377</v>
      </c>
      <c r="AB148">
        <f t="shared" si="69"/>
        <v>2.4108383281655783</v>
      </c>
      <c r="AC148">
        <f t="shared" si="70"/>
        <v>1.6706686660094798</v>
      </c>
      <c r="AD148">
        <f t="shared" si="71"/>
        <v>1.0573852316515695</v>
      </c>
      <c r="AE148">
        <f t="shared" si="72"/>
        <v>1.0634344824619115</v>
      </c>
      <c r="AF148">
        <f t="shared" si="73"/>
        <v>1.0934698577785225</v>
      </c>
      <c r="AG148">
        <f t="shared" si="74"/>
        <v>5.9817250845410266</v>
      </c>
      <c r="AH148">
        <f t="shared" si="75"/>
        <v>4.6409936000749346</v>
      </c>
      <c r="AI148">
        <f t="shared" si="76"/>
        <v>3.9190612622855001</v>
      </c>
      <c r="AJ148">
        <f t="shared" si="77"/>
        <v>2.7158406993031101</v>
      </c>
      <c r="AK148">
        <f t="shared" si="78"/>
        <v>1.7188865185462721</v>
      </c>
      <c r="AL148">
        <f t="shared" si="79"/>
        <v>1.9094573889097042</v>
      </c>
      <c r="AM148">
        <f t="shared" si="80"/>
        <v>2.0748729043851633</v>
      </c>
      <c r="AN148">
        <f>ACOS(COS(RADIANS(90-$C148)) *COS(RADIANS(90-'1. Intensity Data'!$C$8)) +SIN(RADIANS(90-'Climate Stations - U of M'!$C148)) *SIN(RADIANS(90-'1. Intensity Data'!$C$8)) *COS(RADIANS('Climate Stations - U of M'!$D148-'1. Intensity Data'!$C$9))) *6371</f>
        <v>147.88744461401888</v>
      </c>
    </row>
    <row r="149" spans="1:40" x14ac:dyDescent="0.25">
      <c r="A149">
        <v>323</v>
      </c>
      <c r="B149" t="s">
        <v>648</v>
      </c>
      <c r="C149">
        <v>48.5155999999999</v>
      </c>
      <c r="D149">
        <v>-105.2992</v>
      </c>
      <c r="E149">
        <v>705</v>
      </c>
      <c r="F149" t="s">
        <v>649</v>
      </c>
      <c r="G149" t="s">
        <v>2345</v>
      </c>
      <c r="H149" s="8">
        <v>1.06</v>
      </c>
      <c r="I149" s="8">
        <v>1.55288</v>
      </c>
      <c r="J149" s="8">
        <v>2.7374999999999998</v>
      </c>
      <c r="K149" s="8">
        <v>3.7061899999999999</v>
      </c>
      <c r="L149">
        <f t="shared" si="54"/>
        <v>2312.9922000000001</v>
      </c>
      <c r="M149">
        <f t="shared" si="55"/>
        <v>0.67196733810725884</v>
      </c>
      <c r="N149">
        <f t="shared" si="56"/>
        <v>2.1322622057688512</v>
      </c>
      <c r="O149" s="6">
        <f t="shared" si="57"/>
        <v>0.37328381393344406</v>
      </c>
      <c r="P149" s="6">
        <f t="shared" si="58"/>
        <v>0.41322671493062846</v>
      </c>
      <c r="Q149">
        <f t="shared" si="59"/>
        <v>1.27274446034974</v>
      </c>
      <c r="R149" s="8">
        <v>1.4031150062179412</v>
      </c>
      <c r="S149">
        <f t="shared" si="60"/>
        <v>2.3384463366132606</v>
      </c>
      <c r="T149">
        <f t="shared" si="61"/>
        <v>1.8143118128895988</v>
      </c>
      <c r="U149">
        <f t="shared" si="62"/>
        <v>1.53208553088455</v>
      </c>
      <c r="V149">
        <f t="shared" si="63"/>
        <v>1.0617083942094689</v>
      </c>
      <c r="W149">
        <f t="shared" si="64"/>
        <v>0.67196733810725884</v>
      </c>
      <c r="X149">
        <f t="shared" si="65"/>
        <v>0.76897550358044409</v>
      </c>
      <c r="Y149">
        <f t="shared" si="66"/>
        <v>0.85317859121116912</v>
      </c>
      <c r="Z149">
        <f t="shared" si="67"/>
        <v>4.4291507220170949</v>
      </c>
      <c r="AA149">
        <f t="shared" si="68"/>
        <v>3.4364100429442983</v>
      </c>
      <c r="AB149">
        <f t="shared" si="69"/>
        <v>2.901857369597407</v>
      </c>
      <c r="AC149">
        <f t="shared" si="70"/>
        <v>2.0109362473525891</v>
      </c>
      <c r="AD149">
        <f t="shared" si="71"/>
        <v>1.27274446034974</v>
      </c>
      <c r="AE149">
        <f t="shared" si="72"/>
        <v>1.1224023881849534</v>
      </c>
      <c r="AF149">
        <f t="shared" si="73"/>
        <v>1.2036219056691646</v>
      </c>
      <c r="AG149">
        <f t="shared" si="74"/>
        <v>7.4202724760756018</v>
      </c>
      <c r="AH149">
        <f t="shared" si="75"/>
        <v>5.7571079555758979</v>
      </c>
      <c r="AI149">
        <f t="shared" si="76"/>
        <v>4.8615578291529804</v>
      </c>
      <c r="AJ149">
        <f t="shared" si="77"/>
        <v>3.3689742851147848</v>
      </c>
      <c r="AK149">
        <f t="shared" si="78"/>
        <v>2.1322622057688512</v>
      </c>
      <c r="AL149">
        <f t="shared" si="79"/>
        <v>2.2835716543266384</v>
      </c>
      <c r="AM149">
        <f t="shared" si="80"/>
        <v>2.4149082556747974</v>
      </c>
      <c r="AN149">
        <f>ACOS(COS(RADIANS(90-$C149)) *COS(RADIANS(90-'1. Intensity Data'!$C$8)) +SIN(RADIANS(90-'Climate Stations - U of M'!$C149)) *SIN(RADIANS(90-'1. Intensity Data'!$C$8)) *COS(RADIANS('Climate Stations - U of M'!$D149-'1. Intensity Data'!$C$9))) *6371</f>
        <v>547.19102196249798</v>
      </c>
    </row>
    <row r="150" spans="1:40" x14ac:dyDescent="0.25">
      <c r="A150">
        <v>960</v>
      </c>
      <c r="B150" t="s">
        <v>1915</v>
      </c>
      <c r="C150">
        <v>44.966700000000003</v>
      </c>
      <c r="D150">
        <v>-113.2167</v>
      </c>
      <c r="E150" s="13">
        <v>1935.5</v>
      </c>
      <c r="F150" t="s">
        <v>1916</v>
      </c>
      <c r="G150" t="s">
        <v>2345</v>
      </c>
      <c r="H150" s="8">
        <v>0.76541999999999999</v>
      </c>
      <c r="I150" s="8">
        <v>1.37016</v>
      </c>
      <c r="J150" s="8">
        <v>1.7743599999999999</v>
      </c>
      <c r="K150" s="8">
        <v>2.9261200000000001</v>
      </c>
      <c r="L150">
        <f t="shared" si="54"/>
        <v>6350.0658199999998</v>
      </c>
      <c r="M150">
        <f t="shared" si="55"/>
        <v>0.40855578983184448</v>
      </c>
      <c r="N150">
        <f t="shared" si="56"/>
        <v>1.2949907772581604</v>
      </c>
      <c r="O150" s="6">
        <f t="shared" si="57"/>
        <v>0.22659247816189695</v>
      </c>
      <c r="P150" s="6">
        <f t="shared" si="58"/>
        <v>0.25149385245783473</v>
      </c>
      <c r="Q150">
        <f t="shared" si="59"/>
        <v>0.77324231485799755</v>
      </c>
      <c r="R150" s="8">
        <v>1.2963930820305383</v>
      </c>
      <c r="S150">
        <f t="shared" si="60"/>
        <v>1.4217741486148188</v>
      </c>
      <c r="T150">
        <f t="shared" si="61"/>
        <v>1.1031006325459802</v>
      </c>
      <c r="U150">
        <f t="shared" si="62"/>
        <v>0.93150720081660532</v>
      </c>
      <c r="V150">
        <f t="shared" si="63"/>
        <v>0.64551814793431428</v>
      </c>
      <c r="W150">
        <f t="shared" si="64"/>
        <v>0.40855578983184448</v>
      </c>
      <c r="X150">
        <f t="shared" si="65"/>
        <v>0.49777184237388333</v>
      </c>
      <c r="Y150">
        <f t="shared" si="66"/>
        <v>0.57521137598037309</v>
      </c>
      <c r="Z150">
        <f t="shared" si="67"/>
        <v>2.6908832557058311</v>
      </c>
      <c r="AA150">
        <f t="shared" si="68"/>
        <v>2.0877542501165935</v>
      </c>
      <c r="AB150">
        <f t="shared" si="69"/>
        <v>1.7629924778762343</v>
      </c>
      <c r="AC150">
        <f t="shared" si="70"/>
        <v>1.2217228574756362</v>
      </c>
      <c r="AD150">
        <f t="shared" si="71"/>
        <v>0.77324231485799755</v>
      </c>
      <c r="AE150">
        <f t="shared" si="72"/>
        <v>1.0957219071381028</v>
      </c>
      <c r="AF150">
        <f t="shared" si="73"/>
        <v>1.1537827670736476</v>
      </c>
      <c r="AG150">
        <f t="shared" si="74"/>
        <v>4.5065679048583975</v>
      </c>
      <c r="AH150">
        <f t="shared" si="75"/>
        <v>3.496475098597033</v>
      </c>
      <c r="AI150">
        <f t="shared" si="76"/>
        <v>2.9525789721486055</v>
      </c>
      <c r="AJ150">
        <f t="shared" si="77"/>
        <v>2.0460854280678933</v>
      </c>
      <c r="AK150">
        <f t="shared" si="78"/>
        <v>1.2949907772581604</v>
      </c>
      <c r="AL150">
        <f t="shared" si="79"/>
        <v>1.4148330829436202</v>
      </c>
      <c r="AM150">
        <f t="shared" si="80"/>
        <v>1.5188562042785996</v>
      </c>
      <c r="AN150">
        <f>ACOS(COS(RADIANS(90-$C150)) *COS(RADIANS(90-'1. Intensity Data'!$C$8)) +SIN(RADIANS(90-'Climate Stations - U of M'!$C150)) *SIN(RADIANS(90-'1. Intensity Data'!$C$8)) *COS(RADIANS('Climate Stations - U of M'!$D150-'1. Intensity Data'!$C$9))) *6371</f>
        <v>203.27703547961869</v>
      </c>
    </row>
    <row r="151" spans="1:40" x14ac:dyDescent="0.25">
      <c r="A151">
        <v>324</v>
      </c>
      <c r="B151" t="s">
        <v>650</v>
      </c>
      <c r="C151">
        <v>45.326099999999897</v>
      </c>
      <c r="D151">
        <v>-108.9092</v>
      </c>
      <c r="E151" s="13">
        <v>1092.0999999999899</v>
      </c>
      <c r="F151" t="s">
        <v>651</v>
      </c>
      <c r="G151" t="s">
        <v>2345</v>
      </c>
      <c r="H151" s="8">
        <v>0.79830999999999996</v>
      </c>
      <c r="I151" s="8">
        <v>1.19686</v>
      </c>
      <c r="J151" s="8">
        <v>1.9583299999999999</v>
      </c>
      <c r="K151" s="8">
        <v>2.9750000000000001</v>
      </c>
      <c r="L151">
        <f t="shared" si="54"/>
        <v>3583.0053639999669</v>
      </c>
      <c r="M151">
        <f t="shared" si="55"/>
        <v>0.50190336541366576</v>
      </c>
      <c r="N151">
        <f t="shared" si="56"/>
        <v>1.5393544395496814</v>
      </c>
      <c r="O151" s="6">
        <f t="shared" si="57"/>
        <v>0.26519554529625605</v>
      </c>
      <c r="P151" s="6">
        <f t="shared" si="58"/>
        <v>0.31808382089450871</v>
      </c>
      <c r="Q151">
        <f t="shared" si="59"/>
        <v>0.92871913022209518</v>
      </c>
      <c r="R151" s="8">
        <v>1.135068169184223</v>
      </c>
      <c r="S151">
        <f t="shared" si="60"/>
        <v>1.7466237116395567</v>
      </c>
      <c r="T151">
        <f t="shared" si="61"/>
        <v>1.3551390866168975</v>
      </c>
      <c r="U151">
        <f t="shared" si="62"/>
        <v>1.1443396731431579</v>
      </c>
      <c r="V151">
        <f t="shared" si="63"/>
        <v>0.79300731735359198</v>
      </c>
      <c r="W151">
        <f t="shared" si="64"/>
        <v>0.50190336541366576</v>
      </c>
      <c r="X151">
        <f t="shared" si="65"/>
        <v>0.57600502406024934</v>
      </c>
      <c r="Y151">
        <f t="shared" si="66"/>
        <v>0.64032526376548393</v>
      </c>
      <c r="Z151">
        <f t="shared" si="67"/>
        <v>3.2319425731728906</v>
      </c>
      <c r="AA151">
        <f t="shared" si="68"/>
        <v>2.5075416515996567</v>
      </c>
      <c r="AB151">
        <f t="shared" si="69"/>
        <v>2.117479616906377</v>
      </c>
      <c r="AC151">
        <f t="shared" si="70"/>
        <v>1.4673762257509104</v>
      </c>
      <c r="AD151">
        <f t="shared" si="71"/>
        <v>0.92871913022209518</v>
      </c>
      <c r="AE151">
        <f t="shared" si="72"/>
        <v>1.0553906789265239</v>
      </c>
      <c r="AF151">
        <f t="shared" si="73"/>
        <v>1.0784440327744185</v>
      </c>
      <c r="AG151">
        <f t="shared" si="74"/>
        <v>5.3569534496328917</v>
      </c>
      <c r="AH151">
        <f t="shared" si="75"/>
        <v>4.1562569867841397</v>
      </c>
      <c r="AI151">
        <f t="shared" si="76"/>
        <v>3.5097281221732732</v>
      </c>
      <c r="AJ151">
        <f t="shared" si="77"/>
        <v>2.4321800144884969</v>
      </c>
      <c r="AK151">
        <f t="shared" si="78"/>
        <v>1.5393544395496814</v>
      </c>
      <c r="AL151">
        <f t="shared" si="79"/>
        <v>1.6440983296622611</v>
      </c>
      <c r="AM151">
        <f t="shared" si="80"/>
        <v>1.7350160262799803</v>
      </c>
      <c r="AN151">
        <f>ACOS(COS(RADIANS(90-$C151)) *COS(RADIANS(90-'1. Intensity Data'!$C$8)) +SIN(RADIANS(90-'Climate Stations - U of M'!$C151)) *SIN(RADIANS(90-'1. Intensity Data'!$C$8)) *COS(RADIANS('Climate Stations - U of M'!$D151-'1. Intensity Data'!$C$9))) *6371</f>
        <v>278.08915913779595</v>
      </c>
    </row>
    <row r="152" spans="1:40" x14ac:dyDescent="0.25">
      <c r="A152">
        <v>19</v>
      </c>
      <c r="B152" t="s">
        <v>41</v>
      </c>
      <c r="C152">
        <v>45.2899999999999</v>
      </c>
      <c r="D152">
        <v>-109.04</v>
      </c>
      <c r="E152" s="13">
        <v>1389.9</v>
      </c>
      <c r="F152" t="s">
        <v>42</v>
      </c>
      <c r="G152" t="s">
        <v>2345</v>
      </c>
      <c r="H152" s="8">
        <v>0.90500000000000003</v>
      </c>
      <c r="I152" s="8">
        <v>1.4</v>
      </c>
      <c r="J152" s="8">
        <v>2.2086100000000002</v>
      </c>
      <c r="K152" s="8">
        <v>3.2974299999999999</v>
      </c>
      <c r="L152">
        <f t="shared" si="54"/>
        <v>4560.0395159999998</v>
      </c>
      <c r="M152">
        <f t="shared" si="55"/>
        <v>0.54866589285714285</v>
      </c>
      <c r="N152">
        <f t="shared" si="56"/>
        <v>1.6540449692525345</v>
      </c>
      <c r="O152" s="6">
        <f t="shared" si="57"/>
        <v>0.28255945194126353</v>
      </c>
      <c r="P152" s="6">
        <f t="shared" si="58"/>
        <v>0.35281060540349274</v>
      </c>
      <c r="Q152">
        <f t="shared" si="59"/>
        <v>1.0034277873280137</v>
      </c>
      <c r="R152" s="8">
        <v>1.4413157001165429</v>
      </c>
      <c r="S152">
        <f t="shared" si="60"/>
        <v>1.9093573071428569</v>
      </c>
      <c r="T152">
        <f t="shared" si="61"/>
        <v>1.4813979107142858</v>
      </c>
      <c r="U152">
        <f t="shared" si="62"/>
        <v>1.2509582357142857</v>
      </c>
      <c r="V152">
        <f t="shared" si="63"/>
        <v>0.86689211071428574</v>
      </c>
      <c r="W152">
        <f t="shared" si="64"/>
        <v>0.54866589285714285</v>
      </c>
      <c r="X152">
        <f t="shared" si="65"/>
        <v>0.63774941964285714</v>
      </c>
      <c r="Y152">
        <f t="shared" si="66"/>
        <v>0.71507392089285715</v>
      </c>
      <c r="Z152">
        <f t="shared" si="67"/>
        <v>3.4919286999014876</v>
      </c>
      <c r="AA152">
        <f t="shared" si="68"/>
        <v>2.7092550257856369</v>
      </c>
      <c r="AB152">
        <f t="shared" si="69"/>
        <v>2.2878153551078713</v>
      </c>
      <c r="AC152">
        <f t="shared" si="70"/>
        <v>1.5854159039782618</v>
      </c>
      <c r="AD152">
        <f t="shared" si="71"/>
        <v>1.0034277873280137</v>
      </c>
      <c r="AE152">
        <f t="shared" si="72"/>
        <v>1.1319525616596038</v>
      </c>
      <c r="AF152">
        <f t="shared" si="73"/>
        <v>1.2214616297198115</v>
      </c>
      <c r="AG152">
        <f t="shared" si="74"/>
        <v>5.7560764929988197</v>
      </c>
      <c r="AH152">
        <f t="shared" si="75"/>
        <v>4.4659214169818426</v>
      </c>
      <c r="AI152">
        <f t="shared" si="76"/>
        <v>3.7712225298957782</v>
      </c>
      <c r="AJ152">
        <f t="shared" si="77"/>
        <v>2.6133910514190046</v>
      </c>
      <c r="AK152">
        <f t="shared" si="78"/>
        <v>1.6540449692525345</v>
      </c>
      <c r="AL152">
        <f t="shared" si="79"/>
        <v>1.7926862269394008</v>
      </c>
      <c r="AM152">
        <f t="shared" si="80"/>
        <v>1.9130268386116009</v>
      </c>
      <c r="AN152">
        <f>ACOS(COS(RADIANS(90-$C152)) *COS(RADIANS(90-'1. Intensity Data'!$C$8)) +SIN(RADIANS(90-'Climate Stations - U of M'!$C152)) *SIN(RADIANS(90-'1. Intensity Data'!$C$8)) *COS(RADIANS('Climate Stations - U of M'!$D152-'1. Intensity Data'!$C$9))) *6371</f>
        <v>271.59652593840951</v>
      </c>
    </row>
    <row r="153" spans="1:40" x14ac:dyDescent="0.25">
      <c r="A153">
        <v>961</v>
      </c>
      <c r="B153" t="s">
        <v>1917</v>
      </c>
      <c r="C153">
        <v>44.993600000000001</v>
      </c>
      <c r="D153">
        <v>-108.348299999999</v>
      </c>
      <c r="E153">
        <v>871.7</v>
      </c>
      <c r="F153" t="s">
        <v>1918</v>
      </c>
      <c r="G153" t="s">
        <v>2345</v>
      </c>
      <c r="H153" s="8">
        <v>-9.9989999999999996E-2</v>
      </c>
      <c r="I153" s="8">
        <v>-9.9989999999999996E-2</v>
      </c>
      <c r="J153" s="8">
        <v>-9.9989999999999996E-2</v>
      </c>
      <c r="K153" s="8">
        <v>-9.9989999999999996E-2</v>
      </c>
      <c r="L153">
        <f t="shared" si="54"/>
        <v>2859.9082280000002</v>
      </c>
      <c r="M153">
        <f t="shared" si="55"/>
        <v>-6.0991100000000006E-2</v>
      </c>
      <c r="N153">
        <f t="shared" si="56"/>
        <v>0.50951032316</v>
      </c>
      <c r="O153" s="6">
        <f t="shared" si="57"/>
        <v>0.14583283952277329</v>
      </c>
      <c r="P153" s="6">
        <f t="shared" si="58"/>
        <v>-0.16207472154826133</v>
      </c>
      <c r="Q153">
        <f t="shared" si="59"/>
        <v>0.17371780080586938</v>
      </c>
      <c r="R153" s="8">
        <v>1.1741284014552629</v>
      </c>
      <c r="S153">
        <f t="shared" si="60"/>
        <v>-0.21224902800000001</v>
      </c>
      <c r="T153">
        <f t="shared" si="61"/>
        <v>-0.16467597000000003</v>
      </c>
      <c r="U153">
        <f t="shared" si="62"/>
        <v>-0.139059708</v>
      </c>
      <c r="V153">
        <f t="shared" si="63"/>
        <v>-9.6365938000000012E-2</v>
      </c>
      <c r="W153">
        <f t="shared" si="64"/>
        <v>-6.0991100000000006E-2</v>
      </c>
      <c r="X153">
        <f t="shared" si="65"/>
        <v>-7.0740825000000007E-2</v>
      </c>
      <c r="Y153">
        <f t="shared" si="66"/>
        <v>-7.9203586300000003E-2</v>
      </c>
      <c r="Z153">
        <f t="shared" si="67"/>
        <v>0.60453794680442541</v>
      </c>
      <c r="AA153">
        <f t="shared" si="68"/>
        <v>0.46903806217584731</v>
      </c>
      <c r="AB153">
        <f t="shared" si="69"/>
        <v>0.39607658583738214</v>
      </c>
      <c r="AC153">
        <f t="shared" si="70"/>
        <v>0.27447412527327364</v>
      </c>
      <c r="AD153">
        <f t="shared" si="71"/>
        <v>0.17371780080586938</v>
      </c>
      <c r="AE153">
        <f t="shared" si="72"/>
        <v>1.0651557369942839</v>
      </c>
      <c r="AF153">
        <f t="shared" si="73"/>
        <v>1.0966851612449939</v>
      </c>
      <c r="AG153">
        <f t="shared" si="74"/>
        <v>1.7730959245968001</v>
      </c>
      <c r="AH153">
        <f t="shared" si="75"/>
        <v>1.375677872532</v>
      </c>
      <c r="AI153">
        <f t="shared" si="76"/>
        <v>1.1616835368048</v>
      </c>
      <c r="AJ153">
        <f t="shared" si="77"/>
        <v>0.80502631059280005</v>
      </c>
      <c r="AK153">
        <f t="shared" si="78"/>
        <v>0.50951032316</v>
      </c>
      <c r="AL153">
        <f t="shared" si="79"/>
        <v>0.35713524236999999</v>
      </c>
      <c r="AM153">
        <f t="shared" si="80"/>
        <v>0.22487367224427998</v>
      </c>
      <c r="AN153">
        <f>ACOS(COS(RADIANS(90-$C153)) *COS(RADIANS(90-'1. Intensity Data'!$C$8)) +SIN(RADIANS(90-'Climate Stations - U of M'!$C153)) *SIN(RADIANS(90-'1. Intensity Data'!$C$8)) *COS(RADIANS('Climate Stations - U of M'!$D153-'1. Intensity Data'!$C$9))) *6371</f>
        <v>335.03602365895898</v>
      </c>
    </row>
    <row r="154" spans="1:40" x14ac:dyDescent="0.25">
      <c r="A154">
        <v>325</v>
      </c>
      <c r="B154" t="s">
        <v>652</v>
      </c>
      <c r="C154">
        <v>45.444200000000002</v>
      </c>
      <c r="D154">
        <v>-105.4072</v>
      </c>
      <c r="E154">
        <v>924.2</v>
      </c>
      <c r="F154" t="s">
        <v>653</v>
      </c>
      <c r="G154" t="s">
        <v>2345</v>
      </c>
      <c r="H154" s="8">
        <v>1.125</v>
      </c>
      <c r="I154" s="8">
        <v>1.5061199999999999</v>
      </c>
      <c r="J154" s="8">
        <v>2.7519999999999998</v>
      </c>
      <c r="K154" s="8">
        <v>3.8206199999999999</v>
      </c>
      <c r="L154">
        <f t="shared" si="54"/>
        <v>3032.1523280000001</v>
      </c>
      <c r="M154">
        <f t="shared" si="55"/>
        <v>0.7758861246115849</v>
      </c>
      <c r="N154">
        <f t="shared" si="56"/>
        <v>2.0806145319811704</v>
      </c>
      <c r="O154" s="6">
        <f t="shared" si="57"/>
        <v>0.33351757020835604</v>
      </c>
      <c r="P154" s="6">
        <f t="shared" si="58"/>
        <v>0.54470936115445912</v>
      </c>
      <c r="Q154">
        <f t="shared" si="59"/>
        <v>1.3126619465678149</v>
      </c>
      <c r="R154" s="8">
        <v>1.5154075313303765</v>
      </c>
      <c r="S154">
        <f t="shared" si="60"/>
        <v>2.7000837136483149</v>
      </c>
      <c r="T154">
        <f t="shared" si="61"/>
        <v>2.0948925364512796</v>
      </c>
      <c r="U154">
        <f t="shared" si="62"/>
        <v>1.7690203641144133</v>
      </c>
      <c r="V154">
        <f t="shared" si="63"/>
        <v>1.2259000768863042</v>
      </c>
      <c r="W154">
        <f t="shared" si="64"/>
        <v>0.7758861246115849</v>
      </c>
      <c r="X154">
        <f t="shared" si="65"/>
        <v>0.86316459345868868</v>
      </c>
      <c r="Y154">
        <f t="shared" si="66"/>
        <v>0.93892230441797486</v>
      </c>
      <c r="Z154">
        <f t="shared" si="67"/>
        <v>4.5680635740559952</v>
      </c>
      <c r="AA154">
        <f t="shared" si="68"/>
        <v>3.5441872557331005</v>
      </c>
      <c r="AB154">
        <f t="shared" si="69"/>
        <v>2.9928692381746176</v>
      </c>
      <c r="AC154">
        <f t="shared" si="70"/>
        <v>2.0740058755771478</v>
      </c>
      <c r="AD154">
        <f t="shared" si="71"/>
        <v>1.3126619465678149</v>
      </c>
      <c r="AE154">
        <f t="shared" si="72"/>
        <v>1.1504755194630623</v>
      </c>
      <c r="AF154">
        <f t="shared" si="73"/>
        <v>1.256062514896672</v>
      </c>
      <c r="AG154">
        <f t="shared" si="74"/>
        <v>7.240538571294473</v>
      </c>
      <c r="AH154">
        <f t="shared" si="75"/>
        <v>5.6176592363491604</v>
      </c>
      <c r="AI154">
        <f t="shared" si="76"/>
        <v>4.743801132917068</v>
      </c>
      <c r="AJ154">
        <f t="shared" si="77"/>
        <v>3.2873709605302492</v>
      </c>
      <c r="AK154">
        <f t="shared" si="78"/>
        <v>2.0806145319811704</v>
      </c>
      <c r="AL154">
        <f t="shared" si="79"/>
        <v>2.2484608989858774</v>
      </c>
      <c r="AM154">
        <f t="shared" si="80"/>
        <v>2.3941515455459639</v>
      </c>
      <c r="AN154">
        <f>ACOS(COS(RADIANS(90-$C154)) *COS(RADIANS(90-'1. Intensity Data'!$C$8)) +SIN(RADIANS(90-'Climate Stations - U of M'!$C154)) *SIN(RADIANS(90-'1. Intensity Data'!$C$8)) *COS(RADIANS('Climate Stations - U of M'!$D154-'1. Intensity Data'!$C$9))) *6371</f>
        <v>525.62262419940032</v>
      </c>
    </row>
    <row r="155" spans="1:40" x14ac:dyDescent="0.25">
      <c r="A155">
        <v>157</v>
      </c>
      <c r="B155" t="s">
        <v>316</v>
      </c>
      <c r="C155">
        <v>45.2730999999999</v>
      </c>
      <c r="D155">
        <v>-105.328</v>
      </c>
      <c r="E155">
        <v>956.79999999999905</v>
      </c>
      <c r="F155" t="s">
        <v>317</v>
      </c>
      <c r="G155" t="s">
        <v>2345</v>
      </c>
      <c r="H155" s="8">
        <v>1.1665000000000001</v>
      </c>
      <c r="I155" s="8">
        <v>1.5571900000000001</v>
      </c>
      <c r="J155" s="8">
        <v>2.8320500000000002</v>
      </c>
      <c r="K155" s="8">
        <v>3.95417</v>
      </c>
      <c r="L155">
        <f t="shared" si="54"/>
        <v>3139.1077119999968</v>
      </c>
      <c r="M155">
        <f t="shared" si="55"/>
        <v>0.80571036450272615</v>
      </c>
      <c r="N155">
        <f t="shared" si="56"/>
        <v>2.1123004463757828</v>
      </c>
      <c r="O155" s="6">
        <f t="shared" si="57"/>
        <v>0.33399345557531007</v>
      </c>
      <c r="P155" s="6">
        <f t="shared" si="58"/>
        <v>0.57420374244522665</v>
      </c>
      <c r="Q155">
        <f t="shared" si="59"/>
        <v>1.3432520944105049</v>
      </c>
      <c r="R155" s="8">
        <v>1.4414490592577693</v>
      </c>
      <c r="S155">
        <f t="shared" si="60"/>
        <v>2.8038720684694867</v>
      </c>
      <c r="T155">
        <f t="shared" si="61"/>
        <v>2.1754179841573604</v>
      </c>
      <c r="U155">
        <f t="shared" si="62"/>
        <v>1.8370196310662155</v>
      </c>
      <c r="V155">
        <f t="shared" si="63"/>
        <v>1.2730223759143073</v>
      </c>
      <c r="W155">
        <f t="shared" si="64"/>
        <v>0.80571036450272615</v>
      </c>
      <c r="X155">
        <f t="shared" si="65"/>
        <v>0.89590777337704464</v>
      </c>
      <c r="Y155">
        <f t="shared" si="66"/>
        <v>0.97419912427995314</v>
      </c>
      <c r="Z155">
        <f t="shared" si="67"/>
        <v>4.6745172885485573</v>
      </c>
      <c r="AA155">
        <f t="shared" si="68"/>
        <v>3.6267806549083632</v>
      </c>
      <c r="AB155">
        <f t="shared" si="69"/>
        <v>3.0626147752559509</v>
      </c>
      <c r="AC155">
        <f t="shared" si="70"/>
        <v>2.1223383091685979</v>
      </c>
      <c r="AD155">
        <f t="shared" si="71"/>
        <v>1.3432520944105049</v>
      </c>
      <c r="AE155">
        <f t="shared" si="72"/>
        <v>1.1319859014449105</v>
      </c>
      <c r="AF155">
        <f t="shared" si="73"/>
        <v>1.2215239084387646</v>
      </c>
      <c r="AG155">
        <f t="shared" si="74"/>
        <v>7.3508055533877235</v>
      </c>
      <c r="AH155">
        <f t="shared" si="75"/>
        <v>5.7032112052146138</v>
      </c>
      <c r="AI155">
        <f t="shared" si="76"/>
        <v>4.8160450177367844</v>
      </c>
      <c r="AJ155">
        <f t="shared" si="77"/>
        <v>3.3374347052737372</v>
      </c>
      <c r="AK155">
        <f t="shared" si="78"/>
        <v>2.1123004463757828</v>
      </c>
      <c r="AL155">
        <f t="shared" si="79"/>
        <v>2.2922378347818371</v>
      </c>
      <c r="AM155">
        <f t="shared" si="80"/>
        <v>2.4484234879182925</v>
      </c>
      <c r="AN155">
        <f>ACOS(COS(RADIANS(90-$C155)) *COS(RADIANS(90-'1. Intensity Data'!$C$8)) +SIN(RADIANS(90-'Climate Stations - U of M'!$C155)) *SIN(RADIANS(90-'1. Intensity Data'!$C$8)) *COS(RADIANS('Climate Stations - U of M'!$D155-'1. Intensity Data'!$C$9))) *6371</f>
        <v>537.19053536689842</v>
      </c>
    </row>
    <row r="156" spans="1:40" x14ac:dyDescent="0.25">
      <c r="A156">
        <v>154</v>
      </c>
      <c r="B156" t="s">
        <v>310</v>
      </c>
      <c r="C156">
        <v>45.296399999999899</v>
      </c>
      <c r="D156">
        <v>-105.562</v>
      </c>
      <c r="E156">
        <v>986.89999999999895</v>
      </c>
      <c r="F156" t="s">
        <v>311</v>
      </c>
      <c r="G156" t="s">
        <v>2345</v>
      </c>
      <c r="H156" s="8">
        <v>1.1065799999999999</v>
      </c>
      <c r="I156" s="8">
        <v>1.4981</v>
      </c>
      <c r="J156" s="8">
        <v>2.7096499999999999</v>
      </c>
      <c r="K156" s="8">
        <v>3.7526299999999999</v>
      </c>
      <c r="L156">
        <f t="shared" si="54"/>
        <v>3237.8609959999967</v>
      </c>
      <c r="M156">
        <f t="shared" si="55"/>
        <v>0.75546957732861619</v>
      </c>
      <c r="N156">
        <f t="shared" si="56"/>
        <v>2.0549714905146299</v>
      </c>
      <c r="O156" s="6">
        <f t="shared" si="57"/>
        <v>0.33218156216946659</v>
      </c>
      <c r="P156" s="6">
        <f t="shared" si="58"/>
        <v>0.52521886407685237</v>
      </c>
      <c r="Q156">
        <f t="shared" si="59"/>
        <v>1.2900951772957412</v>
      </c>
      <c r="R156" s="8">
        <v>1.5449297009311433</v>
      </c>
      <c r="S156">
        <f t="shared" si="60"/>
        <v>2.6290341291035841</v>
      </c>
      <c r="T156">
        <f t="shared" si="61"/>
        <v>2.0397678587872639</v>
      </c>
      <c r="U156">
        <f t="shared" si="62"/>
        <v>1.7224706363092448</v>
      </c>
      <c r="V156">
        <f t="shared" si="63"/>
        <v>1.1936419321792135</v>
      </c>
      <c r="W156">
        <f t="shared" si="64"/>
        <v>0.75546957732861619</v>
      </c>
      <c r="X156">
        <f t="shared" si="65"/>
        <v>0.84324718299646206</v>
      </c>
      <c r="Y156">
        <f t="shared" si="66"/>
        <v>0.91943814471615237</v>
      </c>
      <c r="Z156">
        <f t="shared" si="67"/>
        <v>4.489531216989179</v>
      </c>
      <c r="AA156">
        <f t="shared" si="68"/>
        <v>3.4832569786985017</v>
      </c>
      <c r="AB156">
        <f t="shared" si="69"/>
        <v>2.9414170042342898</v>
      </c>
      <c r="AC156">
        <f t="shared" si="70"/>
        <v>2.0383503801272713</v>
      </c>
      <c r="AD156">
        <f t="shared" si="71"/>
        <v>1.2900951772957412</v>
      </c>
      <c r="AE156">
        <f t="shared" si="72"/>
        <v>1.1578560618632541</v>
      </c>
      <c r="AF156">
        <f t="shared" si="73"/>
        <v>1.2698493681002301</v>
      </c>
      <c r="AG156">
        <f t="shared" si="74"/>
        <v>7.1513007869909115</v>
      </c>
      <c r="AH156">
        <f t="shared" si="75"/>
        <v>5.5484230243895007</v>
      </c>
      <c r="AI156">
        <f t="shared" si="76"/>
        <v>4.6853349983733557</v>
      </c>
      <c r="AJ156">
        <f t="shared" si="77"/>
        <v>3.2468549550131156</v>
      </c>
      <c r="AK156">
        <f t="shared" si="78"/>
        <v>2.0549714905146299</v>
      </c>
      <c r="AL156">
        <f t="shared" si="79"/>
        <v>2.2186411178859724</v>
      </c>
      <c r="AM156">
        <f t="shared" si="80"/>
        <v>2.3607063544442979</v>
      </c>
      <c r="AN156">
        <f>ACOS(COS(RADIANS(90-$C156)) *COS(RADIANS(90-'1. Intensity Data'!$C$8)) +SIN(RADIANS(90-'Climate Stations - U of M'!$C156)) *SIN(RADIANS(90-'1. Intensity Data'!$C$8)) *COS(RADIANS('Climate Stations - U of M'!$D156-'1. Intensity Data'!$C$9))) *6371</f>
        <v>518.99603421913594</v>
      </c>
    </row>
    <row r="157" spans="1:40" x14ac:dyDescent="0.25">
      <c r="A157">
        <v>159</v>
      </c>
      <c r="B157" t="s">
        <v>320</v>
      </c>
      <c r="C157">
        <v>45.677399999999899</v>
      </c>
      <c r="D157">
        <v>-105.5553</v>
      </c>
      <c r="E157" s="13">
        <v>1013.2</v>
      </c>
      <c r="F157" t="s">
        <v>321</v>
      </c>
      <c r="G157" t="s">
        <v>2345</v>
      </c>
      <c r="H157" s="8">
        <v>1.0851599999999999</v>
      </c>
      <c r="I157" s="8">
        <v>1.4839100000000001</v>
      </c>
      <c r="J157" s="8">
        <v>2.68601</v>
      </c>
      <c r="K157" s="8">
        <v>3.7523200000000001</v>
      </c>
      <c r="L157">
        <f t="shared" si="54"/>
        <v>3324.1470880000002</v>
      </c>
      <c r="M157">
        <f t="shared" si="55"/>
        <v>0.73426876345870018</v>
      </c>
      <c r="N157">
        <f t="shared" si="56"/>
        <v>2.0267724101564832</v>
      </c>
      <c r="O157" s="6">
        <f t="shared" si="57"/>
        <v>0.33039264976314398</v>
      </c>
      <c r="P157" s="6">
        <f t="shared" si="58"/>
        <v>0.50525802979764711</v>
      </c>
      <c r="Q157">
        <f t="shared" si="59"/>
        <v>1.2660152199770653</v>
      </c>
      <c r="R157" s="8">
        <v>1.4203971661701451</v>
      </c>
      <c r="S157">
        <f t="shared" si="60"/>
        <v>2.5552552968362767</v>
      </c>
      <c r="T157">
        <f t="shared" si="61"/>
        <v>1.9825256613384905</v>
      </c>
      <c r="U157">
        <f t="shared" si="62"/>
        <v>1.6741327806858364</v>
      </c>
      <c r="V157">
        <f t="shared" si="63"/>
        <v>1.1601446462647462</v>
      </c>
      <c r="W157">
        <f t="shared" si="64"/>
        <v>0.73426876345870018</v>
      </c>
      <c r="X157">
        <f t="shared" si="65"/>
        <v>0.82199157259402522</v>
      </c>
      <c r="Y157">
        <f t="shared" si="66"/>
        <v>0.89813497092348715</v>
      </c>
      <c r="Z157">
        <f t="shared" si="67"/>
        <v>4.4057329655201869</v>
      </c>
      <c r="AA157">
        <f t="shared" si="68"/>
        <v>3.4182410939380761</v>
      </c>
      <c r="AB157">
        <f t="shared" si="69"/>
        <v>2.8865147015477088</v>
      </c>
      <c r="AC157">
        <f t="shared" si="70"/>
        <v>2.0003040475637635</v>
      </c>
      <c r="AD157">
        <f t="shared" si="71"/>
        <v>1.2660152199770653</v>
      </c>
      <c r="AE157">
        <f t="shared" si="72"/>
        <v>1.1267229281730045</v>
      </c>
      <c r="AF157">
        <f t="shared" si="73"/>
        <v>1.2116926743668439</v>
      </c>
      <c r="AG157">
        <f t="shared" si="74"/>
        <v>7.0531679873445619</v>
      </c>
      <c r="AH157">
        <f t="shared" si="75"/>
        <v>5.4722855074225052</v>
      </c>
      <c r="AI157">
        <f t="shared" si="76"/>
        <v>4.6210410951567811</v>
      </c>
      <c r="AJ157">
        <f t="shared" si="77"/>
        <v>3.2023004080472437</v>
      </c>
      <c r="AK157">
        <f t="shared" si="78"/>
        <v>2.0267724101564832</v>
      </c>
      <c r="AL157">
        <f t="shared" si="79"/>
        <v>2.1915818076173625</v>
      </c>
      <c r="AM157">
        <f t="shared" si="80"/>
        <v>2.3346363646134058</v>
      </c>
      <c r="AN157">
        <f>ACOS(COS(RADIANS(90-$C157)) *COS(RADIANS(90-'1. Intensity Data'!$C$8)) +SIN(RADIANS(90-'Climate Stations - U of M'!$C157)) *SIN(RADIANS(90-'1. Intensity Data'!$C$8)) *COS(RADIANS('Climate Stations - U of M'!$D157-'1. Intensity Data'!$C$9))) *6371</f>
        <v>507.72202744875142</v>
      </c>
    </row>
    <row r="158" spans="1:40" x14ac:dyDescent="0.25">
      <c r="A158">
        <v>151</v>
      </c>
      <c r="B158" t="s">
        <v>304</v>
      </c>
      <c r="C158">
        <v>45.6693</v>
      </c>
      <c r="D158">
        <v>-105.6236</v>
      </c>
      <c r="E158" s="13">
        <v>1061.9000000000001</v>
      </c>
      <c r="F158" t="s">
        <v>305</v>
      </c>
      <c r="G158" t="s">
        <v>2345</v>
      </c>
      <c r="H158" s="8">
        <v>1.0706500000000001</v>
      </c>
      <c r="I158" s="8">
        <v>1.4739100000000001</v>
      </c>
      <c r="J158" s="8">
        <v>2.64378</v>
      </c>
      <c r="K158" s="8">
        <v>3.6846199999999998</v>
      </c>
      <c r="L158">
        <f t="shared" si="54"/>
        <v>3483.9239960000004</v>
      </c>
      <c r="M158">
        <f t="shared" si="55"/>
        <v>0.72017209057880072</v>
      </c>
      <c r="N158">
        <f t="shared" si="56"/>
        <v>2.0024801646016566</v>
      </c>
      <c r="O158" s="6">
        <f t="shared" si="57"/>
        <v>0.32778643485572129</v>
      </c>
      <c r="P158" s="6">
        <f t="shared" si="58"/>
        <v>0.49296784743276112</v>
      </c>
      <c r="Q158">
        <f t="shared" si="59"/>
        <v>1.2477240060172088</v>
      </c>
      <c r="R158" s="8">
        <v>2.1050925653355215</v>
      </c>
      <c r="S158">
        <f t="shared" si="60"/>
        <v>2.5061988752142264</v>
      </c>
      <c r="T158">
        <f t="shared" si="61"/>
        <v>1.9444646445627622</v>
      </c>
      <c r="U158">
        <f t="shared" si="62"/>
        <v>1.6419923665196654</v>
      </c>
      <c r="V158">
        <f t="shared" si="63"/>
        <v>1.1378719031145053</v>
      </c>
      <c r="W158">
        <f t="shared" si="64"/>
        <v>0.72017209057880072</v>
      </c>
      <c r="X158">
        <f t="shared" si="65"/>
        <v>0.80779156793410056</v>
      </c>
      <c r="Y158">
        <f t="shared" si="66"/>
        <v>0.88384527427850079</v>
      </c>
      <c r="Z158">
        <f t="shared" si="67"/>
        <v>4.3420795409398858</v>
      </c>
      <c r="AA158">
        <f t="shared" si="68"/>
        <v>3.368854816246464</v>
      </c>
      <c r="AB158">
        <f t="shared" si="69"/>
        <v>2.8448107337192359</v>
      </c>
      <c r="AC158">
        <f t="shared" si="70"/>
        <v>1.9714039295071899</v>
      </c>
      <c r="AD158">
        <f t="shared" si="71"/>
        <v>1.2477240060172088</v>
      </c>
      <c r="AE158">
        <f t="shared" si="72"/>
        <v>1.2978967779643487</v>
      </c>
      <c r="AF158">
        <f t="shared" si="73"/>
        <v>1.5314454257770747</v>
      </c>
      <c r="AG158">
        <f t="shared" si="74"/>
        <v>6.9686309728137648</v>
      </c>
      <c r="AH158">
        <f t="shared" si="75"/>
        <v>5.4066964444244725</v>
      </c>
      <c r="AI158">
        <f t="shared" si="76"/>
        <v>4.5656547752917769</v>
      </c>
      <c r="AJ158">
        <f t="shared" si="77"/>
        <v>3.1639186600706175</v>
      </c>
      <c r="AK158">
        <f t="shared" si="78"/>
        <v>2.0024801646016566</v>
      </c>
      <c r="AL158">
        <f t="shared" si="79"/>
        <v>2.1628051234512422</v>
      </c>
      <c r="AM158">
        <f t="shared" si="80"/>
        <v>2.3019671877326831</v>
      </c>
      <c r="AN158">
        <f>ACOS(COS(RADIANS(90-$C158)) *COS(RADIANS(90-'1. Intensity Data'!$C$8)) +SIN(RADIANS(90-'Climate Stations - U of M'!$C158)) *SIN(RADIANS(90-'1. Intensity Data'!$C$8)) *COS(RADIANS('Climate Stations - U of M'!$D158-'1. Intensity Data'!$C$9))) *6371</f>
        <v>502.78896512866254</v>
      </c>
    </row>
    <row r="159" spans="1:40" x14ac:dyDescent="0.25">
      <c r="A159">
        <v>160</v>
      </c>
      <c r="B159" t="s">
        <v>322</v>
      </c>
      <c r="C159">
        <v>45.456899999999898</v>
      </c>
      <c r="D159">
        <v>-105.336</v>
      </c>
      <c r="E159">
        <v>921.1</v>
      </c>
      <c r="F159" t="s">
        <v>323</v>
      </c>
      <c r="G159" t="s">
        <v>2345</v>
      </c>
      <c r="H159" s="8">
        <v>1.13676</v>
      </c>
      <c r="I159" s="8">
        <v>1.5249999999999999</v>
      </c>
      <c r="J159" s="8">
        <v>2.7753000000000001</v>
      </c>
      <c r="K159" s="8">
        <v>3.8592399999999998</v>
      </c>
      <c r="L159">
        <f t="shared" si="54"/>
        <v>3021.9817240000002</v>
      </c>
      <c r="M159">
        <f t="shared" si="55"/>
        <v>0.78214999007475416</v>
      </c>
      <c r="N159">
        <f t="shared" si="56"/>
        <v>2.0911648551720305</v>
      </c>
      <c r="O159" s="6">
        <f t="shared" si="57"/>
        <v>0.334613284042795</v>
      </c>
      <c r="P159" s="6">
        <f t="shared" si="58"/>
        <v>0.55021373566258636</v>
      </c>
      <c r="Q159">
        <f t="shared" si="59"/>
        <v>1.3206892954173086</v>
      </c>
      <c r="R159" s="8">
        <v>1.4170682326328594</v>
      </c>
      <c r="S159">
        <f t="shared" si="60"/>
        <v>2.721881965460144</v>
      </c>
      <c r="T159">
        <f t="shared" si="61"/>
        <v>2.1118049732018362</v>
      </c>
      <c r="U159">
        <f t="shared" si="62"/>
        <v>1.7833019773704393</v>
      </c>
      <c r="V159">
        <f t="shared" si="63"/>
        <v>1.2357969843181116</v>
      </c>
      <c r="W159">
        <f t="shared" si="64"/>
        <v>0.78214999007475416</v>
      </c>
      <c r="X159">
        <f t="shared" si="65"/>
        <v>0.87080249255606557</v>
      </c>
      <c r="Y159">
        <f t="shared" si="66"/>
        <v>0.94775286470984399</v>
      </c>
      <c r="Z159">
        <f t="shared" si="67"/>
        <v>4.5959987480522342</v>
      </c>
      <c r="AA159">
        <f t="shared" si="68"/>
        <v>3.5658610976267333</v>
      </c>
      <c r="AB159">
        <f t="shared" si="69"/>
        <v>3.0111715935514636</v>
      </c>
      <c r="AC159">
        <f t="shared" si="70"/>
        <v>2.0866890867593475</v>
      </c>
      <c r="AD159">
        <f t="shared" si="71"/>
        <v>1.3206892954173086</v>
      </c>
      <c r="AE159">
        <f t="shared" si="72"/>
        <v>1.1258906947886831</v>
      </c>
      <c r="AF159">
        <f t="shared" si="73"/>
        <v>1.2101380624049316</v>
      </c>
      <c r="AG159">
        <f t="shared" si="74"/>
        <v>7.2772536959986649</v>
      </c>
      <c r="AH159">
        <f t="shared" si="75"/>
        <v>5.6461451089644825</v>
      </c>
      <c r="AI159">
        <f t="shared" si="76"/>
        <v>4.7678558697922293</v>
      </c>
      <c r="AJ159">
        <f t="shared" si="77"/>
        <v>3.3040404711718083</v>
      </c>
      <c r="AK159">
        <f t="shared" si="78"/>
        <v>2.0911648551720305</v>
      </c>
      <c r="AL159">
        <f t="shared" si="79"/>
        <v>2.2621986413790229</v>
      </c>
      <c r="AM159">
        <f t="shared" si="80"/>
        <v>2.4106559678066923</v>
      </c>
      <c r="AN159">
        <f>ACOS(COS(RADIANS(90-$C159)) *COS(RADIANS(90-'1. Intensity Data'!$C$8)) +SIN(RADIANS(90-'Climate Stations - U of M'!$C159)) *SIN(RADIANS(90-'1. Intensity Data'!$C$8)) *COS(RADIANS('Climate Stations - U of M'!$D159-'1. Intensity Data'!$C$9))) *6371</f>
        <v>530.5589071725941</v>
      </c>
    </row>
    <row r="160" spans="1:40" x14ac:dyDescent="0.25">
      <c r="A160">
        <v>158</v>
      </c>
      <c r="B160" t="s">
        <v>318</v>
      </c>
      <c r="C160">
        <v>45.439999999999898</v>
      </c>
      <c r="D160">
        <v>-105.61</v>
      </c>
      <c r="E160" s="13">
        <v>1069.8</v>
      </c>
      <c r="F160" t="s">
        <v>319</v>
      </c>
      <c r="G160" t="s">
        <v>2345</v>
      </c>
      <c r="H160" s="8">
        <v>1.0788800000000001</v>
      </c>
      <c r="I160" s="8">
        <v>1.4750000000000001</v>
      </c>
      <c r="J160" s="8">
        <v>2.6521699999999999</v>
      </c>
      <c r="K160" s="8">
        <v>3.7084000000000001</v>
      </c>
      <c r="L160">
        <f t="shared" si="54"/>
        <v>3509.8426319999999</v>
      </c>
      <c r="M160">
        <f t="shared" si="55"/>
        <v>0.73033493451932219</v>
      </c>
      <c r="N160">
        <f t="shared" si="56"/>
        <v>2.0015644777106125</v>
      </c>
      <c r="O160" s="6">
        <f t="shared" si="57"/>
        <v>0.32495451622533661</v>
      </c>
      <c r="P160" s="6">
        <f t="shared" si="58"/>
        <v>0.50509362778750899</v>
      </c>
      <c r="Q160">
        <f t="shared" si="59"/>
        <v>1.253329052749061</v>
      </c>
      <c r="R160" s="8">
        <v>1.4035120714496951</v>
      </c>
      <c r="S160">
        <f t="shared" si="60"/>
        <v>2.541565572127241</v>
      </c>
      <c r="T160">
        <f t="shared" si="61"/>
        <v>1.9719043232021698</v>
      </c>
      <c r="U160">
        <f t="shared" si="62"/>
        <v>1.6651636507040544</v>
      </c>
      <c r="V160">
        <f t="shared" si="63"/>
        <v>1.1539291965405292</v>
      </c>
      <c r="W160">
        <f t="shared" si="64"/>
        <v>0.73033493451932219</v>
      </c>
      <c r="X160">
        <f t="shared" si="65"/>
        <v>0.81747120088949154</v>
      </c>
      <c r="Y160">
        <f t="shared" si="66"/>
        <v>0.89310548009879887</v>
      </c>
      <c r="Z160">
        <f t="shared" si="67"/>
        <v>4.3615851035667319</v>
      </c>
      <c r="AA160">
        <f t="shared" si="68"/>
        <v>3.3839884424224644</v>
      </c>
      <c r="AB160">
        <f t="shared" si="69"/>
        <v>2.857590240267859</v>
      </c>
      <c r="AC160">
        <f t="shared" si="70"/>
        <v>1.9802599033435164</v>
      </c>
      <c r="AD160">
        <f t="shared" si="71"/>
        <v>1.253329052749061</v>
      </c>
      <c r="AE160">
        <f t="shared" si="72"/>
        <v>1.1225016544928921</v>
      </c>
      <c r="AF160">
        <f t="shared" si="73"/>
        <v>1.2038073351323937</v>
      </c>
      <c r="AG160">
        <f t="shared" si="74"/>
        <v>6.9654443824329313</v>
      </c>
      <c r="AH160">
        <f t="shared" si="75"/>
        <v>5.404224089818654</v>
      </c>
      <c r="AI160">
        <f t="shared" si="76"/>
        <v>4.5635670091801961</v>
      </c>
      <c r="AJ160">
        <f t="shared" si="77"/>
        <v>3.162471874782768</v>
      </c>
      <c r="AK160">
        <f t="shared" si="78"/>
        <v>2.0015644777106125</v>
      </c>
      <c r="AL160">
        <f t="shared" si="79"/>
        <v>2.1642158582829594</v>
      </c>
      <c r="AM160">
        <f t="shared" si="80"/>
        <v>2.3053972566197567</v>
      </c>
      <c r="AN160">
        <f>ACOS(COS(RADIANS(90-$C160)) *COS(RADIANS(90-'1. Intensity Data'!$C$8)) +SIN(RADIANS(90-'Climate Stations - U of M'!$C160)) *SIN(RADIANS(90-'1. Intensity Data'!$C$8)) *COS(RADIANS('Climate Stations - U of M'!$D160-'1. Intensity Data'!$C$9))) *6371</f>
        <v>510.5931372304147</v>
      </c>
    </row>
    <row r="161" spans="1:40" x14ac:dyDescent="0.25">
      <c r="A161">
        <v>326</v>
      </c>
      <c r="B161" t="s">
        <v>654</v>
      </c>
      <c r="C161">
        <v>46.1</v>
      </c>
      <c r="D161">
        <v>-108.88330000000001</v>
      </c>
      <c r="E161" s="13">
        <v>1182.9000000000001</v>
      </c>
      <c r="F161" t="s">
        <v>655</v>
      </c>
      <c r="G161" t="s">
        <v>2345</v>
      </c>
      <c r="H161" s="8">
        <v>0.91091</v>
      </c>
      <c r="I161" s="8">
        <v>1.41771</v>
      </c>
      <c r="J161" s="8">
        <v>2.2086800000000002</v>
      </c>
      <c r="K161" s="8">
        <v>3.4084300000000001</v>
      </c>
      <c r="L161">
        <f t="shared" si="54"/>
        <v>3880.9056360000004</v>
      </c>
      <c r="M161">
        <f t="shared" si="55"/>
        <v>0.54889902378413069</v>
      </c>
      <c r="N161">
        <f t="shared" si="56"/>
        <v>1.6380183991718933</v>
      </c>
      <c r="O161" s="6">
        <f t="shared" si="57"/>
        <v>0.27840311109534632</v>
      </c>
      <c r="P161" s="6">
        <f t="shared" si="58"/>
        <v>0.35592469226927415</v>
      </c>
      <c r="Q161">
        <f t="shared" si="59"/>
        <v>0.99697154572058388</v>
      </c>
      <c r="R161" s="8">
        <v>1.7621159411128333</v>
      </c>
      <c r="S161">
        <f t="shared" si="60"/>
        <v>1.9101686027687745</v>
      </c>
      <c r="T161">
        <f t="shared" si="61"/>
        <v>1.4820273642171529</v>
      </c>
      <c r="U161">
        <f t="shared" si="62"/>
        <v>1.2514897742278179</v>
      </c>
      <c r="V161">
        <f t="shared" si="63"/>
        <v>0.86726045757892656</v>
      </c>
      <c r="W161">
        <f t="shared" si="64"/>
        <v>0.54889902378413069</v>
      </c>
      <c r="X161">
        <f t="shared" si="65"/>
        <v>0.63940176783809799</v>
      </c>
      <c r="Y161">
        <f t="shared" si="66"/>
        <v>0.71795814967694171</v>
      </c>
      <c r="Z161">
        <f t="shared" si="67"/>
        <v>3.4694609791076316</v>
      </c>
      <c r="AA161">
        <f t="shared" si="68"/>
        <v>2.6918231734455764</v>
      </c>
      <c r="AB161">
        <f t="shared" si="69"/>
        <v>2.2730951242429311</v>
      </c>
      <c r="AC161">
        <f t="shared" si="70"/>
        <v>1.5752150422385227</v>
      </c>
      <c r="AD161">
        <f t="shared" si="71"/>
        <v>0.99697154572058388</v>
      </c>
      <c r="AE161">
        <f t="shared" si="72"/>
        <v>1.2121526219086765</v>
      </c>
      <c r="AF161">
        <f t="shared" si="73"/>
        <v>1.3712753422650792</v>
      </c>
      <c r="AG161">
        <f t="shared" si="74"/>
        <v>5.7003040291181879</v>
      </c>
      <c r="AH161">
        <f t="shared" si="75"/>
        <v>4.4226496777641122</v>
      </c>
      <c r="AI161">
        <f t="shared" si="76"/>
        <v>3.7346819501119164</v>
      </c>
      <c r="AJ161">
        <f t="shared" si="77"/>
        <v>2.5880690706915916</v>
      </c>
      <c r="AK161">
        <f t="shared" si="78"/>
        <v>1.6380183991718933</v>
      </c>
      <c r="AL161">
        <f t="shared" si="79"/>
        <v>1.78068379937892</v>
      </c>
      <c r="AM161">
        <f t="shared" si="80"/>
        <v>1.9045173667586193</v>
      </c>
      <c r="AN161">
        <f>ACOS(COS(RADIANS(90-$C161)) *COS(RADIANS(90-'1. Intensity Data'!$C$8)) +SIN(RADIANS(90-'Climate Stations - U of M'!$C161)) *SIN(RADIANS(90-'1. Intensity Data'!$C$8)) *COS(RADIANS('Climate Stations - U of M'!$D161-'1. Intensity Data'!$C$9))) *6371</f>
        <v>246.35498816555719</v>
      </c>
    </row>
    <row r="162" spans="1:40" x14ac:dyDescent="0.25">
      <c r="A162">
        <v>176</v>
      </c>
      <c r="B162" t="s">
        <v>354</v>
      </c>
      <c r="C162">
        <v>48.316899999999897</v>
      </c>
      <c r="D162">
        <v>-104.9105</v>
      </c>
      <c r="E162">
        <v>645.89999999999895</v>
      </c>
      <c r="F162" t="s">
        <v>355</v>
      </c>
      <c r="G162" t="s">
        <v>2345</v>
      </c>
      <c r="H162" s="8">
        <v>1.0614399999999999</v>
      </c>
      <c r="I162" s="8">
        <v>1.5562499999999999</v>
      </c>
      <c r="J162" s="8">
        <v>2.7353999999999998</v>
      </c>
      <c r="K162" s="8">
        <v>3.72221</v>
      </c>
      <c r="L162">
        <f t="shared" si="54"/>
        <v>2119.0945559999964</v>
      </c>
      <c r="M162">
        <f t="shared" si="55"/>
        <v>0.67231989558489957</v>
      </c>
      <c r="N162">
        <f t="shared" si="56"/>
        <v>2.129153976723865</v>
      </c>
      <c r="O162" s="6">
        <f t="shared" si="57"/>
        <v>0.37239916000430673</v>
      </c>
      <c r="P162" s="6">
        <f t="shared" si="58"/>
        <v>0.41419246778502239</v>
      </c>
      <c r="Q162">
        <f t="shared" si="59"/>
        <v>1.2716732222544436</v>
      </c>
      <c r="R162" s="8">
        <v>1.9671640547592544</v>
      </c>
      <c r="S162">
        <f t="shared" si="60"/>
        <v>2.3396732366354502</v>
      </c>
      <c r="T162">
        <f t="shared" si="61"/>
        <v>1.8152637180792288</v>
      </c>
      <c r="U162">
        <f t="shared" si="62"/>
        <v>1.5328893619335708</v>
      </c>
      <c r="V162">
        <f t="shared" si="63"/>
        <v>1.0622654350241414</v>
      </c>
      <c r="W162">
        <f t="shared" si="64"/>
        <v>0.67231989558489957</v>
      </c>
      <c r="X162">
        <f t="shared" si="65"/>
        <v>0.76959992168867464</v>
      </c>
      <c r="Y162">
        <f t="shared" si="66"/>
        <v>0.85403898434675152</v>
      </c>
      <c r="Z162">
        <f t="shared" si="67"/>
        <v>4.4254228134454632</v>
      </c>
      <c r="AA162">
        <f t="shared" si="68"/>
        <v>3.4335177000869974</v>
      </c>
      <c r="AB162">
        <f t="shared" si="69"/>
        <v>2.8994149467401309</v>
      </c>
      <c r="AC162">
        <f t="shared" si="70"/>
        <v>2.0092436911620211</v>
      </c>
      <c r="AD162">
        <f t="shared" si="71"/>
        <v>1.2716732222544436</v>
      </c>
      <c r="AE162">
        <f t="shared" si="72"/>
        <v>1.2634146503202817</v>
      </c>
      <c r="AF162">
        <f t="shared" si="73"/>
        <v>1.4670328113379578</v>
      </c>
      <c r="AG162">
        <f t="shared" si="74"/>
        <v>7.4094558389990492</v>
      </c>
      <c r="AH162">
        <f t="shared" si="75"/>
        <v>5.7487157371544351</v>
      </c>
      <c r="AI162">
        <f t="shared" si="76"/>
        <v>4.8544710669304116</v>
      </c>
      <c r="AJ162">
        <f t="shared" si="77"/>
        <v>3.364063283223707</v>
      </c>
      <c r="AK162">
        <f t="shared" si="78"/>
        <v>2.129153976723865</v>
      </c>
      <c r="AL162">
        <f t="shared" si="79"/>
        <v>2.2807154825428988</v>
      </c>
      <c r="AM162">
        <f t="shared" si="80"/>
        <v>2.4122708695938204</v>
      </c>
      <c r="AN162">
        <f>ACOS(COS(RADIANS(90-$C162)) *COS(RADIANS(90-'1. Intensity Data'!$C$8)) +SIN(RADIANS(90-'Climate Stations - U of M'!$C162)) *SIN(RADIANS(90-'1. Intensity Data'!$C$8)) *COS(RADIANS('Climate Stations - U of M'!$D162-'1. Intensity Data'!$C$9))) *6371</f>
        <v>567.22469069564534</v>
      </c>
    </row>
    <row r="163" spans="1:40" x14ac:dyDescent="0.25">
      <c r="A163">
        <v>327</v>
      </c>
      <c r="B163" t="s">
        <v>656</v>
      </c>
      <c r="C163">
        <v>48.389699999999898</v>
      </c>
      <c r="D163">
        <v>-104.9328</v>
      </c>
      <c r="E163">
        <v>701</v>
      </c>
      <c r="F163" t="s">
        <v>657</v>
      </c>
      <c r="G163" t="s">
        <v>2345</v>
      </c>
      <c r="H163" s="8">
        <v>1.0649999999999999</v>
      </c>
      <c r="I163" s="8">
        <v>1.55366</v>
      </c>
      <c r="J163" s="8">
        <v>2.73062</v>
      </c>
      <c r="K163" s="8">
        <v>3.73902</v>
      </c>
      <c r="L163">
        <f t="shared" si="54"/>
        <v>2299.8688400000001</v>
      </c>
      <c r="M163">
        <f t="shared" si="55"/>
        <v>0.67773047513613016</v>
      </c>
      <c r="N163">
        <f t="shared" si="56"/>
        <v>2.1115995473912137</v>
      </c>
      <c r="O163" s="6">
        <f t="shared" si="57"/>
        <v>0.36652879348242878</v>
      </c>
      <c r="P163" s="6">
        <f t="shared" si="58"/>
        <v>0.42367207533974627</v>
      </c>
      <c r="Q163">
        <f t="shared" si="59"/>
        <v>1.26763581136548</v>
      </c>
      <c r="R163" s="8">
        <v>1.761086996515022</v>
      </c>
      <c r="S163">
        <f t="shared" si="60"/>
        <v>2.3585020534737327</v>
      </c>
      <c r="T163">
        <f t="shared" si="61"/>
        <v>1.8298722828675515</v>
      </c>
      <c r="U163">
        <f t="shared" si="62"/>
        <v>1.5452254833103767</v>
      </c>
      <c r="V163">
        <f t="shared" si="63"/>
        <v>1.0708141507150857</v>
      </c>
      <c r="W163">
        <f t="shared" si="64"/>
        <v>0.67773047513613016</v>
      </c>
      <c r="X163">
        <f t="shared" si="65"/>
        <v>0.77454785635209766</v>
      </c>
      <c r="Y163">
        <f t="shared" si="66"/>
        <v>0.85858534324755742</v>
      </c>
      <c r="Z163">
        <f t="shared" si="67"/>
        <v>4.4113726235518698</v>
      </c>
      <c r="AA163">
        <f t="shared" si="68"/>
        <v>3.4226166906867963</v>
      </c>
      <c r="AB163">
        <f t="shared" si="69"/>
        <v>2.8902096499132943</v>
      </c>
      <c r="AC163">
        <f t="shared" si="70"/>
        <v>2.0028645819574584</v>
      </c>
      <c r="AD163">
        <f t="shared" si="71"/>
        <v>1.26763581136548</v>
      </c>
      <c r="AE163">
        <f t="shared" si="72"/>
        <v>1.2118953857592236</v>
      </c>
      <c r="AF163">
        <f t="shared" si="73"/>
        <v>1.3707948251379014</v>
      </c>
      <c r="AG163">
        <f t="shared" si="74"/>
        <v>7.3483664249214229</v>
      </c>
      <c r="AH163">
        <f t="shared" si="75"/>
        <v>5.7013187779562768</v>
      </c>
      <c r="AI163">
        <f t="shared" si="76"/>
        <v>4.8144469680519668</v>
      </c>
      <c r="AJ163">
        <f t="shared" si="77"/>
        <v>3.3363272848781178</v>
      </c>
      <c r="AK163">
        <f t="shared" si="78"/>
        <v>2.1115995473912137</v>
      </c>
      <c r="AL163">
        <f t="shared" si="79"/>
        <v>2.2663546605434104</v>
      </c>
      <c r="AM163">
        <f t="shared" si="80"/>
        <v>2.4006820987595168</v>
      </c>
      <c r="AN163">
        <f>ACOS(COS(RADIANS(90-$C163)) *COS(RADIANS(90-'1. Intensity Data'!$C$8)) +SIN(RADIANS(90-'Climate Stations - U of M'!$C163)) *SIN(RADIANS(90-'1. Intensity Data'!$C$8)) *COS(RADIANS('Climate Stations - U of M'!$D163-'1. Intensity Data'!$C$9))) *6371</f>
        <v>568.09420035010658</v>
      </c>
    </row>
    <row r="164" spans="1:40" x14ac:dyDescent="0.25">
      <c r="A164">
        <v>328</v>
      </c>
      <c r="B164" t="s">
        <v>658</v>
      </c>
      <c r="C164">
        <v>47.871099999999899</v>
      </c>
      <c r="D164">
        <v>-104.9006</v>
      </c>
      <c r="E164">
        <v>722.39999999999895</v>
      </c>
      <c r="F164" t="s">
        <v>659</v>
      </c>
      <c r="G164" t="s">
        <v>2345</v>
      </c>
      <c r="H164" s="8">
        <v>1.0670599999999999</v>
      </c>
      <c r="I164" s="8">
        <v>1.57568</v>
      </c>
      <c r="J164" s="8">
        <v>2.75</v>
      </c>
      <c r="K164" s="8">
        <v>3.61625</v>
      </c>
      <c r="L164">
        <f t="shared" si="54"/>
        <v>2370.0788159999966</v>
      </c>
      <c r="M164">
        <f t="shared" si="55"/>
        <v>0.67113132666785125</v>
      </c>
      <c r="N164">
        <f t="shared" si="56"/>
        <v>2.1829774834287461</v>
      </c>
      <c r="O164" s="6">
        <f t="shared" si="57"/>
        <v>0.38646146882651899</v>
      </c>
      <c r="P164" s="6">
        <f t="shared" si="58"/>
        <v>0.40325664915569437</v>
      </c>
      <c r="Q164">
        <f t="shared" si="59"/>
        <v>1.2931170662922202</v>
      </c>
      <c r="R164" s="8">
        <v>1.7834606419808376</v>
      </c>
      <c r="S164">
        <f t="shared" si="60"/>
        <v>2.3355370168041221</v>
      </c>
      <c r="T164">
        <f t="shared" si="61"/>
        <v>1.8120545820031984</v>
      </c>
      <c r="U164">
        <f t="shared" si="62"/>
        <v>1.5301794248027007</v>
      </c>
      <c r="V164">
        <f t="shared" si="63"/>
        <v>1.0603874961352051</v>
      </c>
      <c r="W164">
        <f t="shared" si="64"/>
        <v>0.67113132666785125</v>
      </c>
      <c r="X164">
        <f t="shared" si="65"/>
        <v>0.77011349500088833</v>
      </c>
      <c r="Y164">
        <f t="shared" si="66"/>
        <v>0.85603001711396476</v>
      </c>
      <c r="Z164">
        <f t="shared" si="67"/>
        <v>4.5000473906969258</v>
      </c>
      <c r="AA164">
        <f t="shared" si="68"/>
        <v>3.491416078988995</v>
      </c>
      <c r="AB164">
        <f t="shared" si="69"/>
        <v>2.9483069111462621</v>
      </c>
      <c r="AC164">
        <f t="shared" si="70"/>
        <v>2.043124964741708</v>
      </c>
      <c r="AD164">
        <f t="shared" si="71"/>
        <v>1.2931170662922202</v>
      </c>
      <c r="AE164">
        <f t="shared" si="72"/>
        <v>1.2174887971256776</v>
      </c>
      <c r="AF164">
        <f t="shared" si="73"/>
        <v>1.3812433175704375</v>
      </c>
      <c r="AG164">
        <f t="shared" si="74"/>
        <v>7.5967616423320354</v>
      </c>
      <c r="AH164">
        <f t="shared" si="75"/>
        <v>5.8940392052576147</v>
      </c>
      <c r="AI164">
        <f t="shared" si="76"/>
        <v>4.9771886622175403</v>
      </c>
      <c r="AJ164">
        <f t="shared" si="77"/>
        <v>3.4491044238174191</v>
      </c>
      <c r="AK164">
        <f t="shared" si="78"/>
        <v>2.1829774834287461</v>
      </c>
      <c r="AL164">
        <f t="shared" si="79"/>
        <v>2.3247331125715593</v>
      </c>
      <c r="AM164">
        <f t="shared" si="80"/>
        <v>2.4477769986675217</v>
      </c>
      <c r="AN164">
        <f>ACOS(COS(RADIANS(90-$C164)) *COS(RADIANS(90-'1. Intensity Data'!$C$8)) +SIN(RADIANS(90-'Climate Stations - U of M'!$C164)) *SIN(RADIANS(90-'1. Intensity Data'!$C$8)) *COS(RADIANS('Climate Stations - U of M'!$D164-'1. Intensity Data'!$C$9))) *6371</f>
        <v>555.37068776145395</v>
      </c>
    </row>
    <row r="165" spans="1:40" x14ac:dyDescent="0.25">
      <c r="A165">
        <v>329</v>
      </c>
      <c r="B165" t="s">
        <v>660</v>
      </c>
      <c r="C165">
        <v>47.287500000000001</v>
      </c>
      <c r="D165">
        <v>-105.83</v>
      </c>
      <c r="E165">
        <v>801.6</v>
      </c>
      <c r="F165" t="s">
        <v>661</v>
      </c>
      <c r="G165" t="s">
        <v>2345</v>
      </c>
      <c r="H165" s="8">
        <v>1.0465899999999999</v>
      </c>
      <c r="I165" s="8">
        <v>1.42333</v>
      </c>
      <c r="J165" s="8">
        <v>2.5150000000000001</v>
      </c>
      <c r="K165" s="8">
        <v>3.4624199999999998</v>
      </c>
      <c r="L165">
        <f t="shared" si="54"/>
        <v>2629.9213439999999</v>
      </c>
      <c r="M165">
        <f t="shared" si="55"/>
        <v>0.71291639957634556</v>
      </c>
      <c r="N165">
        <f t="shared" si="56"/>
        <v>1.9750066072871653</v>
      </c>
      <c r="O165" s="6">
        <f t="shared" si="57"/>
        <v>0.32261829901296601</v>
      </c>
      <c r="P165" s="6">
        <f t="shared" si="58"/>
        <v>0.48929443521846272</v>
      </c>
      <c r="Q165">
        <f t="shared" si="59"/>
        <v>1.2321505212528141</v>
      </c>
      <c r="R165" s="8">
        <v>2.1047352465443954</v>
      </c>
      <c r="S165">
        <f t="shared" si="60"/>
        <v>2.4809490705256825</v>
      </c>
      <c r="T165">
        <f t="shared" si="61"/>
        <v>1.924874278856133</v>
      </c>
      <c r="U165">
        <f t="shared" si="62"/>
        <v>1.6254493910340677</v>
      </c>
      <c r="V165">
        <f t="shared" si="63"/>
        <v>1.126407911330626</v>
      </c>
      <c r="W165">
        <f t="shared" si="64"/>
        <v>0.71291639957634556</v>
      </c>
      <c r="X165">
        <f t="shared" si="65"/>
        <v>0.79633479968225918</v>
      </c>
      <c r="Y165">
        <f t="shared" si="66"/>
        <v>0.86874197097419215</v>
      </c>
      <c r="Z165">
        <f t="shared" si="67"/>
        <v>4.2878838139597928</v>
      </c>
      <c r="AA165">
        <f t="shared" si="68"/>
        <v>3.3268064073825983</v>
      </c>
      <c r="AB165">
        <f t="shared" si="69"/>
        <v>2.8093031884564157</v>
      </c>
      <c r="AC165">
        <f t="shared" si="70"/>
        <v>1.9467978235794463</v>
      </c>
      <c r="AD165">
        <f t="shared" si="71"/>
        <v>1.2321505212528141</v>
      </c>
      <c r="AE165">
        <f t="shared" si="72"/>
        <v>1.2978074482665671</v>
      </c>
      <c r="AF165">
        <f t="shared" si="73"/>
        <v>1.5312785579016188</v>
      </c>
      <c r="AG165">
        <f t="shared" si="74"/>
        <v>6.873022993359335</v>
      </c>
      <c r="AH165">
        <f t="shared" si="75"/>
        <v>5.3325178396753463</v>
      </c>
      <c r="AI165">
        <f t="shared" si="76"/>
        <v>4.5030150646147362</v>
      </c>
      <c r="AJ165">
        <f t="shared" si="77"/>
        <v>3.1205104395137213</v>
      </c>
      <c r="AK165">
        <f t="shared" si="78"/>
        <v>1.9750066072871653</v>
      </c>
      <c r="AL165">
        <f t="shared" si="79"/>
        <v>2.1100049554653739</v>
      </c>
      <c r="AM165">
        <f t="shared" si="80"/>
        <v>2.2271835216840592</v>
      </c>
      <c r="AN165">
        <f>ACOS(COS(RADIANS(90-$C165)) *COS(RADIANS(90-'1. Intensity Data'!$C$8)) +SIN(RADIANS(90-'Climate Stations - U of M'!$C165)) *SIN(RADIANS(90-'1. Intensity Data'!$C$8)) *COS(RADIANS('Climate Stations - U of M'!$D165-'1. Intensity Data'!$C$9))) *6371</f>
        <v>475.65610176534386</v>
      </c>
    </row>
    <row r="166" spans="1:40" x14ac:dyDescent="0.25">
      <c r="A166">
        <v>330</v>
      </c>
      <c r="B166" t="s">
        <v>662</v>
      </c>
      <c r="C166">
        <v>48.559399999999897</v>
      </c>
      <c r="D166">
        <v>-113.0108</v>
      </c>
      <c r="E166" s="13">
        <v>1327.4</v>
      </c>
      <c r="F166" t="s">
        <v>663</v>
      </c>
      <c r="G166" t="s">
        <v>2345</v>
      </c>
      <c r="H166" s="8">
        <v>0.98646999999999996</v>
      </c>
      <c r="I166" s="8">
        <v>1.6372199999999999</v>
      </c>
      <c r="J166" s="8">
        <v>2.2374999999999998</v>
      </c>
      <c r="K166" s="8">
        <v>3.8729200000000001</v>
      </c>
      <c r="L166">
        <f t="shared" si="54"/>
        <v>4354.987016</v>
      </c>
      <c r="M166">
        <f t="shared" si="55"/>
        <v>0.55699398016210411</v>
      </c>
      <c r="N166">
        <f t="shared" si="56"/>
        <v>1.5189013358989596</v>
      </c>
      <c r="O166" s="6">
        <f t="shared" si="57"/>
        <v>0.24588489239509997</v>
      </c>
      <c r="P166" s="6">
        <f t="shared" si="58"/>
        <v>0.38655956025615501</v>
      </c>
      <c r="Q166">
        <f t="shared" si="59"/>
        <v>0.95273044807755725</v>
      </c>
      <c r="R166" s="8">
        <v>1.5662022242152567</v>
      </c>
      <c r="S166">
        <f t="shared" si="60"/>
        <v>1.9383390509641221</v>
      </c>
      <c r="T166">
        <f t="shared" si="61"/>
        <v>1.5038837464376811</v>
      </c>
      <c r="U166">
        <f t="shared" si="62"/>
        <v>1.2699462747695973</v>
      </c>
      <c r="V166">
        <f t="shared" si="63"/>
        <v>0.88005048865612456</v>
      </c>
      <c r="W166">
        <f t="shared" si="64"/>
        <v>0.55699398016210411</v>
      </c>
      <c r="X166">
        <f t="shared" si="65"/>
        <v>0.66436298512157799</v>
      </c>
      <c r="Y166">
        <f t="shared" si="66"/>
        <v>0.75755928142640161</v>
      </c>
      <c r="Z166">
        <f t="shared" si="67"/>
        <v>3.3155019593098989</v>
      </c>
      <c r="AA166">
        <f t="shared" si="68"/>
        <v>2.5723722098094046</v>
      </c>
      <c r="AB166">
        <f t="shared" si="69"/>
        <v>2.1722254216168304</v>
      </c>
      <c r="AC166">
        <f t="shared" si="70"/>
        <v>1.5053141079625405</v>
      </c>
      <c r="AD166">
        <f t="shared" si="71"/>
        <v>0.95273044807755725</v>
      </c>
      <c r="AE166">
        <f t="shared" si="72"/>
        <v>1.1631741926842825</v>
      </c>
      <c r="AF166">
        <f t="shared" si="73"/>
        <v>1.279783636473911</v>
      </c>
      <c r="AG166">
        <f t="shared" si="74"/>
        <v>5.2857766489283788</v>
      </c>
      <c r="AH166">
        <f t="shared" si="75"/>
        <v>4.1010336069271913</v>
      </c>
      <c r="AI166">
        <f t="shared" si="76"/>
        <v>3.4630950458496277</v>
      </c>
      <c r="AJ166">
        <f t="shared" si="77"/>
        <v>2.3998641107203564</v>
      </c>
      <c r="AK166">
        <f t="shared" si="78"/>
        <v>1.5189013358989596</v>
      </c>
      <c r="AL166">
        <f t="shared" si="79"/>
        <v>1.6985510019242196</v>
      </c>
      <c r="AM166">
        <f t="shared" si="80"/>
        <v>1.8544869120341454</v>
      </c>
      <c r="AN166">
        <f>ACOS(COS(RADIANS(90-$C166)) *COS(RADIANS(90-'1. Intensity Data'!$C$8)) +SIN(RADIANS(90-'Climate Stations - U of M'!$C166)) *SIN(RADIANS(90-'1. Intensity Data'!$C$8)) *COS(RADIANS('Climate Stations - U of M'!$D166-'1. Intensity Data'!$C$9))) *6371</f>
        <v>231.32763517234949</v>
      </c>
    </row>
    <row r="167" spans="1:40" x14ac:dyDescent="0.25">
      <c r="A167">
        <v>331</v>
      </c>
      <c r="B167" t="s">
        <v>664</v>
      </c>
      <c r="C167">
        <v>48.549999999999898</v>
      </c>
      <c r="D167">
        <v>-113.0167</v>
      </c>
      <c r="E167" s="13">
        <v>1334.7</v>
      </c>
      <c r="F167" t="s">
        <v>665</v>
      </c>
      <c r="G167" t="s">
        <v>2345</v>
      </c>
      <c r="H167" s="8">
        <v>0.99190999999999996</v>
      </c>
      <c r="I167" s="8">
        <v>1.64218</v>
      </c>
      <c r="J167" s="8">
        <v>2.24254</v>
      </c>
      <c r="K167" s="8">
        <v>3.88889</v>
      </c>
      <c r="L167">
        <f t="shared" si="54"/>
        <v>4378.937148</v>
      </c>
      <c r="M167">
        <f t="shared" si="55"/>
        <v>0.56122903019705506</v>
      </c>
      <c r="N167">
        <f t="shared" si="56"/>
        <v>1.5185595842763946</v>
      </c>
      <c r="O167" s="6">
        <f t="shared" si="57"/>
        <v>0.24471496020115191</v>
      </c>
      <c r="P167" s="6">
        <f t="shared" si="58"/>
        <v>0.39160554549278737</v>
      </c>
      <c r="Q167">
        <f t="shared" si="59"/>
        <v>0.95508256488459098</v>
      </c>
      <c r="R167" s="8">
        <v>1.2590958064859126</v>
      </c>
      <c r="S167">
        <f t="shared" si="60"/>
        <v>1.9530770250857512</v>
      </c>
      <c r="T167">
        <f t="shared" si="61"/>
        <v>1.5153183815320488</v>
      </c>
      <c r="U167">
        <f t="shared" si="62"/>
        <v>1.2796021888492854</v>
      </c>
      <c r="V167">
        <f t="shared" si="63"/>
        <v>0.886741867711347</v>
      </c>
      <c r="W167">
        <f t="shared" si="64"/>
        <v>0.56122903019705506</v>
      </c>
      <c r="X167">
        <f t="shared" si="65"/>
        <v>0.66889927264779125</v>
      </c>
      <c r="Y167">
        <f t="shared" si="66"/>
        <v>0.76235704309503038</v>
      </c>
      <c r="Z167">
        <f t="shared" si="67"/>
        <v>3.3236873257983763</v>
      </c>
      <c r="AA167">
        <f t="shared" si="68"/>
        <v>2.5787229251883956</v>
      </c>
      <c r="AB167">
        <f t="shared" si="69"/>
        <v>2.1775882479368671</v>
      </c>
      <c r="AC167">
        <f t="shared" si="70"/>
        <v>1.5090304525176539</v>
      </c>
      <c r="AD167">
        <f t="shared" si="71"/>
        <v>0.95508256488459098</v>
      </c>
      <c r="AE167">
        <f t="shared" si="72"/>
        <v>1.0863975882519463</v>
      </c>
      <c r="AF167">
        <f t="shared" si="73"/>
        <v>1.1363649393943072</v>
      </c>
      <c r="AG167">
        <f t="shared" si="74"/>
        <v>5.2845873532818528</v>
      </c>
      <c r="AH167">
        <f t="shared" si="75"/>
        <v>4.1001108775462658</v>
      </c>
      <c r="AI167">
        <f t="shared" si="76"/>
        <v>3.4623158521501796</v>
      </c>
      <c r="AJ167">
        <f t="shared" si="77"/>
        <v>2.3993241431567034</v>
      </c>
      <c r="AK167">
        <f t="shared" si="78"/>
        <v>1.5185595842763946</v>
      </c>
      <c r="AL167">
        <f t="shared" si="79"/>
        <v>1.699554688207296</v>
      </c>
      <c r="AM167">
        <f t="shared" si="80"/>
        <v>1.8566584384193185</v>
      </c>
      <c r="AN167">
        <f>ACOS(COS(RADIANS(90-$C167)) *COS(RADIANS(90-'1. Intensity Data'!$C$8)) +SIN(RADIANS(90-'Climate Stations - U of M'!$C167)) *SIN(RADIANS(90-'1. Intensity Data'!$C$8)) *COS(RADIANS('Climate Stations - U of M'!$D167-'1. Intensity Data'!$C$9))) *6371</f>
        <v>230.48517463325572</v>
      </c>
    </row>
    <row r="168" spans="1:40" x14ac:dyDescent="0.25">
      <c r="A168">
        <v>76</v>
      </c>
      <c r="B168" t="s">
        <v>154</v>
      </c>
      <c r="C168">
        <v>48.713500000000003</v>
      </c>
      <c r="D168">
        <v>-112.8809</v>
      </c>
      <c r="E168" s="13">
        <v>1304.8</v>
      </c>
      <c r="F168" t="s">
        <v>155</v>
      </c>
      <c r="G168" t="s">
        <v>2345</v>
      </c>
      <c r="H168" s="8">
        <v>0.95057000000000003</v>
      </c>
      <c r="I168" s="8">
        <v>1.51675</v>
      </c>
      <c r="J168" s="8">
        <v>2.1928999999999998</v>
      </c>
      <c r="K168" s="8">
        <v>3.73929</v>
      </c>
      <c r="L168">
        <f t="shared" si="54"/>
        <v>4280.8400320000001</v>
      </c>
      <c r="M168">
        <f t="shared" si="55"/>
        <v>0.55820547826668876</v>
      </c>
      <c r="N168">
        <f t="shared" si="56"/>
        <v>1.5160936971115591</v>
      </c>
      <c r="O168" s="6">
        <f t="shared" si="57"/>
        <v>0.24485751170577169</v>
      </c>
      <c r="P168" s="6">
        <f t="shared" si="58"/>
        <v>0.38848318438890916</v>
      </c>
      <c r="Q168">
        <f t="shared" si="59"/>
        <v>0.95228844075023411</v>
      </c>
      <c r="R168" s="8">
        <v>1.1085699533320292</v>
      </c>
      <c r="S168">
        <f t="shared" si="60"/>
        <v>1.9425550643680767</v>
      </c>
      <c r="T168">
        <f t="shared" si="61"/>
        <v>1.5071547913200596</v>
      </c>
      <c r="U168">
        <f t="shared" si="62"/>
        <v>1.2727084904480503</v>
      </c>
      <c r="V168">
        <f t="shared" si="63"/>
        <v>0.88196465566136828</v>
      </c>
      <c r="W168">
        <f t="shared" si="64"/>
        <v>0.55820547826668876</v>
      </c>
      <c r="X168">
        <f t="shared" si="65"/>
        <v>0.6562966087000166</v>
      </c>
      <c r="Y168">
        <f t="shared" si="66"/>
        <v>0.74143970991614516</v>
      </c>
      <c r="Z168">
        <f t="shared" si="67"/>
        <v>3.3139637738108143</v>
      </c>
      <c r="AA168">
        <f t="shared" si="68"/>
        <v>2.5711787900256322</v>
      </c>
      <c r="AB168">
        <f t="shared" si="69"/>
        <v>2.1712176449105334</v>
      </c>
      <c r="AC168">
        <f t="shared" si="70"/>
        <v>1.5046157363853701</v>
      </c>
      <c r="AD168">
        <f t="shared" si="71"/>
        <v>0.95228844075023411</v>
      </c>
      <c r="AE168">
        <f t="shared" si="72"/>
        <v>1.0487661249634754</v>
      </c>
      <c r="AF168">
        <f t="shared" si="73"/>
        <v>1.0660693659714437</v>
      </c>
      <c r="AG168">
        <f t="shared" si="74"/>
        <v>5.2760060659482253</v>
      </c>
      <c r="AH168">
        <f t="shared" si="75"/>
        <v>4.0934529822012102</v>
      </c>
      <c r="AI168">
        <f t="shared" si="76"/>
        <v>3.4566936294143544</v>
      </c>
      <c r="AJ168">
        <f t="shared" si="77"/>
        <v>2.3954280414362632</v>
      </c>
      <c r="AK168">
        <f t="shared" si="78"/>
        <v>1.5160936971115591</v>
      </c>
      <c r="AL168">
        <f t="shared" si="79"/>
        <v>1.6852952728336692</v>
      </c>
      <c r="AM168">
        <f t="shared" si="80"/>
        <v>1.832162240560461</v>
      </c>
      <c r="AN168">
        <f>ACOS(COS(RADIANS(90-$C168)) *COS(RADIANS(90-'1. Intensity Data'!$C$8)) +SIN(RADIANS(90-'Climate Stations - U of M'!$C168)) *SIN(RADIANS(90-'1. Intensity Data'!$C$8)) *COS(RADIANS('Climate Stations - U of M'!$D168-'1. Intensity Data'!$C$9))) *6371</f>
        <v>244.81053406690864</v>
      </c>
    </row>
    <row r="169" spans="1:40" x14ac:dyDescent="0.25">
      <c r="A169">
        <v>962</v>
      </c>
      <c r="B169" t="s">
        <v>1919</v>
      </c>
      <c r="C169">
        <v>48.561700000000002</v>
      </c>
      <c r="D169">
        <v>-113.0133</v>
      </c>
      <c r="E169" s="13">
        <v>1336.2</v>
      </c>
      <c r="F169" t="s">
        <v>1920</v>
      </c>
      <c r="G169" t="s">
        <v>2345</v>
      </c>
      <c r="H169" s="8">
        <v>0.98828000000000005</v>
      </c>
      <c r="I169" s="8">
        <v>1.6414200000000001</v>
      </c>
      <c r="J169" s="8">
        <v>2.2395800000000001</v>
      </c>
      <c r="K169" s="8">
        <v>3.8767499999999999</v>
      </c>
      <c r="L169">
        <f t="shared" si="54"/>
        <v>4383.8584080000001</v>
      </c>
      <c r="M169">
        <f t="shared" si="55"/>
        <v>0.55757844365001041</v>
      </c>
      <c r="N169">
        <f t="shared" si="56"/>
        <v>1.5188868304219723</v>
      </c>
      <c r="O169" s="6">
        <f t="shared" si="57"/>
        <v>0.24573178261940018</v>
      </c>
      <c r="P169" s="6">
        <f t="shared" si="58"/>
        <v>0.38725015135340379</v>
      </c>
      <c r="Q169">
        <f t="shared" si="59"/>
        <v>0.95306849088768808</v>
      </c>
      <c r="R169" s="8">
        <v>1.1643999830198455</v>
      </c>
      <c r="S169">
        <f t="shared" si="60"/>
        <v>1.9403729839020361</v>
      </c>
      <c r="T169">
        <f t="shared" si="61"/>
        <v>1.5054617978550282</v>
      </c>
      <c r="U169">
        <f t="shared" si="62"/>
        <v>1.2712788515220237</v>
      </c>
      <c r="V169">
        <f t="shared" si="63"/>
        <v>0.88097394096701653</v>
      </c>
      <c r="W169">
        <f t="shared" si="64"/>
        <v>0.55757844365001041</v>
      </c>
      <c r="X169">
        <f t="shared" si="65"/>
        <v>0.66525383273750782</v>
      </c>
      <c r="Y169">
        <f t="shared" si="66"/>
        <v>0.75871607046545564</v>
      </c>
      <c r="Z169">
        <f t="shared" si="67"/>
        <v>3.3166783482891544</v>
      </c>
      <c r="AA169">
        <f t="shared" si="68"/>
        <v>2.573284925396758</v>
      </c>
      <c r="AB169">
        <f t="shared" si="69"/>
        <v>2.1729961592239286</v>
      </c>
      <c r="AC169">
        <f t="shared" si="70"/>
        <v>1.5058482156025472</v>
      </c>
      <c r="AD169">
        <f t="shared" si="71"/>
        <v>0.95306849088768808</v>
      </c>
      <c r="AE169">
        <f t="shared" si="72"/>
        <v>1.0627236323854294</v>
      </c>
      <c r="AF169">
        <f t="shared" si="73"/>
        <v>1.0921419898356541</v>
      </c>
      <c r="AG169">
        <f t="shared" si="74"/>
        <v>5.2857261698684628</v>
      </c>
      <c r="AH169">
        <f t="shared" si="75"/>
        <v>4.1009944421393252</v>
      </c>
      <c r="AI169">
        <f t="shared" si="76"/>
        <v>3.4630619733620964</v>
      </c>
      <c r="AJ169">
        <f t="shared" si="77"/>
        <v>2.3998411920667162</v>
      </c>
      <c r="AK169">
        <f t="shared" si="78"/>
        <v>1.5188868304219723</v>
      </c>
      <c r="AL169">
        <f t="shared" si="79"/>
        <v>1.6990601228164792</v>
      </c>
      <c r="AM169">
        <f t="shared" si="80"/>
        <v>1.8554505406149113</v>
      </c>
      <c r="AN169">
        <f>ACOS(COS(RADIANS(90-$C169)) *COS(RADIANS(90-'1. Intensity Data'!$C$8)) +SIN(RADIANS(90-'Climate Stations - U of M'!$C169)) *SIN(RADIANS(90-'1. Intensity Data'!$C$8)) *COS(RADIANS('Climate Stations - U of M'!$D169-'1. Intensity Data'!$C$9))) *6371</f>
        <v>231.6297479654784</v>
      </c>
    </row>
    <row r="170" spans="1:40" x14ac:dyDescent="0.25">
      <c r="A170">
        <v>332</v>
      </c>
      <c r="B170" t="s">
        <v>666</v>
      </c>
      <c r="C170">
        <v>46.916699999999899</v>
      </c>
      <c r="D170">
        <v>-107.2667</v>
      </c>
      <c r="E170" s="13">
        <v>1005.8</v>
      </c>
      <c r="F170" t="s">
        <v>667</v>
      </c>
      <c r="G170" t="s">
        <v>2345</v>
      </c>
      <c r="H170" s="8">
        <v>0.90312999999999999</v>
      </c>
      <c r="I170" s="8">
        <v>1.3033300000000001</v>
      </c>
      <c r="J170" s="8">
        <v>2.2013199999999999</v>
      </c>
      <c r="K170" s="8">
        <v>3.2134299999999998</v>
      </c>
      <c r="L170">
        <f t="shared" si="54"/>
        <v>3299.868872</v>
      </c>
      <c r="M170">
        <f t="shared" si="55"/>
        <v>0.58497557736030015</v>
      </c>
      <c r="N170">
        <f t="shared" si="56"/>
        <v>1.7135498754030027</v>
      </c>
      <c r="O170" s="6">
        <f t="shared" si="57"/>
        <v>0.2884886659604875</v>
      </c>
      <c r="P170" s="6">
        <f t="shared" si="58"/>
        <v>0.38501047192628823</v>
      </c>
      <c r="Q170">
        <f t="shared" si="59"/>
        <v>1.0492801736646455</v>
      </c>
      <c r="R170" s="8">
        <v>-9.9989999999999996E-2</v>
      </c>
      <c r="S170">
        <f t="shared" si="60"/>
        <v>2.0357150092138445</v>
      </c>
      <c r="T170">
        <f t="shared" si="61"/>
        <v>1.5794340588728102</v>
      </c>
      <c r="U170">
        <f t="shared" si="62"/>
        <v>1.3337443163814842</v>
      </c>
      <c r="V170">
        <f t="shared" si="63"/>
        <v>0.92426141222927427</v>
      </c>
      <c r="W170">
        <f t="shared" si="64"/>
        <v>0.58497557736030015</v>
      </c>
      <c r="X170">
        <f t="shared" si="65"/>
        <v>0.66451418302022514</v>
      </c>
      <c r="Y170">
        <f t="shared" si="66"/>
        <v>0.73355369273303994</v>
      </c>
      <c r="Z170">
        <f t="shared" si="67"/>
        <v>3.6514950043529661</v>
      </c>
      <c r="AA170">
        <f t="shared" si="68"/>
        <v>2.8330564688945432</v>
      </c>
      <c r="AB170">
        <f t="shared" si="69"/>
        <v>2.3923587959553916</v>
      </c>
      <c r="AC170">
        <f t="shared" si="70"/>
        <v>1.6578626743901401</v>
      </c>
      <c r="AD170">
        <f t="shared" si="71"/>
        <v>1.0492801736646455</v>
      </c>
      <c r="AE170">
        <f t="shared" si="72"/>
        <v>0.74662613663046817</v>
      </c>
      <c r="AF170">
        <f t="shared" si="73"/>
        <v>0.50167186776538608</v>
      </c>
      <c r="AG170">
        <f t="shared" si="74"/>
        <v>5.9631535664024486</v>
      </c>
      <c r="AH170">
        <f t="shared" si="75"/>
        <v>4.6265846635881074</v>
      </c>
      <c r="AI170">
        <f t="shared" si="76"/>
        <v>3.9068937159188457</v>
      </c>
      <c r="AJ170">
        <f t="shared" si="77"/>
        <v>2.7074088031367443</v>
      </c>
      <c r="AK170">
        <f t="shared" si="78"/>
        <v>1.7135498754030027</v>
      </c>
      <c r="AL170">
        <f t="shared" si="79"/>
        <v>1.835492406552252</v>
      </c>
      <c r="AM170">
        <f t="shared" si="80"/>
        <v>1.9413385235898004</v>
      </c>
      <c r="AN170">
        <f>ACOS(COS(RADIANS(90-$C170)) *COS(RADIANS(90-'1. Intensity Data'!$C$8)) +SIN(RADIANS(90-'Climate Stations - U of M'!$C170)) *SIN(RADIANS(90-'1. Intensity Data'!$C$8)) *COS(RADIANS('Climate Stations - U of M'!$D170-'1. Intensity Data'!$C$9))) *6371</f>
        <v>363.36429799414634</v>
      </c>
    </row>
    <row r="171" spans="1:40" x14ac:dyDescent="0.25">
      <c r="A171">
        <v>333</v>
      </c>
      <c r="B171" t="s">
        <v>668</v>
      </c>
      <c r="C171">
        <v>47.464700000000001</v>
      </c>
      <c r="D171">
        <v>-107.31140000000001</v>
      </c>
      <c r="E171">
        <v>906.5</v>
      </c>
      <c r="F171" t="s">
        <v>669</v>
      </c>
      <c r="G171" t="s">
        <v>2345</v>
      </c>
      <c r="H171" s="8">
        <v>0.89539000000000002</v>
      </c>
      <c r="I171" s="8">
        <v>1.2967</v>
      </c>
      <c r="J171" s="8">
        <v>2.1949999999999998</v>
      </c>
      <c r="K171" s="8">
        <v>3.22</v>
      </c>
      <c r="L171">
        <f t="shared" si="54"/>
        <v>2974.0814599999999</v>
      </c>
      <c r="M171">
        <f t="shared" si="55"/>
        <v>0.57826890905298067</v>
      </c>
      <c r="N171">
        <f t="shared" si="56"/>
        <v>1.71446231551677</v>
      </c>
      <c r="O171" s="6">
        <f t="shared" si="57"/>
        <v>0.29043627935910882</v>
      </c>
      <c r="P171" s="6">
        <f t="shared" si="58"/>
        <v>0.37695382088289353</v>
      </c>
      <c r="Q171">
        <f t="shared" si="59"/>
        <v>1.0457080681998319</v>
      </c>
      <c r="R171" s="8">
        <v>1.0466160242026654</v>
      </c>
      <c r="S171">
        <f t="shared" si="60"/>
        <v>2.0123758035043728</v>
      </c>
      <c r="T171">
        <f t="shared" si="61"/>
        <v>1.5613260544430481</v>
      </c>
      <c r="U171">
        <f t="shared" si="62"/>
        <v>1.3184531126407959</v>
      </c>
      <c r="V171">
        <f t="shared" si="63"/>
        <v>0.91366487630370952</v>
      </c>
      <c r="W171">
        <f t="shared" si="64"/>
        <v>0.57826890905298067</v>
      </c>
      <c r="X171">
        <f t="shared" si="65"/>
        <v>0.65754918178973554</v>
      </c>
      <c r="Y171">
        <f t="shared" si="66"/>
        <v>0.72636445852523868</v>
      </c>
      <c r="Z171">
        <f t="shared" si="67"/>
        <v>3.6390640773354148</v>
      </c>
      <c r="AA171">
        <f t="shared" si="68"/>
        <v>2.8234117841395459</v>
      </c>
      <c r="AB171">
        <f t="shared" si="69"/>
        <v>2.3842143954956163</v>
      </c>
      <c r="AC171">
        <f t="shared" si="70"/>
        <v>1.6522187477557344</v>
      </c>
      <c r="AD171">
        <f t="shared" si="71"/>
        <v>1.0457080681998319</v>
      </c>
      <c r="AE171">
        <f t="shared" si="72"/>
        <v>1.0332776426811345</v>
      </c>
      <c r="AF171">
        <f t="shared" si="73"/>
        <v>1.0371368810680308</v>
      </c>
      <c r="AG171">
        <f t="shared" si="74"/>
        <v>5.9663288579983593</v>
      </c>
      <c r="AH171">
        <f t="shared" si="75"/>
        <v>4.6290482518952789</v>
      </c>
      <c r="AI171">
        <f t="shared" si="76"/>
        <v>3.9089740793782353</v>
      </c>
      <c r="AJ171">
        <f t="shared" si="77"/>
        <v>2.7088504585164968</v>
      </c>
      <c r="AK171">
        <f t="shared" si="78"/>
        <v>1.71446231551677</v>
      </c>
      <c r="AL171">
        <f t="shared" si="79"/>
        <v>1.8345967366375775</v>
      </c>
      <c r="AM171">
        <f t="shared" si="80"/>
        <v>1.9388734141704385</v>
      </c>
      <c r="AN171">
        <f>ACOS(COS(RADIANS(90-$C171)) *COS(RADIANS(90-'1. Intensity Data'!$C$8)) +SIN(RADIANS(90-'Climate Stations - U of M'!$C171)) *SIN(RADIANS(90-'1. Intensity Data'!$C$8)) *COS(RADIANS('Climate Stations - U of M'!$D171-'1. Intensity Data'!$C$9))) *6371</f>
        <v>369.3227240651986</v>
      </c>
    </row>
    <row r="172" spans="1:40" x14ac:dyDescent="0.25">
      <c r="A172">
        <v>334</v>
      </c>
      <c r="B172" t="s">
        <v>670</v>
      </c>
      <c r="C172">
        <v>46.816699999999898</v>
      </c>
      <c r="D172">
        <v>-109.833299999999</v>
      </c>
      <c r="E172" s="13">
        <v>1314.9</v>
      </c>
      <c r="F172" t="s">
        <v>671</v>
      </c>
      <c r="G172" t="s">
        <v>2345</v>
      </c>
      <c r="H172" s="8">
        <v>0.90908999999999995</v>
      </c>
      <c r="I172" s="8">
        <v>1.48644</v>
      </c>
      <c r="J172" s="8">
        <v>2.2539500000000001</v>
      </c>
      <c r="K172" s="8">
        <v>3.4616799999999999</v>
      </c>
      <c r="L172">
        <f t="shared" si="54"/>
        <v>4313.9765160000006</v>
      </c>
      <c r="M172">
        <f t="shared" si="55"/>
        <v>0.52283041293896815</v>
      </c>
      <c r="N172">
        <f t="shared" si="56"/>
        <v>1.6525383857881994</v>
      </c>
      <c r="O172" s="6">
        <f t="shared" si="57"/>
        <v>0.28877845842974337</v>
      </c>
      <c r="P172" s="6">
        <f t="shared" si="58"/>
        <v>0.32266443867194394</v>
      </c>
      <c r="Q172">
        <f t="shared" si="59"/>
        <v>0.98760141223007181</v>
      </c>
      <c r="R172" s="8">
        <v>1.2386119676690766</v>
      </c>
      <c r="S172">
        <f t="shared" si="60"/>
        <v>1.8194498370276089</v>
      </c>
      <c r="T172">
        <f t="shared" si="61"/>
        <v>1.4116421149352139</v>
      </c>
      <c r="U172">
        <f t="shared" si="62"/>
        <v>1.1920533415008472</v>
      </c>
      <c r="V172">
        <f t="shared" si="63"/>
        <v>0.82607205244356974</v>
      </c>
      <c r="W172">
        <f t="shared" si="64"/>
        <v>0.52283041293896815</v>
      </c>
      <c r="X172">
        <f t="shared" si="65"/>
        <v>0.61939530970422607</v>
      </c>
      <c r="Y172">
        <f t="shared" si="66"/>
        <v>0.70321364009647003</v>
      </c>
      <c r="Z172">
        <f t="shared" si="67"/>
        <v>3.4368529145606495</v>
      </c>
      <c r="AA172">
        <f t="shared" si="68"/>
        <v>2.6665238130211941</v>
      </c>
      <c r="AB172">
        <f t="shared" si="69"/>
        <v>2.2517312198845634</v>
      </c>
      <c r="AC172">
        <f t="shared" si="70"/>
        <v>1.5604102313235135</v>
      </c>
      <c r="AD172">
        <f t="shared" si="71"/>
        <v>0.98760141223007181</v>
      </c>
      <c r="AE172">
        <f t="shared" si="72"/>
        <v>1.0812766285477373</v>
      </c>
      <c r="AF172">
        <f t="shared" si="73"/>
        <v>1.1267989866668449</v>
      </c>
      <c r="AG172">
        <f t="shared" si="74"/>
        <v>5.750833582542934</v>
      </c>
      <c r="AH172">
        <f t="shared" si="75"/>
        <v>4.4618536416281387</v>
      </c>
      <c r="AI172">
        <f t="shared" si="76"/>
        <v>3.7677875195970945</v>
      </c>
      <c r="AJ172">
        <f t="shared" si="77"/>
        <v>2.6110106495453551</v>
      </c>
      <c r="AK172">
        <f t="shared" si="78"/>
        <v>1.6525383857881994</v>
      </c>
      <c r="AL172">
        <f t="shared" si="79"/>
        <v>1.8028912893411495</v>
      </c>
      <c r="AM172">
        <f t="shared" si="80"/>
        <v>1.9333976096251104</v>
      </c>
      <c r="AN172">
        <f>ACOS(COS(RADIANS(90-$C172)) *COS(RADIANS(90-'1. Intensity Data'!$C$8)) +SIN(RADIANS(90-'Climate Stations - U of M'!$C172)) *SIN(RADIANS(90-'1. Intensity Data'!$C$8)) *COS(RADIANS('Climate Stations - U of M'!$D172-'1. Intensity Data'!$C$9))) *6371</f>
        <v>168.11237784803384</v>
      </c>
    </row>
    <row r="173" spans="1:40" x14ac:dyDescent="0.25">
      <c r="A173">
        <v>51</v>
      </c>
      <c r="B173" t="s">
        <v>105</v>
      </c>
      <c r="C173">
        <v>46.820099999999897</v>
      </c>
      <c r="D173">
        <v>-109.793499999999</v>
      </c>
      <c r="E173" s="13">
        <v>1301.8</v>
      </c>
      <c r="F173" t="s">
        <v>106</v>
      </c>
      <c r="G173" t="s">
        <v>2345</v>
      </c>
      <c r="H173" s="8">
        <v>0.86831000000000003</v>
      </c>
      <c r="I173" s="8">
        <v>1.35</v>
      </c>
      <c r="J173" s="8">
        <v>2.15903</v>
      </c>
      <c r="K173" s="8">
        <v>3.3779699999999999</v>
      </c>
      <c r="L173">
        <f t="shared" si="54"/>
        <v>4270.9975119999999</v>
      </c>
      <c r="M173">
        <f t="shared" si="55"/>
        <v>0.52505659846592589</v>
      </c>
      <c r="N173">
        <f t="shared" si="56"/>
        <v>1.5874879307669936</v>
      </c>
      <c r="O173" s="6">
        <f t="shared" si="57"/>
        <v>0.2715810543104899</v>
      </c>
      <c r="P173" s="6">
        <f t="shared" si="58"/>
        <v>0.33681095637711256</v>
      </c>
      <c r="Q173">
        <f t="shared" si="59"/>
        <v>0.96214944357205301</v>
      </c>
      <c r="R173" s="8">
        <v>1.5269635446537027</v>
      </c>
      <c r="S173">
        <f t="shared" si="60"/>
        <v>1.827196962661422</v>
      </c>
      <c r="T173">
        <f t="shared" si="61"/>
        <v>1.417652815858</v>
      </c>
      <c r="U173">
        <f t="shared" si="62"/>
        <v>1.1971290445023108</v>
      </c>
      <c r="V173">
        <f t="shared" si="63"/>
        <v>0.829589425576163</v>
      </c>
      <c r="W173">
        <f t="shared" si="64"/>
        <v>0.52505659846592589</v>
      </c>
      <c r="X173">
        <f t="shared" si="65"/>
        <v>0.61086994884944446</v>
      </c>
      <c r="Y173">
        <f t="shared" si="66"/>
        <v>0.68535593698233854</v>
      </c>
      <c r="Z173">
        <f t="shared" si="67"/>
        <v>3.3482800636307442</v>
      </c>
      <c r="AA173">
        <f t="shared" si="68"/>
        <v>2.5978034976445432</v>
      </c>
      <c r="AB173">
        <f t="shared" si="69"/>
        <v>2.1937007313442805</v>
      </c>
      <c r="AC173">
        <f t="shared" si="70"/>
        <v>1.5201961208438439</v>
      </c>
      <c r="AD173">
        <f t="shared" si="71"/>
        <v>0.96214944357205301</v>
      </c>
      <c r="AE173">
        <f t="shared" si="72"/>
        <v>1.1533645227938938</v>
      </c>
      <c r="AF173">
        <f t="shared" si="73"/>
        <v>1.2614591731186653</v>
      </c>
      <c r="AG173">
        <f t="shared" si="74"/>
        <v>5.5244579990691367</v>
      </c>
      <c r="AH173">
        <f t="shared" si="75"/>
        <v>4.286217413070883</v>
      </c>
      <c r="AI173">
        <f t="shared" si="76"/>
        <v>3.619472482148745</v>
      </c>
      <c r="AJ173">
        <f t="shared" si="77"/>
        <v>2.50823093061185</v>
      </c>
      <c r="AK173">
        <f t="shared" si="78"/>
        <v>1.5874879307669936</v>
      </c>
      <c r="AL173">
        <f t="shared" si="79"/>
        <v>1.7303734480752451</v>
      </c>
      <c r="AM173">
        <f t="shared" si="80"/>
        <v>1.8543980770988076</v>
      </c>
      <c r="AN173">
        <f>ACOS(COS(RADIANS(90-$C173)) *COS(RADIANS(90-'1. Intensity Data'!$C$8)) +SIN(RADIANS(90-'Climate Stations - U of M'!$C173)) *SIN(RADIANS(90-'1. Intensity Data'!$C$8)) *COS(RADIANS('Climate Stations - U of M'!$D173-'1. Intensity Data'!$C$9))) *6371</f>
        <v>171.16414795977903</v>
      </c>
    </row>
    <row r="174" spans="1:40" x14ac:dyDescent="0.25">
      <c r="A174">
        <v>335</v>
      </c>
      <c r="B174" t="s">
        <v>672</v>
      </c>
      <c r="C174">
        <v>48.256100000000004</v>
      </c>
      <c r="D174">
        <v>-115.8494</v>
      </c>
      <c r="E174">
        <v>708.7</v>
      </c>
      <c r="F174" t="s">
        <v>673</v>
      </c>
      <c r="G174" t="s">
        <v>2346</v>
      </c>
      <c r="H174" s="8">
        <v>0.93</v>
      </c>
      <c r="I174" s="8">
        <v>1.78</v>
      </c>
      <c r="J174" s="8">
        <v>2.0381499999999999</v>
      </c>
      <c r="K174" s="8">
        <v>3.6161400000000001</v>
      </c>
      <c r="L174">
        <f t="shared" si="54"/>
        <v>2325.131308</v>
      </c>
      <c r="M174">
        <f t="shared" si="55"/>
        <v>0.38772541420359558</v>
      </c>
      <c r="N174">
        <f t="shared" si="56"/>
        <v>1.1309165177111813</v>
      </c>
      <c r="O174" s="6">
        <f t="shared" si="57"/>
        <v>0.18997615874864937</v>
      </c>
      <c r="P174" s="6">
        <f t="shared" si="58"/>
        <v>0.25604397539336055</v>
      </c>
      <c r="Q174">
        <f t="shared" si="59"/>
        <v>0.69348024655227092</v>
      </c>
      <c r="R174" s="8">
        <v>1.3174922150736461</v>
      </c>
      <c r="S174">
        <f t="shared" si="60"/>
        <v>1.3492844414285123</v>
      </c>
      <c r="T174">
        <f t="shared" si="61"/>
        <v>1.0468586183497079</v>
      </c>
      <c r="U174">
        <f t="shared" si="62"/>
        <v>0.88401394438419778</v>
      </c>
      <c r="V174">
        <f t="shared" si="63"/>
        <v>0.61260615444168098</v>
      </c>
      <c r="W174">
        <f t="shared" si="64"/>
        <v>0.38772541420359558</v>
      </c>
      <c r="X174">
        <f t="shared" si="65"/>
        <v>0.52329406065269668</v>
      </c>
      <c r="Y174">
        <f t="shared" si="66"/>
        <v>0.64096764577051646</v>
      </c>
      <c r="Z174">
        <f t="shared" si="67"/>
        <v>2.4133112580019027</v>
      </c>
      <c r="AA174">
        <f t="shared" si="68"/>
        <v>1.8723966656911317</v>
      </c>
      <c r="AB174">
        <f t="shared" si="69"/>
        <v>1.5811349621391775</v>
      </c>
      <c r="AC174">
        <f t="shared" si="70"/>
        <v>1.095698789552588</v>
      </c>
      <c r="AD174">
        <f t="shared" si="71"/>
        <v>0.69348024655227092</v>
      </c>
      <c r="AE174">
        <f t="shared" si="72"/>
        <v>1.1009966903988797</v>
      </c>
      <c r="AF174">
        <f t="shared" si="73"/>
        <v>1.163636062204779</v>
      </c>
      <c r="AG174">
        <f t="shared" si="74"/>
        <v>3.9355894816349108</v>
      </c>
      <c r="AH174">
        <f t="shared" si="75"/>
        <v>3.0534745978201898</v>
      </c>
      <c r="AI174">
        <f t="shared" si="76"/>
        <v>2.5784896603814933</v>
      </c>
      <c r="AJ174">
        <f t="shared" si="77"/>
        <v>1.7868480979836665</v>
      </c>
      <c r="AK174">
        <f t="shared" si="78"/>
        <v>1.1309165177111813</v>
      </c>
      <c r="AL174">
        <f t="shared" si="79"/>
        <v>1.3577248882833859</v>
      </c>
      <c r="AM174">
        <f t="shared" si="80"/>
        <v>1.5545945539400596</v>
      </c>
      <c r="AN174">
        <f>ACOS(COS(RADIANS(90-$C174)) *COS(RADIANS(90-'1. Intensity Data'!$C$8)) +SIN(RADIANS(90-'Climate Stations - U of M'!$C174)) *SIN(RADIANS(90-'1. Intensity Data'!$C$8)) *COS(RADIANS('Climate Stations - U of M'!$D174-'1. Intensity Data'!$C$9))) *6371</f>
        <v>342.83237720137288</v>
      </c>
    </row>
    <row r="175" spans="1:40" x14ac:dyDescent="0.25">
      <c r="A175" s="1">
        <v>1063</v>
      </c>
      <c r="B175" t="s">
        <v>2120</v>
      </c>
      <c r="C175">
        <v>45.2333</v>
      </c>
      <c r="D175">
        <v>-109.45</v>
      </c>
      <c r="E175" s="13">
        <v>1792.2</v>
      </c>
      <c r="F175" t="s">
        <v>2121</v>
      </c>
      <c r="G175" t="s">
        <v>2345</v>
      </c>
      <c r="H175" s="8">
        <v>1.33203</v>
      </c>
      <c r="I175" s="8">
        <v>2.2999999999999998</v>
      </c>
      <c r="J175" s="8">
        <v>2.75556</v>
      </c>
      <c r="K175" s="8">
        <v>4.7</v>
      </c>
      <c r="L175">
        <f t="shared" si="54"/>
        <v>5879.9214480000001</v>
      </c>
      <c r="M175">
        <f t="shared" si="55"/>
        <v>0.7145784737395654</v>
      </c>
      <c r="N175">
        <f t="shared" si="56"/>
        <v>1.7175778803036594</v>
      </c>
      <c r="O175" s="6">
        <f t="shared" si="57"/>
        <v>0.25638893359583459</v>
      </c>
      <c r="P175" s="6">
        <f t="shared" si="58"/>
        <v>0.53686320729084147</v>
      </c>
      <c r="Q175">
        <f t="shared" si="59"/>
        <v>1.1272205437972507</v>
      </c>
      <c r="R175" s="8">
        <v>1.0635619822233631</v>
      </c>
      <c r="S175">
        <f t="shared" si="60"/>
        <v>2.4867330886136876</v>
      </c>
      <c r="T175">
        <f t="shared" si="61"/>
        <v>1.9293618790968265</v>
      </c>
      <c r="U175">
        <f t="shared" si="62"/>
        <v>1.629238920126209</v>
      </c>
      <c r="V175">
        <f t="shared" si="63"/>
        <v>1.1290339885085134</v>
      </c>
      <c r="W175">
        <f t="shared" si="64"/>
        <v>0.7145784737395654</v>
      </c>
      <c r="X175">
        <f t="shared" si="65"/>
        <v>0.86894135530467409</v>
      </c>
      <c r="Y175">
        <f t="shared" si="66"/>
        <v>1.0029283365031885</v>
      </c>
      <c r="Z175">
        <f t="shared" si="67"/>
        <v>3.922727492414432</v>
      </c>
      <c r="AA175">
        <f t="shared" si="68"/>
        <v>3.0434954682525772</v>
      </c>
      <c r="AB175">
        <f t="shared" si="69"/>
        <v>2.5700628398577314</v>
      </c>
      <c r="AC175">
        <f t="shared" si="70"/>
        <v>1.7810084591996562</v>
      </c>
      <c r="AD175">
        <f t="shared" si="71"/>
        <v>1.1272205437972507</v>
      </c>
      <c r="AE175">
        <f t="shared" si="72"/>
        <v>1.0375141321863088</v>
      </c>
      <c r="AF175">
        <f t="shared" si="73"/>
        <v>1.0450506434636968</v>
      </c>
      <c r="AG175">
        <f t="shared" si="74"/>
        <v>5.9771710234567346</v>
      </c>
      <c r="AH175">
        <f t="shared" si="75"/>
        <v>4.6374602768198798</v>
      </c>
      <c r="AI175">
        <f t="shared" si="76"/>
        <v>3.9160775670923433</v>
      </c>
      <c r="AJ175">
        <f t="shared" si="77"/>
        <v>2.7137730508797819</v>
      </c>
      <c r="AK175">
        <f t="shared" si="78"/>
        <v>1.7175778803036594</v>
      </c>
      <c r="AL175">
        <f t="shared" si="79"/>
        <v>1.9770734102277445</v>
      </c>
      <c r="AM175">
        <f t="shared" si="80"/>
        <v>2.2023155302018509</v>
      </c>
      <c r="AN175">
        <f>ACOS(COS(RADIANS(90-$C175)) *COS(RADIANS(90-'1. Intensity Data'!$C$8)) +SIN(RADIANS(90-'Climate Stations - U of M'!$C175)) *SIN(RADIANS(90-'1. Intensity Data'!$C$8)) *COS(RADIANS('Climate Stations - U of M'!$D175-'1. Intensity Data'!$C$9))) *6371</f>
        <v>249.19932191927489</v>
      </c>
    </row>
    <row r="176" spans="1:40" x14ac:dyDescent="0.25">
      <c r="A176">
        <v>336</v>
      </c>
      <c r="B176" t="s">
        <v>674</v>
      </c>
      <c r="C176">
        <v>45.539700000000003</v>
      </c>
      <c r="D176">
        <v>-106.9597</v>
      </c>
      <c r="E176" s="13">
        <v>1045.5</v>
      </c>
      <c r="F176" t="s">
        <v>675</v>
      </c>
      <c r="G176" t="s">
        <v>2345</v>
      </c>
      <c r="H176" s="8">
        <v>1.05674</v>
      </c>
      <c r="I176" s="8">
        <v>1.5485199999999999</v>
      </c>
      <c r="J176" s="8">
        <v>2.4850300000000001</v>
      </c>
      <c r="K176" s="8">
        <v>3.7917900000000002</v>
      </c>
      <c r="L176">
        <f t="shared" si="54"/>
        <v>3430.1182199999998</v>
      </c>
      <c r="M176">
        <f t="shared" si="55"/>
        <v>0.66981443608348623</v>
      </c>
      <c r="N176">
        <f t="shared" si="56"/>
        <v>1.8009596115341004</v>
      </c>
      <c r="O176" s="6">
        <f t="shared" si="57"/>
        <v>0.28914583934733734</v>
      </c>
      <c r="P176" s="6">
        <f t="shared" si="58"/>
        <v>0.4693938127692403</v>
      </c>
      <c r="Q176">
        <f t="shared" si="59"/>
        <v>1.1351767121516705</v>
      </c>
      <c r="R176" s="8">
        <v>1.2596855553341055</v>
      </c>
      <c r="S176">
        <f t="shared" si="60"/>
        <v>2.3309542375705319</v>
      </c>
      <c r="T176">
        <f t="shared" si="61"/>
        <v>1.808498977425413</v>
      </c>
      <c r="U176">
        <f t="shared" si="62"/>
        <v>1.5271769142703484</v>
      </c>
      <c r="V176">
        <f t="shared" si="63"/>
        <v>1.0583068090119083</v>
      </c>
      <c r="W176">
        <f t="shared" si="64"/>
        <v>0.66981443608348623</v>
      </c>
      <c r="X176">
        <f t="shared" si="65"/>
        <v>0.76654582706261465</v>
      </c>
      <c r="Y176">
        <f t="shared" si="66"/>
        <v>0.85050867443249822</v>
      </c>
      <c r="Z176">
        <f t="shared" si="67"/>
        <v>3.950414958287813</v>
      </c>
      <c r="AA176">
        <f t="shared" si="68"/>
        <v>3.06497712280951</v>
      </c>
      <c r="AB176">
        <f t="shared" si="69"/>
        <v>2.5882029037058083</v>
      </c>
      <c r="AC176">
        <f t="shared" si="70"/>
        <v>1.7935792051996395</v>
      </c>
      <c r="AD176">
        <f t="shared" si="71"/>
        <v>1.1351767121516705</v>
      </c>
      <c r="AE176">
        <f t="shared" si="72"/>
        <v>1.0865450254639946</v>
      </c>
      <c r="AF176">
        <f t="shared" si="73"/>
        <v>1.1366403521064135</v>
      </c>
      <c r="AG176">
        <f t="shared" si="74"/>
        <v>6.2673394481386691</v>
      </c>
      <c r="AH176">
        <f t="shared" si="75"/>
        <v>4.8625909511420708</v>
      </c>
      <c r="AI176">
        <f t="shared" si="76"/>
        <v>4.1061879142977489</v>
      </c>
      <c r="AJ176">
        <f t="shared" si="77"/>
        <v>2.8455161862238789</v>
      </c>
      <c r="AK176">
        <f t="shared" si="78"/>
        <v>1.8009596115341004</v>
      </c>
      <c r="AL176">
        <f t="shared" si="79"/>
        <v>1.9719772086505754</v>
      </c>
      <c r="AM176">
        <f t="shared" si="80"/>
        <v>2.1204204829476758</v>
      </c>
      <c r="AN176">
        <f>ACOS(COS(RADIANS(90-$C176)) *COS(RADIANS(90-'1. Intensity Data'!$C$8)) +SIN(RADIANS(90-'Climate Stations - U of M'!$C176)) *SIN(RADIANS(90-'1. Intensity Data'!$C$8)) *COS(RADIANS('Climate Stations - U of M'!$D176-'1. Intensity Data'!$C$9))) *6371</f>
        <v>406.94597686214655</v>
      </c>
    </row>
    <row r="177" spans="1:40" x14ac:dyDescent="0.25">
      <c r="A177" s="1">
        <v>1155</v>
      </c>
      <c r="B177" t="s">
        <v>2302</v>
      </c>
      <c r="C177">
        <v>45.964700000000001</v>
      </c>
      <c r="D177">
        <v>-112.50060000000001</v>
      </c>
      <c r="E177" s="13">
        <v>1678.2</v>
      </c>
      <c r="F177" t="s">
        <v>2303</v>
      </c>
      <c r="G177" t="s">
        <v>2346</v>
      </c>
      <c r="H177" s="8">
        <v>0.73255999999999999</v>
      </c>
      <c r="I177" s="8">
        <v>1.1475200000000001</v>
      </c>
      <c r="J177" s="8">
        <v>1.6</v>
      </c>
      <c r="K177" s="8">
        <v>2.7090900000000002</v>
      </c>
      <c r="L177">
        <f t="shared" si="54"/>
        <v>5505.9056879999998</v>
      </c>
      <c r="M177">
        <f t="shared" si="55"/>
        <v>0.40656218816276629</v>
      </c>
      <c r="N177">
        <f t="shared" si="56"/>
        <v>1.0261867861174931</v>
      </c>
      <c r="O177" s="6">
        <f t="shared" si="57"/>
        <v>0.15838981445021252</v>
      </c>
      <c r="P177" s="6">
        <f t="shared" si="58"/>
        <v>0.29677473484718864</v>
      </c>
      <c r="Q177">
        <f t="shared" si="59"/>
        <v>0.66148076048234095</v>
      </c>
      <c r="R177" s="8">
        <v>1.5212208819092354</v>
      </c>
      <c r="S177">
        <f t="shared" si="60"/>
        <v>1.4148364148064267</v>
      </c>
      <c r="T177">
        <f t="shared" si="61"/>
        <v>1.097717908039469</v>
      </c>
      <c r="U177">
        <f t="shared" si="62"/>
        <v>0.92696178901110704</v>
      </c>
      <c r="V177">
        <f t="shared" si="63"/>
        <v>0.64236825729717073</v>
      </c>
      <c r="W177">
        <f t="shared" si="64"/>
        <v>0.40656218816276629</v>
      </c>
      <c r="X177">
        <f t="shared" si="65"/>
        <v>0.48806164112207473</v>
      </c>
      <c r="Y177">
        <f t="shared" si="66"/>
        <v>0.55880316629075444</v>
      </c>
      <c r="Z177">
        <f t="shared" si="67"/>
        <v>2.3019530464785465</v>
      </c>
      <c r="AA177">
        <f t="shared" si="68"/>
        <v>1.7859980533023208</v>
      </c>
      <c r="AB177">
        <f t="shared" si="69"/>
        <v>1.5081761338997373</v>
      </c>
      <c r="AC177">
        <f t="shared" si="70"/>
        <v>1.0451396015620988</v>
      </c>
      <c r="AD177">
        <f t="shared" si="71"/>
        <v>0.66148076048234095</v>
      </c>
      <c r="AE177">
        <f t="shared" si="72"/>
        <v>1.151928857107777</v>
      </c>
      <c r="AF177">
        <f t="shared" si="73"/>
        <v>1.2587773496169992</v>
      </c>
      <c r="AG177">
        <f t="shared" si="74"/>
        <v>3.5711300156888761</v>
      </c>
      <c r="AH177">
        <f t="shared" si="75"/>
        <v>2.7707043225172314</v>
      </c>
      <c r="AI177">
        <f t="shared" si="76"/>
        <v>2.3397058723478841</v>
      </c>
      <c r="AJ177">
        <f t="shared" si="77"/>
        <v>1.6213751220656392</v>
      </c>
      <c r="AK177">
        <f t="shared" si="78"/>
        <v>1.0261867861174931</v>
      </c>
      <c r="AL177">
        <f t="shared" si="79"/>
        <v>1.1696400895881198</v>
      </c>
      <c r="AM177">
        <f t="shared" si="80"/>
        <v>1.2941575570006241</v>
      </c>
      <c r="AN177">
        <f>ACOS(COS(RADIANS(90-$C177)) *COS(RADIANS(90-'1. Intensity Data'!$C$8)) +SIN(RADIANS(90-'Climate Stations - U of M'!$C177)) *SIN(RADIANS(90-'1. Intensity Data'!$C$8)) *COS(RADIANS('Climate Stations - U of M'!$D177-'1. Intensity Data'!$C$9))) *6371</f>
        <v>79.05593750035294</v>
      </c>
    </row>
    <row r="178" spans="1:40" x14ac:dyDescent="0.25">
      <c r="A178">
        <v>337</v>
      </c>
      <c r="B178" t="s">
        <v>676</v>
      </c>
      <c r="C178">
        <v>46.0167</v>
      </c>
      <c r="D178">
        <v>-112.55</v>
      </c>
      <c r="E178" s="13">
        <v>1759.9</v>
      </c>
      <c r="F178" t="s">
        <v>677</v>
      </c>
      <c r="G178" t="s">
        <v>2346</v>
      </c>
      <c r="H178" s="8">
        <v>0.72611999999999999</v>
      </c>
      <c r="I178" s="8">
        <v>1.1499999999999999</v>
      </c>
      <c r="J178" s="8">
        <v>1.6</v>
      </c>
      <c r="K178" s="8">
        <v>2.69</v>
      </c>
      <c r="L178">
        <f t="shared" si="54"/>
        <v>5773.9503160000004</v>
      </c>
      <c r="M178">
        <f t="shared" si="55"/>
        <v>0.40271770392382605</v>
      </c>
      <c r="N178">
        <f t="shared" si="56"/>
        <v>1.0333603210038664</v>
      </c>
      <c r="O178" s="6">
        <f t="shared" si="57"/>
        <v>0.16120626494399168</v>
      </c>
      <c r="P178" s="6">
        <f t="shared" si="58"/>
        <v>0.29097803588929871</v>
      </c>
      <c r="Q178">
        <f t="shared" si="59"/>
        <v>0.66216917844658263</v>
      </c>
      <c r="R178" s="8">
        <v>1.4200783016570551</v>
      </c>
      <c r="S178">
        <f t="shared" si="60"/>
        <v>1.4014576096549145</v>
      </c>
      <c r="T178">
        <f t="shared" si="61"/>
        <v>1.0873378005943304</v>
      </c>
      <c r="U178">
        <f t="shared" si="62"/>
        <v>0.91819636494632328</v>
      </c>
      <c r="V178">
        <f t="shared" si="63"/>
        <v>0.63629397219964523</v>
      </c>
      <c r="W178">
        <f t="shared" si="64"/>
        <v>0.40271770392382605</v>
      </c>
      <c r="X178">
        <f t="shared" si="65"/>
        <v>0.4835682779428695</v>
      </c>
      <c r="Y178">
        <f t="shared" si="66"/>
        <v>0.55374657619139933</v>
      </c>
      <c r="Z178">
        <f t="shared" si="67"/>
        <v>2.3043487409941075</v>
      </c>
      <c r="AA178">
        <f t="shared" si="68"/>
        <v>1.7878567818057731</v>
      </c>
      <c r="AB178">
        <f t="shared" si="69"/>
        <v>1.5097457268582082</v>
      </c>
      <c r="AC178">
        <f t="shared" si="70"/>
        <v>1.0462273019456005</v>
      </c>
      <c r="AD178">
        <f t="shared" si="71"/>
        <v>0.66216917844658263</v>
      </c>
      <c r="AE178">
        <f t="shared" si="72"/>
        <v>1.1266432120447321</v>
      </c>
      <c r="AF178">
        <f t="shared" si="73"/>
        <v>1.2115437646392309</v>
      </c>
      <c r="AG178">
        <f t="shared" si="74"/>
        <v>3.5960939170934552</v>
      </c>
      <c r="AH178">
        <f t="shared" si="75"/>
        <v>2.7900728667104393</v>
      </c>
      <c r="AI178">
        <f t="shared" si="76"/>
        <v>2.3560615318888152</v>
      </c>
      <c r="AJ178">
        <f t="shared" si="77"/>
        <v>1.632709307186109</v>
      </c>
      <c r="AK178">
        <f t="shared" si="78"/>
        <v>1.0333603210038664</v>
      </c>
      <c r="AL178">
        <f t="shared" si="79"/>
        <v>1.1750202407528998</v>
      </c>
      <c r="AM178">
        <f t="shared" si="80"/>
        <v>1.2979810510950609</v>
      </c>
      <c r="AN178">
        <f>ACOS(COS(RADIANS(90-$C178)) *COS(RADIANS(90-'1. Intensity Data'!$C$8)) +SIN(RADIANS(90-'Climate Stations - U of M'!$C178)) *SIN(RADIANS(90-'1. Intensity Data'!$C$8)) *COS(RADIANS('Climate Stations - U of M'!$D178-'1. Intensity Data'!$C$9))) *6371</f>
        <v>75.995681691088066</v>
      </c>
    </row>
    <row r="179" spans="1:40" x14ac:dyDescent="0.25">
      <c r="A179">
        <v>338</v>
      </c>
      <c r="B179" t="s">
        <v>678</v>
      </c>
      <c r="C179">
        <v>45.954700000000003</v>
      </c>
      <c r="D179">
        <v>-112.502799999999</v>
      </c>
      <c r="E179" s="13">
        <v>1688.5999999999899</v>
      </c>
      <c r="F179" t="s">
        <v>679</v>
      </c>
      <c r="G179" t="s">
        <v>2346</v>
      </c>
      <c r="H179" s="8">
        <v>0.72369000000000006</v>
      </c>
      <c r="I179" s="8">
        <v>1.1461300000000001</v>
      </c>
      <c r="J179" s="8">
        <v>1.5950299999999999</v>
      </c>
      <c r="K179" s="8">
        <v>2.7</v>
      </c>
      <c r="L179">
        <f t="shared" si="54"/>
        <v>5540.0264239999669</v>
      </c>
      <c r="M179">
        <f t="shared" si="55"/>
        <v>0.39929364513666932</v>
      </c>
      <c r="N179">
        <f t="shared" si="56"/>
        <v>1.0247191048337034</v>
      </c>
      <c r="O179" s="6">
        <f t="shared" si="57"/>
        <v>0.15987264359877795</v>
      </c>
      <c r="P179" s="6">
        <f t="shared" si="58"/>
        <v>0.28847837297751133</v>
      </c>
      <c r="Q179">
        <f t="shared" si="59"/>
        <v>0.65659873890560738</v>
      </c>
      <c r="R179" s="8">
        <v>1.6439704298396443</v>
      </c>
      <c r="S179">
        <f t="shared" si="60"/>
        <v>1.3895418850756092</v>
      </c>
      <c r="T179">
        <f t="shared" si="61"/>
        <v>1.0780928418690072</v>
      </c>
      <c r="U179">
        <f t="shared" si="62"/>
        <v>0.91038951091160591</v>
      </c>
      <c r="V179">
        <f t="shared" si="63"/>
        <v>0.63088395931593755</v>
      </c>
      <c r="W179">
        <f t="shared" si="64"/>
        <v>0.39929364513666932</v>
      </c>
      <c r="X179">
        <f t="shared" si="65"/>
        <v>0.48039273385250203</v>
      </c>
      <c r="Y179">
        <f t="shared" si="66"/>
        <v>0.55078674285784479</v>
      </c>
      <c r="Z179">
        <f t="shared" si="67"/>
        <v>2.2849636113915133</v>
      </c>
      <c r="AA179">
        <f t="shared" si="68"/>
        <v>1.77281659504514</v>
      </c>
      <c r="AB179">
        <f t="shared" si="69"/>
        <v>1.4970451247047847</v>
      </c>
      <c r="AC179">
        <f t="shared" si="70"/>
        <v>1.0374260074708597</v>
      </c>
      <c r="AD179">
        <f t="shared" si="71"/>
        <v>0.65659873890560738</v>
      </c>
      <c r="AE179">
        <f t="shared" si="72"/>
        <v>1.1826162440903794</v>
      </c>
      <c r="AF179">
        <f t="shared" si="73"/>
        <v>1.3161013885005</v>
      </c>
      <c r="AG179">
        <f t="shared" si="74"/>
        <v>3.5660224848212878</v>
      </c>
      <c r="AH179">
        <f t="shared" si="75"/>
        <v>2.7667415830509992</v>
      </c>
      <c r="AI179">
        <f t="shared" si="76"/>
        <v>2.3363595590208437</v>
      </c>
      <c r="AJ179">
        <f t="shared" si="77"/>
        <v>1.6190561856372514</v>
      </c>
      <c r="AK179">
        <f t="shared" si="78"/>
        <v>1.0247191048337034</v>
      </c>
      <c r="AL179">
        <f t="shared" si="79"/>
        <v>1.1672968286252776</v>
      </c>
      <c r="AM179">
        <f t="shared" si="80"/>
        <v>1.291054292876364</v>
      </c>
      <c r="AN179">
        <f>ACOS(COS(RADIANS(90-$C179)) *COS(RADIANS(90-'1. Intensity Data'!$C$8)) +SIN(RADIANS(90-'Climate Stations - U of M'!$C179)) *SIN(RADIANS(90-'1. Intensity Data'!$C$8)) *COS(RADIANS('Climate Stations - U of M'!$D179-'1. Intensity Data'!$C$9))) *6371</f>
        <v>80.11777517476844</v>
      </c>
    </row>
    <row r="180" spans="1:40" x14ac:dyDescent="0.25">
      <c r="A180">
        <v>339</v>
      </c>
      <c r="B180" t="s">
        <v>680</v>
      </c>
      <c r="C180">
        <v>47.9833</v>
      </c>
      <c r="D180">
        <v>-112.3167</v>
      </c>
      <c r="E180" s="13">
        <v>1211</v>
      </c>
      <c r="F180" t="s">
        <v>681</v>
      </c>
      <c r="G180" t="s">
        <v>2345</v>
      </c>
      <c r="H180" s="8">
        <v>0.95743</v>
      </c>
      <c r="I180" s="8">
        <v>1.51963</v>
      </c>
      <c r="J180" s="8">
        <v>2.24722</v>
      </c>
      <c r="K180" s="8">
        <v>3.85</v>
      </c>
      <c r="L180">
        <f t="shared" si="54"/>
        <v>3973.0972400000001</v>
      </c>
      <c r="M180">
        <f t="shared" si="55"/>
        <v>0.5648663835019051</v>
      </c>
      <c r="N180">
        <f t="shared" si="56"/>
        <v>1.5447546880983898</v>
      </c>
      <c r="O180" s="6">
        <f t="shared" si="57"/>
        <v>0.25048122243576681</v>
      </c>
      <c r="P180" s="6">
        <f t="shared" si="58"/>
        <v>0.39124603038734485</v>
      </c>
      <c r="Q180">
        <f t="shared" si="59"/>
        <v>0.96800035924286731</v>
      </c>
      <c r="R180" s="8">
        <v>0.99569159327664147</v>
      </c>
      <c r="S180">
        <f t="shared" si="60"/>
        <v>1.9657350145866295</v>
      </c>
      <c r="T180">
        <f t="shared" si="61"/>
        <v>1.5251392354551436</v>
      </c>
      <c r="U180">
        <f t="shared" si="62"/>
        <v>1.2878953543843434</v>
      </c>
      <c r="V180">
        <f t="shared" si="63"/>
        <v>0.89248888593301012</v>
      </c>
      <c r="W180">
        <f t="shared" si="64"/>
        <v>0.5648663835019051</v>
      </c>
      <c r="X180">
        <f t="shared" si="65"/>
        <v>0.6630072876264288</v>
      </c>
      <c r="Y180">
        <f t="shared" si="66"/>
        <v>0.74819359240651551</v>
      </c>
      <c r="Z180">
        <f t="shared" si="67"/>
        <v>3.3686412501651786</v>
      </c>
      <c r="AA180">
        <f t="shared" si="68"/>
        <v>2.6136009699557414</v>
      </c>
      <c r="AB180">
        <f t="shared" si="69"/>
        <v>2.2070408190737374</v>
      </c>
      <c r="AC180">
        <f t="shared" si="70"/>
        <v>1.5294405676037304</v>
      </c>
      <c r="AD180">
        <f t="shared" si="71"/>
        <v>0.96800035924286731</v>
      </c>
      <c r="AE180">
        <f t="shared" si="72"/>
        <v>1.0205465349496285</v>
      </c>
      <c r="AF180">
        <f t="shared" si="73"/>
        <v>1.0133551718255778</v>
      </c>
      <c r="AG180">
        <f t="shared" si="74"/>
        <v>5.375746314582396</v>
      </c>
      <c r="AH180">
        <f t="shared" si="75"/>
        <v>4.1708376578656523</v>
      </c>
      <c r="AI180">
        <f t="shared" si="76"/>
        <v>3.5220406888643283</v>
      </c>
      <c r="AJ180">
        <f t="shared" si="77"/>
        <v>2.440712407195456</v>
      </c>
      <c r="AK180">
        <f t="shared" si="78"/>
        <v>1.5447546880983898</v>
      </c>
      <c r="AL180">
        <f t="shared" si="79"/>
        <v>1.7203710160737922</v>
      </c>
      <c r="AM180">
        <f t="shared" si="80"/>
        <v>1.8728059887564419</v>
      </c>
      <c r="AN180">
        <f>ACOS(COS(RADIANS(90-$C180)) *COS(RADIANS(90-'1. Intensity Data'!$C$8)) +SIN(RADIANS(90-'Climate Stations - U of M'!$C180)) *SIN(RADIANS(90-'1. Intensity Data'!$C$8)) *COS(RADIANS('Climate Stations - U of M'!$D180-'1. Intensity Data'!$C$9))) *6371</f>
        <v>156.51884738717817</v>
      </c>
    </row>
    <row r="181" spans="1:40" x14ac:dyDescent="0.25">
      <c r="A181">
        <v>340</v>
      </c>
      <c r="B181" t="s">
        <v>682</v>
      </c>
      <c r="C181">
        <v>47.926099999999899</v>
      </c>
      <c r="D181">
        <v>-112.2919</v>
      </c>
      <c r="E181" s="13">
        <v>1231.0999999999899</v>
      </c>
      <c r="F181" t="s">
        <v>683</v>
      </c>
      <c r="G181" t="s">
        <v>2345</v>
      </c>
      <c r="H181" s="8">
        <v>0.95686000000000004</v>
      </c>
      <c r="I181" s="8">
        <v>1.5206</v>
      </c>
      <c r="J181" s="8">
        <v>2.2475000000000001</v>
      </c>
      <c r="K181" s="8">
        <v>3.8374999999999999</v>
      </c>
      <c r="L181">
        <f t="shared" si="54"/>
        <v>4039.0421239999669</v>
      </c>
      <c r="M181">
        <f t="shared" si="55"/>
        <v>0.56388527097461538</v>
      </c>
      <c r="N181">
        <f t="shared" si="56"/>
        <v>1.5462589594070368</v>
      </c>
      <c r="O181" s="6">
        <f t="shared" si="57"/>
        <v>0.2511165417660694</v>
      </c>
      <c r="P181" s="6">
        <f t="shared" si="58"/>
        <v>0.38982454805750066</v>
      </c>
      <c r="Q181">
        <f t="shared" si="59"/>
        <v>0.96804175373226875</v>
      </c>
      <c r="R181" s="8">
        <v>1.0294285177989626</v>
      </c>
      <c r="S181">
        <f t="shared" si="60"/>
        <v>1.9623207429916614</v>
      </c>
      <c r="T181">
        <f t="shared" si="61"/>
        <v>1.5224902316314615</v>
      </c>
      <c r="U181">
        <f t="shared" si="62"/>
        <v>1.2856584178221229</v>
      </c>
      <c r="V181">
        <f t="shared" si="63"/>
        <v>0.89093872813989239</v>
      </c>
      <c r="W181">
        <f t="shared" si="64"/>
        <v>0.56388527097461538</v>
      </c>
      <c r="X181">
        <f t="shared" si="65"/>
        <v>0.66212895323096155</v>
      </c>
      <c r="Y181">
        <f t="shared" si="66"/>
        <v>0.74740446942947014</v>
      </c>
      <c r="Z181">
        <f t="shared" si="67"/>
        <v>3.3687853029882948</v>
      </c>
      <c r="AA181">
        <f t="shared" si="68"/>
        <v>2.6137127350771259</v>
      </c>
      <c r="AB181">
        <f t="shared" si="69"/>
        <v>2.2071351985095724</v>
      </c>
      <c r="AC181">
        <f t="shared" si="70"/>
        <v>1.5295059708969847</v>
      </c>
      <c r="AD181">
        <f t="shared" si="71"/>
        <v>0.96804175373226875</v>
      </c>
      <c r="AE181">
        <f t="shared" si="72"/>
        <v>1.0289807660802088</v>
      </c>
      <c r="AF181">
        <f t="shared" si="73"/>
        <v>1.0291103155775017</v>
      </c>
      <c r="AG181">
        <f t="shared" si="74"/>
        <v>5.3809811787364881</v>
      </c>
      <c r="AH181">
        <f t="shared" si="75"/>
        <v>4.1748991903989996</v>
      </c>
      <c r="AI181">
        <f t="shared" si="76"/>
        <v>3.5254704274480435</v>
      </c>
      <c r="AJ181">
        <f t="shared" si="77"/>
        <v>2.4430891558631185</v>
      </c>
      <c r="AK181">
        <f t="shared" si="78"/>
        <v>1.5462589594070368</v>
      </c>
      <c r="AL181">
        <f t="shared" si="79"/>
        <v>1.7215692195552776</v>
      </c>
      <c r="AM181">
        <f t="shared" si="80"/>
        <v>1.8737385253639509</v>
      </c>
      <c r="AN181">
        <f>ACOS(COS(RADIANS(90-$C181)) *COS(RADIANS(90-'1. Intensity Data'!$C$8)) +SIN(RADIANS(90-'Climate Stations - U of M'!$C181)) *SIN(RADIANS(90-'1. Intensity Data'!$C$8)) *COS(RADIANS('Climate Stations - U of M'!$D181-'1. Intensity Data'!$C$9))) *6371</f>
        <v>149.95782592486935</v>
      </c>
    </row>
    <row r="182" spans="1:40" x14ac:dyDescent="0.25">
      <c r="A182">
        <v>341</v>
      </c>
      <c r="B182" t="s">
        <v>684</v>
      </c>
      <c r="C182">
        <v>44.666699999999899</v>
      </c>
      <c r="D182">
        <v>-112.91670000000001</v>
      </c>
      <c r="E182" s="13">
        <v>2286</v>
      </c>
      <c r="F182" t="s">
        <v>685</v>
      </c>
      <c r="G182" t="s">
        <v>2345</v>
      </c>
      <c r="H182" s="8">
        <v>1</v>
      </c>
      <c r="I182" s="8">
        <v>1.7912399999999999</v>
      </c>
      <c r="J182" s="8">
        <v>2.0283199999999999</v>
      </c>
      <c r="K182" s="8">
        <v>3.8</v>
      </c>
      <c r="L182">
        <f t="shared" si="54"/>
        <v>7500.0002400000003</v>
      </c>
      <c r="M182">
        <f t="shared" si="55"/>
        <v>0.52486250865322348</v>
      </c>
      <c r="N182">
        <f t="shared" si="56"/>
        <v>1.2655684377886316</v>
      </c>
      <c r="O182" s="6">
        <f t="shared" si="57"/>
        <v>0.18934089296193757</v>
      </c>
      <c r="P182" s="6">
        <f t="shared" si="58"/>
        <v>0.3936214025319541</v>
      </c>
      <c r="Q182">
        <f t="shared" si="59"/>
        <v>0.82959492016029279</v>
      </c>
      <c r="R182" s="8">
        <v>1.0302521552816541</v>
      </c>
      <c r="S182">
        <f t="shared" si="60"/>
        <v>1.8265215301132176</v>
      </c>
      <c r="T182">
        <f t="shared" si="61"/>
        <v>1.4171287733637035</v>
      </c>
      <c r="U182">
        <f t="shared" si="62"/>
        <v>1.1966865197293495</v>
      </c>
      <c r="V182">
        <f t="shared" si="63"/>
        <v>0.82928276367209308</v>
      </c>
      <c r="W182">
        <f t="shared" si="64"/>
        <v>0.52486250865322348</v>
      </c>
      <c r="X182">
        <f t="shared" si="65"/>
        <v>0.64364688148991767</v>
      </c>
      <c r="Y182">
        <f t="shared" si="66"/>
        <v>0.74675171711216815</v>
      </c>
      <c r="Z182">
        <f t="shared" si="67"/>
        <v>2.8869903221578186</v>
      </c>
      <c r="AA182">
        <f t="shared" si="68"/>
        <v>2.2399062844327906</v>
      </c>
      <c r="AB182">
        <f t="shared" si="69"/>
        <v>1.8914764179654675</v>
      </c>
      <c r="AC182">
        <f t="shared" si="70"/>
        <v>1.3107599738532627</v>
      </c>
      <c r="AD182">
        <f t="shared" si="71"/>
        <v>0.82959492016029279</v>
      </c>
      <c r="AE182">
        <f t="shared" si="72"/>
        <v>1.0291866754508816</v>
      </c>
      <c r="AF182">
        <f t="shared" si="73"/>
        <v>1.0294949542819185</v>
      </c>
      <c r="AG182">
        <f t="shared" si="74"/>
        <v>4.4041781635044375</v>
      </c>
      <c r="AH182">
        <f t="shared" si="75"/>
        <v>3.4170347820293054</v>
      </c>
      <c r="AI182">
        <f t="shared" si="76"/>
        <v>2.8854960381580796</v>
      </c>
      <c r="AJ182">
        <f t="shared" si="77"/>
        <v>1.9995981317060381</v>
      </c>
      <c r="AK182">
        <f t="shared" si="78"/>
        <v>1.2655684377886316</v>
      </c>
      <c r="AL182">
        <f t="shared" si="79"/>
        <v>1.4562563283414738</v>
      </c>
      <c r="AM182">
        <f t="shared" si="80"/>
        <v>1.6217734173413407</v>
      </c>
      <c r="AN182">
        <f>ACOS(COS(RADIANS(90-$C182)) *COS(RADIANS(90-'1. Intensity Data'!$C$8)) +SIN(RADIANS(90-'Climate Stations - U of M'!$C182)) *SIN(RADIANS(90-'1. Intensity Data'!$C$8)) *COS(RADIANS('Climate Stations - U of M'!$D182-'1. Intensity Data'!$C$9))) *6371</f>
        <v>225.18602078827584</v>
      </c>
    </row>
    <row r="183" spans="1:40" x14ac:dyDescent="0.25">
      <c r="A183">
        <v>967</v>
      </c>
      <c r="B183" t="s">
        <v>1929</v>
      </c>
      <c r="C183">
        <v>47.866700000000002</v>
      </c>
      <c r="D183">
        <v>-115.625</v>
      </c>
      <c r="E183">
        <v>716.29999999999905</v>
      </c>
      <c r="F183" t="s">
        <v>1930</v>
      </c>
      <c r="G183" t="s">
        <v>2346</v>
      </c>
      <c r="H183" s="8">
        <v>0.94625000000000004</v>
      </c>
      <c r="I183" s="8">
        <v>1.7076899999999999</v>
      </c>
      <c r="J183" s="8">
        <v>1.9875100000000001</v>
      </c>
      <c r="K183" s="8">
        <v>3.7490999999999999</v>
      </c>
      <c r="L183">
        <f t="shared" si="54"/>
        <v>2350.0656919999969</v>
      </c>
      <c r="M183">
        <f t="shared" si="55"/>
        <v>0.41529760685675671</v>
      </c>
      <c r="N183">
        <f t="shared" si="56"/>
        <v>1.0674384340043672</v>
      </c>
      <c r="O183" s="6">
        <f t="shared" si="57"/>
        <v>0.16670168509815236</v>
      </c>
      <c r="P183" s="6">
        <f t="shared" si="58"/>
        <v>0.29974880383638053</v>
      </c>
      <c r="Q183">
        <f t="shared" si="59"/>
        <v>0.68359361892037385</v>
      </c>
      <c r="R183" s="8">
        <v>1.024585352008756</v>
      </c>
      <c r="S183">
        <f t="shared" si="60"/>
        <v>1.4452356718615131</v>
      </c>
      <c r="T183">
        <f t="shared" si="61"/>
        <v>1.121303538513243</v>
      </c>
      <c r="U183">
        <f t="shared" si="62"/>
        <v>0.94687854363340518</v>
      </c>
      <c r="V183">
        <f t="shared" si="63"/>
        <v>0.65617021883367566</v>
      </c>
      <c r="W183">
        <f t="shared" si="64"/>
        <v>0.41529760685675671</v>
      </c>
      <c r="X183">
        <f t="shared" si="65"/>
        <v>0.5480357051425675</v>
      </c>
      <c r="Y183">
        <f t="shared" si="66"/>
        <v>0.66325237445465146</v>
      </c>
      <c r="Z183">
        <f t="shared" si="67"/>
        <v>2.3789057938429008</v>
      </c>
      <c r="AA183">
        <f t="shared" si="68"/>
        <v>1.8457027710850094</v>
      </c>
      <c r="AB183">
        <f t="shared" si="69"/>
        <v>1.5585934511384523</v>
      </c>
      <c r="AC183">
        <f t="shared" si="70"/>
        <v>1.0800779178941908</v>
      </c>
      <c r="AD183">
        <f t="shared" si="71"/>
        <v>0.68359361892037385</v>
      </c>
      <c r="AE183">
        <f t="shared" si="72"/>
        <v>1.0277699746326572</v>
      </c>
      <c r="AF183">
        <f t="shared" si="73"/>
        <v>1.0268485571534751</v>
      </c>
      <c r="AG183">
        <f t="shared" si="74"/>
        <v>3.7146857503351978</v>
      </c>
      <c r="AH183">
        <f t="shared" si="75"/>
        <v>2.8820837718117915</v>
      </c>
      <c r="AI183">
        <f t="shared" si="76"/>
        <v>2.4337596295299568</v>
      </c>
      <c r="AJ183">
        <f t="shared" si="77"/>
        <v>1.6865527257269002</v>
      </c>
      <c r="AK183">
        <f t="shared" si="78"/>
        <v>1.0674384340043672</v>
      </c>
      <c r="AL183">
        <f t="shared" si="79"/>
        <v>1.2974563255032754</v>
      </c>
      <c r="AM183">
        <f t="shared" si="80"/>
        <v>1.4971118553243279</v>
      </c>
      <c r="AN183">
        <f>ACOS(COS(RADIANS(90-$C183)) *COS(RADIANS(90-'1. Intensity Data'!$C$8)) +SIN(RADIANS(90-'Climate Stations - U of M'!$C183)) *SIN(RADIANS(90-'1. Intensity Data'!$C$8)) *COS(RADIANS('Climate Stations - U of M'!$D183-'1. Intensity Data'!$C$9))) *6371</f>
        <v>307.37081390587798</v>
      </c>
    </row>
    <row r="184" spans="1:40" x14ac:dyDescent="0.25">
      <c r="A184" s="1">
        <v>1132</v>
      </c>
      <c r="B184" t="s">
        <v>2256</v>
      </c>
      <c r="C184">
        <v>45.883299999999899</v>
      </c>
      <c r="D184">
        <v>-113.333299999999</v>
      </c>
      <c r="E184" s="13">
        <v>1959.9</v>
      </c>
      <c r="F184" t="s">
        <v>2257</v>
      </c>
      <c r="G184" t="s">
        <v>2345</v>
      </c>
      <c r="H184" s="8">
        <v>0.78693999999999997</v>
      </c>
      <c r="I184" s="8">
        <v>1.37609</v>
      </c>
      <c r="J184" s="8">
        <v>1.7396400000000001</v>
      </c>
      <c r="K184" s="8">
        <v>2.94543</v>
      </c>
      <c r="L184">
        <f t="shared" si="54"/>
        <v>6430.118316</v>
      </c>
      <c r="M184">
        <f t="shared" si="55"/>
        <v>0.42852203097471825</v>
      </c>
      <c r="N184">
        <f t="shared" si="56"/>
        <v>1.2558928770204432</v>
      </c>
      <c r="O184" s="6">
        <f t="shared" si="57"/>
        <v>0.21149437130039953</v>
      </c>
      <c r="P184" s="6">
        <f t="shared" si="58"/>
        <v>0.28192530380354786</v>
      </c>
      <c r="Q184">
        <f t="shared" si="59"/>
        <v>0.76890909041199551</v>
      </c>
      <c r="R184" s="8">
        <v>1.3361961491087331</v>
      </c>
      <c r="S184">
        <f t="shared" si="60"/>
        <v>1.4912566677920194</v>
      </c>
      <c r="T184">
        <f t="shared" si="61"/>
        <v>1.1570094836317393</v>
      </c>
      <c r="U184">
        <f t="shared" si="62"/>
        <v>0.9770302306223575</v>
      </c>
      <c r="V184">
        <f t="shared" si="63"/>
        <v>0.67706480894005483</v>
      </c>
      <c r="W184">
        <f t="shared" si="64"/>
        <v>0.42852203097471825</v>
      </c>
      <c r="X184">
        <f t="shared" si="65"/>
        <v>0.51812652323103869</v>
      </c>
      <c r="Y184">
        <f t="shared" si="66"/>
        <v>0.59590322250952488</v>
      </c>
      <c r="Z184">
        <f t="shared" si="67"/>
        <v>2.6758036346337439</v>
      </c>
      <c r="AA184">
        <f t="shared" si="68"/>
        <v>2.0760545441123881</v>
      </c>
      <c r="AB184">
        <f t="shared" si="69"/>
        <v>1.7531127261393495</v>
      </c>
      <c r="AC184">
        <f t="shared" si="70"/>
        <v>1.2148763628509529</v>
      </c>
      <c r="AD184">
        <f t="shared" si="71"/>
        <v>0.76890909041199551</v>
      </c>
      <c r="AE184">
        <f t="shared" si="72"/>
        <v>1.1056726739076514</v>
      </c>
      <c r="AF184">
        <f t="shared" si="73"/>
        <v>1.1723707993991646</v>
      </c>
      <c r="AG184">
        <f t="shared" si="74"/>
        <v>4.3705072120311419</v>
      </c>
      <c r="AH184">
        <f t="shared" si="75"/>
        <v>3.3909107679551962</v>
      </c>
      <c r="AI184">
        <f t="shared" si="76"/>
        <v>2.86343575960661</v>
      </c>
      <c r="AJ184">
        <f t="shared" si="77"/>
        <v>1.9843107456923004</v>
      </c>
      <c r="AK184">
        <f t="shared" si="78"/>
        <v>1.2558928770204432</v>
      </c>
      <c r="AL184">
        <f t="shared" si="79"/>
        <v>1.3768296577653323</v>
      </c>
      <c r="AM184">
        <f t="shared" si="80"/>
        <v>1.4818027834518963</v>
      </c>
      <c r="AN184">
        <f>ACOS(COS(RADIANS(90-$C184)) *COS(RADIANS(90-'1. Intensity Data'!$C$8)) +SIN(RADIANS(90-'Climate Stations - U of M'!$C184)) *SIN(RADIANS(90-'1. Intensity Data'!$C$8)) *COS(RADIANS('Climate Stations - U of M'!$D184-'1. Intensity Data'!$C$9))) *6371</f>
        <v>128.43657133600047</v>
      </c>
    </row>
    <row r="185" spans="1:40" x14ac:dyDescent="0.25">
      <c r="A185">
        <v>342</v>
      </c>
      <c r="B185" t="s">
        <v>686</v>
      </c>
      <c r="C185">
        <v>45.2</v>
      </c>
      <c r="D185">
        <v>-111.6833</v>
      </c>
      <c r="E185" s="13">
        <v>1676.4</v>
      </c>
      <c r="F185" t="s">
        <v>687</v>
      </c>
      <c r="G185" t="s">
        <v>2345</v>
      </c>
      <c r="H185" s="8">
        <v>0.65412999999999999</v>
      </c>
      <c r="I185" s="8">
        <v>1.05938</v>
      </c>
      <c r="J185" s="8">
        <v>1.55606</v>
      </c>
      <c r="K185" s="8">
        <v>2.3069199999999999</v>
      </c>
      <c r="L185">
        <f t="shared" si="54"/>
        <v>5500.0001760000005</v>
      </c>
      <c r="M185">
        <f t="shared" si="55"/>
        <v>0.38747307919821034</v>
      </c>
      <c r="N185">
        <f t="shared" si="56"/>
        <v>1.3005404650289836</v>
      </c>
      <c r="O185" s="6">
        <f t="shared" si="57"/>
        <v>0.23340031092962443</v>
      </c>
      <c r="P185" s="6">
        <f t="shared" si="58"/>
        <v>0.22569231173552662</v>
      </c>
      <c r="Q185">
        <f t="shared" si="59"/>
        <v>0.76311638838225515</v>
      </c>
      <c r="R185" s="8">
        <v>1.5943663077756205</v>
      </c>
      <c r="S185">
        <f t="shared" si="60"/>
        <v>1.3484063156097719</v>
      </c>
      <c r="T185">
        <f t="shared" si="61"/>
        <v>1.046177313835168</v>
      </c>
      <c r="U185">
        <f t="shared" si="62"/>
        <v>0.88343862057191946</v>
      </c>
      <c r="V185">
        <f t="shared" si="63"/>
        <v>0.61220746513317237</v>
      </c>
      <c r="W185">
        <f t="shared" si="64"/>
        <v>0.38747307919821034</v>
      </c>
      <c r="X185">
        <f t="shared" si="65"/>
        <v>0.45413730939865771</v>
      </c>
      <c r="Y185">
        <f t="shared" si="66"/>
        <v>0.51200186121264613</v>
      </c>
      <c r="Z185">
        <f t="shared" si="67"/>
        <v>2.6556450315702476</v>
      </c>
      <c r="AA185">
        <f t="shared" si="68"/>
        <v>2.0604142486320889</v>
      </c>
      <c r="AB185">
        <f t="shared" si="69"/>
        <v>1.7399053655115415</v>
      </c>
      <c r="AC185">
        <f t="shared" si="70"/>
        <v>1.2057238936439632</v>
      </c>
      <c r="AD185">
        <f t="shared" si="71"/>
        <v>0.76311638838225515</v>
      </c>
      <c r="AE185">
        <f t="shared" si="72"/>
        <v>1.1702152135743733</v>
      </c>
      <c r="AF185">
        <f t="shared" si="73"/>
        <v>1.2929362634966011</v>
      </c>
      <c r="AG185">
        <f t="shared" si="74"/>
        <v>4.5258808183008625</v>
      </c>
      <c r="AH185">
        <f t="shared" si="75"/>
        <v>3.5114592555782558</v>
      </c>
      <c r="AI185">
        <f t="shared" si="76"/>
        <v>2.9652322602660823</v>
      </c>
      <c r="AJ185">
        <f t="shared" si="77"/>
        <v>2.0548539347457941</v>
      </c>
      <c r="AK185">
        <f t="shared" si="78"/>
        <v>1.3005404650289836</v>
      </c>
      <c r="AL185">
        <f t="shared" si="79"/>
        <v>1.3644203487717377</v>
      </c>
      <c r="AM185">
        <f t="shared" si="80"/>
        <v>1.4198680878604484</v>
      </c>
      <c r="AN185">
        <f>ACOS(COS(RADIANS(90-$C185)) *COS(RADIANS(90-'1. Intensity Data'!$C$8)) +SIN(RADIANS(90-'Climate Stations - U of M'!$C185)) *SIN(RADIANS(90-'1. Intensity Data'!$C$8)) *COS(RADIANS('Climate Stations - U of M'!$D185-'1. Intensity Data'!$C$9))) *6371</f>
        <v>156.74552174031021</v>
      </c>
    </row>
    <row r="186" spans="1:40" x14ac:dyDescent="0.25">
      <c r="A186">
        <v>965</v>
      </c>
      <c r="B186" t="s">
        <v>1925</v>
      </c>
      <c r="C186">
        <v>47.166699999999899</v>
      </c>
      <c r="D186">
        <v>-114.8</v>
      </c>
      <c r="E186" s="13">
        <v>1414.3</v>
      </c>
      <c r="F186" t="s">
        <v>1926</v>
      </c>
      <c r="G186" t="s">
        <v>2346</v>
      </c>
      <c r="H186" s="8">
        <v>0.9</v>
      </c>
      <c r="I186" s="8">
        <v>1.6453100000000001</v>
      </c>
      <c r="J186" s="8">
        <v>1.96367</v>
      </c>
      <c r="K186" s="8">
        <v>4</v>
      </c>
      <c r="L186">
        <f t="shared" si="54"/>
        <v>4640.0920120000001</v>
      </c>
      <c r="M186">
        <f t="shared" si="55"/>
        <v>0.41543222121219542</v>
      </c>
      <c r="N186">
        <f t="shared" si="56"/>
        <v>1.0302808981607501</v>
      </c>
      <c r="O186" s="6">
        <f t="shared" si="57"/>
        <v>0.15716898292658771</v>
      </c>
      <c r="P186" s="6">
        <f t="shared" si="58"/>
        <v>0.30649098382515699</v>
      </c>
      <c r="Q186">
        <f t="shared" si="59"/>
        <v>0.66838594099295356</v>
      </c>
      <c r="R186" s="8">
        <v>1.1801280895158612</v>
      </c>
      <c r="S186">
        <f t="shared" si="60"/>
        <v>1.4457041298184399</v>
      </c>
      <c r="T186">
        <f t="shared" si="61"/>
        <v>1.1216669972729276</v>
      </c>
      <c r="U186">
        <f t="shared" si="62"/>
        <v>0.94718546436380546</v>
      </c>
      <c r="V186">
        <f t="shared" si="63"/>
        <v>0.65638290951526879</v>
      </c>
      <c r="W186">
        <f t="shared" si="64"/>
        <v>0.41543222121219542</v>
      </c>
      <c r="X186">
        <f t="shared" si="65"/>
        <v>0.53657416590914653</v>
      </c>
      <c r="Y186">
        <f t="shared" si="66"/>
        <v>0.64172537390610018</v>
      </c>
      <c r="Z186">
        <f t="shared" si="67"/>
        <v>2.3259830746554782</v>
      </c>
      <c r="AA186">
        <f t="shared" si="68"/>
        <v>1.8046420406809744</v>
      </c>
      <c r="AB186">
        <f t="shared" si="69"/>
        <v>1.5239199454639341</v>
      </c>
      <c r="AC186">
        <f t="shared" si="70"/>
        <v>1.0560497867688667</v>
      </c>
      <c r="AD186">
        <f t="shared" si="71"/>
        <v>0.66838594099295356</v>
      </c>
      <c r="AE186">
        <f t="shared" si="72"/>
        <v>1.0666556590094336</v>
      </c>
      <c r="AF186">
        <f t="shared" si="73"/>
        <v>1.0994870155692933</v>
      </c>
      <c r="AG186">
        <f t="shared" si="74"/>
        <v>3.5853775255994105</v>
      </c>
      <c r="AH186">
        <f t="shared" si="75"/>
        <v>2.7817584250340253</v>
      </c>
      <c r="AI186">
        <f t="shared" si="76"/>
        <v>2.3490404478065101</v>
      </c>
      <c r="AJ186">
        <f t="shared" si="77"/>
        <v>1.6278438190939852</v>
      </c>
      <c r="AK186">
        <f t="shared" si="78"/>
        <v>1.0302808981607501</v>
      </c>
      <c r="AL186">
        <f t="shared" si="79"/>
        <v>1.2636281736205626</v>
      </c>
      <c r="AM186">
        <f t="shared" si="80"/>
        <v>1.4661736087196799</v>
      </c>
      <c r="AN186">
        <f>ACOS(COS(RADIANS(90-$C186)) *COS(RADIANS(90-'1. Intensity Data'!$C$8)) +SIN(RADIANS(90-'Climate Stations - U of M'!$C186)) *SIN(RADIANS(90-'1. Intensity Data'!$C$8)) *COS(RADIANS('Climate Stations - U of M'!$D186-'1. Intensity Data'!$C$9))) *6371</f>
        <v>221.26424940720469</v>
      </c>
    </row>
    <row r="187" spans="1:40" x14ac:dyDescent="0.25">
      <c r="A187">
        <v>343</v>
      </c>
      <c r="B187" t="s">
        <v>688</v>
      </c>
      <c r="C187">
        <v>45.416699999999899</v>
      </c>
      <c r="D187">
        <v>-107.9</v>
      </c>
      <c r="E187" s="13">
        <v>1113.0999999999899</v>
      </c>
      <c r="F187" t="s">
        <v>689</v>
      </c>
      <c r="G187" t="s">
        <v>2345</v>
      </c>
      <c r="H187" s="8">
        <v>1.0919399999999999</v>
      </c>
      <c r="I187" s="8">
        <v>1.73593</v>
      </c>
      <c r="J187" s="8">
        <v>2.53613</v>
      </c>
      <c r="K187" s="8">
        <v>3.8162400000000001</v>
      </c>
      <c r="L187">
        <f t="shared" si="54"/>
        <v>3651.903003999967</v>
      </c>
      <c r="M187">
        <f t="shared" si="55"/>
        <v>0.6393013414158405</v>
      </c>
      <c r="N187">
        <f t="shared" si="56"/>
        <v>1.8373035004909952</v>
      </c>
      <c r="O187" s="6">
        <f t="shared" si="57"/>
        <v>0.3062359698327084</v>
      </c>
      <c r="P187" s="6">
        <f t="shared" si="58"/>
        <v>0.42703474234025807</v>
      </c>
      <c r="Q187">
        <f t="shared" si="59"/>
        <v>1.1321691214156266</v>
      </c>
      <c r="R187" s="8">
        <v>2.1166760868908732</v>
      </c>
      <c r="S187">
        <f t="shared" si="60"/>
        <v>2.2247686681271248</v>
      </c>
      <c r="T187">
        <f t="shared" si="61"/>
        <v>1.7261136218227695</v>
      </c>
      <c r="U187">
        <f t="shared" si="62"/>
        <v>1.4576070584281162</v>
      </c>
      <c r="V187">
        <f t="shared" si="63"/>
        <v>1.0100961194370279</v>
      </c>
      <c r="W187">
        <f t="shared" si="64"/>
        <v>0.6393013414158405</v>
      </c>
      <c r="X187">
        <f t="shared" si="65"/>
        <v>0.75246100606188038</v>
      </c>
      <c r="Y187">
        <f t="shared" si="66"/>
        <v>0.85068359497464296</v>
      </c>
      <c r="Z187">
        <f t="shared" si="67"/>
        <v>3.9399485425263805</v>
      </c>
      <c r="AA187">
        <f t="shared" si="68"/>
        <v>3.0568566278221918</v>
      </c>
      <c r="AB187">
        <f t="shared" si="69"/>
        <v>2.5813455968276284</v>
      </c>
      <c r="AC187">
        <f t="shared" si="70"/>
        <v>1.7888272118366901</v>
      </c>
      <c r="AD187">
        <f t="shared" si="71"/>
        <v>1.1321691214156266</v>
      </c>
      <c r="AE187">
        <f t="shared" si="72"/>
        <v>1.3007926583531866</v>
      </c>
      <c r="AF187">
        <f t="shared" si="73"/>
        <v>1.536854930343424</v>
      </c>
      <c r="AG187">
        <f t="shared" si="74"/>
        <v>6.3938161817086634</v>
      </c>
      <c r="AH187">
        <f t="shared" si="75"/>
        <v>4.9607194513256871</v>
      </c>
      <c r="AI187">
        <f t="shared" si="76"/>
        <v>4.1890519811194684</v>
      </c>
      <c r="AJ187">
        <f t="shared" si="77"/>
        <v>2.9029395307757726</v>
      </c>
      <c r="AK187">
        <f t="shared" si="78"/>
        <v>1.8373035004909952</v>
      </c>
      <c r="AL187">
        <f t="shared" si="79"/>
        <v>2.0120101253682465</v>
      </c>
      <c r="AM187">
        <f t="shared" si="80"/>
        <v>2.1636554757617006</v>
      </c>
      <c r="AN187">
        <f>ACOS(COS(RADIANS(90-$C187)) *COS(RADIANS(90-'1. Intensity Data'!$C$8)) +SIN(RADIANS(90-'Climate Stations - U of M'!$C187)) *SIN(RADIANS(90-'1. Intensity Data'!$C$8)) *COS(RADIANS('Climate Stations - U of M'!$D187-'1. Intensity Data'!$C$9))) *6371</f>
        <v>343.42238745526873</v>
      </c>
    </row>
    <row r="188" spans="1:40" x14ac:dyDescent="0.25">
      <c r="A188">
        <v>966</v>
      </c>
      <c r="B188" t="s">
        <v>1927</v>
      </c>
      <c r="C188">
        <v>46.484699999999897</v>
      </c>
      <c r="D188">
        <v>-104.0658</v>
      </c>
      <c r="E188">
        <v>893.1</v>
      </c>
      <c r="F188" t="s">
        <v>1928</v>
      </c>
      <c r="G188" t="s">
        <v>2345</v>
      </c>
      <c r="H188" s="8">
        <v>1.325</v>
      </c>
      <c r="I188" s="8">
        <v>1.7272700000000001</v>
      </c>
      <c r="J188" s="8">
        <v>3.2894600000000001</v>
      </c>
      <c r="K188" s="8">
        <v>4.3250000000000002</v>
      </c>
      <c r="L188">
        <f t="shared" si="54"/>
        <v>2930.1182039999999</v>
      </c>
      <c r="M188">
        <f t="shared" si="55"/>
        <v>0.93261030991101568</v>
      </c>
      <c r="N188">
        <f t="shared" si="56"/>
        <v>2.4770049274849018</v>
      </c>
      <c r="O188" s="6">
        <f t="shared" si="57"/>
        <v>0.39478157859270097</v>
      </c>
      <c r="P188" s="6">
        <f t="shared" si="58"/>
        <v>0.65896857177248069</v>
      </c>
      <c r="Q188">
        <f t="shared" si="59"/>
        <v>1.5679867496286914</v>
      </c>
      <c r="R188" s="8">
        <v>1.1808671031378681</v>
      </c>
      <c r="S188">
        <f t="shared" si="60"/>
        <v>3.2454838784903344</v>
      </c>
      <c r="T188">
        <f t="shared" si="61"/>
        <v>2.5180478367597425</v>
      </c>
      <c r="U188">
        <f t="shared" si="62"/>
        <v>2.1263515065971155</v>
      </c>
      <c r="V188">
        <f t="shared" si="63"/>
        <v>1.4735242896594047</v>
      </c>
      <c r="W188">
        <f t="shared" si="64"/>
        <v>0.93261030991101568</v>
      </c>
      <c r="X188">
        <f t="shared" si="65"/>
        <v>1.0307077324332619</v>
      </c>
      <c r="Y188">
        <f t="shared" si="66"/>
        <v>1.1158562951825712</v>
      </c>
      <c r="Z188">
        <f t="shared" si="67"/>
        <v>5.4565938887078458</v>
      </c>
      <c r="AA188">
        <f t="shared" si="68"/>
        <v>4.2335642239974671</v>
      </c>
      <c r="AB188">
        <f t="shared" si="69"/>
        <v>3.5750097891534161</v>
      </c>
      <c r="AC188">
        <f t="shared" si="70"/>
        <v>2.4774190644133327</v>
      </c>
      <c r="AD188">
        <f t="shared" si="71"/>
        <v>1.5679867496286914</v>
      </c>
      <c r="AE188">
        <f t="shared" si="72"/>
        <v>1.0668404124149351</v>
      </c>
      <c r="AF188">
        <f t="shared" si="73"/>
        <v>1.0998321349307707</v>
      </c>
      <c r="AG188">
        <f t="shared" si="74"/>
        <v>8.6199771476474574</v>
      </c>
      <c r="AH188">
        <f t="shared" si="75"/>
        <v>6.6879133042092356</v>
      </c>
      <c r="AI188">
        <f t="shared" si="76"/>
        <v>5.6475712346655751</v>
      </c>
      <c r="AJ188">
        <f t="shared" si="77"/>
        <v>3.9136677854261448</v>
      </c>
      <c r="AK188">
        <f t="shared" si="78"/>
        <v>2.4770049274849018</v>
      </c>
      <c r="AL188">
        <f t="shared" si="79"/>
        <v>2.6801186956136762</v>
      </c>
      <c r="AM188">
        <f t="shared" si="80"/>
        <v>2.8564214463494526</v>
      </c>
      <c r="AN188">
        <f>ACOS(COS(RADIANS(90-$C188)) *COS(RADIANS(90-'1. Intensity Data'!$C$8)) +SIN(RADIANS(90-'Climate Stations - U of M'!$C188)) *SIN(RADIANS(90-'1. Intensity Data'!$C$8)) *COS(RADIANS('Climate Stations - U of M'!$D188-'1. Intensity Data'!$C$9))) *6371</f>
        <v>607.74561326953449</v>
      </c>
    </row>
    <row r="189" spans="1:40" x14ac:dyDescent="0.25">
      <c r="A189">
        <v>344</v>
      </c>
      <c r="B189" t="s">
        <v>690</v>
      </c>
      <c r="C189">
        <v>46.816699999999898</v>
      </c>
      <c r="D189">
        <v>-112.25</v>
      </c>
      <c r="E189" s="13">
        <v>1314.9</v>
      </c>
      <c r="F189" t="s">
        <v>691</v>
      </c>
      <c r="G189" t="s">
        <v>2345</v>
      </c>
      <c r="H189" s="8">
        <v>0.66102000000000005</v>
      </c>
      <c r="I189" s="8">
        <v>1.11111</v>
      </c>
      <c r="J189" s="8">
        <v>1.5563899999999999</v>
      </c>
      <c r="K189" s="8">
        <v>2.7190699999999999</v>
      </c>
      <c r="L189">
        <f t="shared" si="54"/>
        <v>4313.9765160000006</v>
      </c>
      <c r="M189">
        <f t="shared" si="55"/>
        <v>0.3779952497556498</v>
      </c>
      <c r="N189">
        <f t="shared" si="56"/>
        <v>1.2159726189980016</v>
      </c>
      <c r="O189" s="6">
        <f t="shared" si="57"/>
        <v>0.21420563429192827</v>
      </c>
      <c r="P189" s="6">
        <f t="shared" si="58"/>
        <v>0.22951921828614508</v>
      </c>
      <c r="Q189">
        <f t="shared" si="59"/>
        <v>0.72274591864207327</v>
      </c>
      <c r="R189" s="8">
        <v>1.4200632118423286</v>
      </c>
      <c r="S189">
        <f t="shared" si="60"/>
        <v>1.3154234691496611</v>
      </c>
      <c r="T189">
        <f t="shared" si="61"/>
        <v>1.0205871743402544</v>
      </c>
      <c r="U189">
        <f t="shared" si="62"/>
        <v>0.86182916944288146</v>
      </c>
      <c r="V189">
        <f t="shared" si="63"/>
        <v>0.59723249461392669</v>
      </c>
      <c r="W189">
        <f t="shared" si="64"/>
        <v>0.3779952497556498</v>
      </c>
      <c r="X189">
        <f t="shared" si="65"/>
        <v>0.44875143731673739</v>
      </c>
      <c r="Y189">
        <f t="shared" si="66"/>
        <v>0.51016780811976137</v>
      </c>
      <c r="Z189">
        <f t="shared" si="67"/>
        <v>2.5151557968744149</v>
      </c>
      <c r="AA189">
        <f t="shared" si="68"/>
        <v>1.9514139803335979</v>
      </c>
      <c r="AB189">
        <f t="shared" si="69"/>
        <v>1.6478606945039269</v>
      </c>
      <c r="AC189">
        <f t="shared" si="70"/>
        <v>1.1419385514544758</v>
      </c>
      <c r="AD189">
        <f t="shared" si="71"/>
        <v>0.72274591864207327</v>
      </c>
      <c r="AE189">
        <f t="shared" si="72"/>
        <v>1.1266394395910504</v>
      </c>
      <c r="AF189">
        <f t="shared" si="73"/>
        <v>1.2115367176957537</v>
      </c>
      <c r="AG189">
        <f t="shared" si="74"/>
        <v>4.2315847141130458</v>
      </c>
      <c r="AH189">
        <f t="shared" si="75"/>
        <v>3.2831260712946047</v>
      </c>
      <c r="AI189">
        <f t="shared" si="76"/>
        <v>2.7724175713154433</v>
      </c>
      <c r="AJ189">
        <f t="shared" si="77"/>
        <v>1.9212367380168425</v>
      </c>
      <c r="AK189">
        <f t="shared" si="78"/>
        <v>1.2159726189980016</v>
      </c>
      <c r="AL189">
        <f t="shared" si="79"/>
        <v>1.3010769642485012</v>
      </c>
      <c r="AM189">
        <f t="shared" si="80"/>
        <v>1.3749475359259349</v>
      </c>
      <c r="AN189">
        <f>ACOS(COS(RADIANS(90-$C189)) *COS(RADIANS(90-'1. Intensity Data'!$C$8)) +SIN(RADIANS(90-'Climate Stations - U of M'!$C189)) *SIN(RADIANS(90-'1. Intensity Data'!$C$8)) *COS(RADIANS('Climate Stations - U of M'!$D189-'1. Intensity Data'!$C$9))) *6371</f>
        <v>30.931166292017323</v>
      </c>
    </row>
    <row r="190" spans="1:40" x14ac:dyDescent="0.25">
      <c r="A190">
        <v>345</v>
      </c>
      <c r="B190" t="s">
        <v>692</v>
      </c>
      <c r="C190">
        <v>46.633299999999899</v>
      </c>
      <c r="D190">
        <v>-111.7</v>
      </c>
      <c r="E190" s="13">
        <v>1058</v>
      </c>
      <c r="F190" t="s">
        <v>693</v>
      </c>
      <c r="G190" t="s">
        <v>2345</v>
      </c>
      <c r="H190" s="8">
        <v>0.66281999999999996</v>
      </c>
      <c r="I190" s="8">
        <v>1.1666700000000001</v>
      </c>
      <c r="J190" s="8">
        <v>1.59538</v>
      </c>
      <c r="K190" s="8">
        <v>2.7535699999999999</v>
      </c>
      <c r="L190">
        <f t="shared" si="54"/>
        <v>3471.1287200000002</v>
      </c>
      <c r="M190">
        <f t="shared" si="55"/>
        <v>0.3631453398441718</v>
      </c>
      <c r="N190">
        <f t="shared" si="56"/>
        <v>1.2665921921087488</v>
      </c>
      <c r="O190" s="6">
        <f t="shared" si="57"/>
        <v>0.23094108879497768</v>
      </c>
      <c r="P190" s="6">
        <f t="shared" si="58"/>
        <v>0.20306917527048896</v>
      </c>
      <c r="Q190">
        <f t="shared" si="59"/>
        <v>0.7348306836896189</v>
      </c>
      <c r="R190" s="8">
        <v>1.4147083250271857</v>
      </c>
      <c r="S190">
        <f t="shared" si="60"/>
        <v>1.2637457826577179</v>
      </c>
      <c r="T190">
        <f t="shared" si="61"/>
        <v>0.98049241757926375</v>
      </c>
      <c r="U190">
        <f t="shared" si="62"/>
        <v>0.82797137484471162</v>
      </c>
      <c r="V190">
        <f t="shared" si="63"/>
        <v>0.57376963695379146</v>
      </c>
      <c r="W190">
        <f t="shared" si="64"/>
        <v>0.3631453398441718</v>
      </c>
      <c r="X190">
        <f t="shared" si="65"/>
        <v>0.43806400488312885</v>
      </c>
      <c r="Y190">
        <f t="shared" si="66"/>
        <v>0.50309340613694353</v>
      </c>
      <c r="Z190">
        <f t="shared" si="67"/>
        <v>2.5572107792398735</v>
      </c>
      <c r="AA190">
        <f t="shared" si="68"/>
        <v>1.984042845961971</v>
      </c>
      <c r="AB190">
        <f t="shared" si="69"/>
        <v>1.6754139588123309</v>
      </c>
      <c r="AC190">
        <f t="shared" si="70"/>
        <v>1.1610324802295979</v>
      </c>
      <c r="AD190">
        <f t="shared" si="71"/>
        <v>0.7348306836896189</v>
      </c>
      <c r="AE190">
        <f t="shared" si="72"/>
        <v>1.1253007178872645</v>
      </c>
      <c r="AF190">
        <f t="shared" si="73"/>
        <v>1.2090359855530819</v>
      </c>
      <c r="AG190">
        <f t="shared" si="74"/>
        <v>4.4077408285384454</v>
      </c>
      <c r="AH190">
        <f t="shared" si="75"/>
        <v>3.4197989186936217</v>
      </c>
      <c r="AI190">
        <f t="shared" si="76"/>
        <v>2.887830198007947</v>
      </c>
      <c r="AJ190">
        <f t="shared" si="77"/>
        <v>2.0012156635318235</v>
      </c>
      <c r="AK190">
        <f t="shared" si="78"/>
        <v>1.2665921921087488</v>
      </c>
      <c r="AL190">
        <f t="shared" si="79"/>
        <v>1.3487891440815618</v>
      </c>
      <c r="AM190">
        <f t="shared" si="80"/>
        <v>1.4201360983939633</v>
      </c>
      <c r="AN190">
        <f>ACOS(COS(RADIANS(90-$C190)) *COS(RADIANS(90-'1. Intensity Data'!$C$8)) +SIN(RADIANS(90-'Climate Stations - U of M'!$C190)) *SIN(RADIANS(90-'1. Intensity Data'!$C$8)) *COS(RADIANS('Climate Stations - U of M'!$D190-'1. Intensity Data'!$C$9))) *6371</f>
        <v>24.389870197124218</v>
      </c>
    </row>
    <row r="191" spans="1:40" x14ac:dyDescent="0.25">
      <c r="A191">
        <v>346</v>
      </c>
      <c r="B191" t="s">
        <v>694</v>
      </c>
      <c r="C191">
        <v>46.649999999999899</v>
      </c>
      <c r="D191">
        <v>-111.7167</v>
      </c>
      <c r="E191" s="13">
        <v>1174.0999999999899</v>
      </c>
      <c r="F191" t="s">
        <v>695</v>
      </c>
      <c r="G191" t="s">
        <v>2345</v>
      </c>
      <c r="H191" s="8">
        <v>0.65839999999999999</v>
      </c>
      <c r="I191" s="8">
        <v>1.1599999999999999</v>
      </c>
      <c r="J191" s="8">
        <v>1.5904</v>
      </c>
      <c r="K191" s="8">
        <v>2.75745</v>
      </c>
      <c r="L191">
        <f t="shared" si="54"/>
        <v>3852.0342439999667</v>
      </c>
      <c r="M191">
        <f t="shared" si="55"/>
        <v>0.3605918951724138</v>
      </c>
      <c r="N191">
        <f t="shared" si="56"/>
        <v>1.2498249906023571</v>
      </c>
      <c r="O191" s="6">
        <f t="shared" si="57"/>
        <v>0.2273077367377655</v>
      </c>
      <c r="P191" s="6">
        <f t="shared" si="58"/>
        <v>0.20303417833316939</v>
      </c>
      <c r="Q191">
        <f t="shared" si="59"/>
        <v>0.72642958446776329</v>
      </c>
      <c r="R191" s="8">
        <v>1.1066128557514174</v>
      </c>
      <c r="S191">
        <f t="shared" si="60"/>
        <v>1.2548597952</v>
      </c>
      <c r="T191">
        <f t="shared" si="61"/>
        <v>0.97359811696551735</v>
      </c>
      <c r="U191">
        <f t="shared" si="62"/>
        <v>0.82214952099310334</v>
      </c>
      <c r="V191">
        <f t="shared" si="63"/>
        <v>0.56973519437241382</v>
      </c>
      <c r="W191">
        <f t="shared" si="64"/>
        <v>0.3605918951724138</v>
      </c>
      <c r="X191">
        <f t="shared" si="65"/>
        <v>0.43504392137931036</v>
      </c>
      <c r="Y191">
        <f t="shared" si="66"/>
        <v>0.49966828012689657</v>
      </c>
      <c r="Z191">
        <f t="shared" si="67"/>
        <v>2.5279749539478162</v>
      </c>
      <c r="AA191">
        <f t="shared" si="68"/>
        <v>1.9613598780629611</v>
      </c>
      <c r="AB191">
        <f t="shared" si="69"/>
        <v>1.6562594525865002</v>
      </c>
      <c r="AC191">
        <f t="shared" si="70"/>
        <v>1.1477587434590661</v>
      </c>
      <c r="AD191">
        <f t="shared" si="71"/>
        <v>0.72642958446776329</v>
      </c>
      <c r="AE191">
        <f t="shared" si="72"/>
        <v>1.0482768505683224</v>
      </c>
      <c r="AF191">
        <f t="shared" si="73"/>
        <v>1.0651554014012981</v>
      </c>
      <c r="AG191">
        <f t="shared" si="74"/>
        <v>4.3493909672962019</v>
      </c>
      <c r="AH191">
        <f t="shared" si="75"/>
        <v>3.374527474626364</v>
      </c>
      <c r="AI191">
        <f t="shared" si="76"/>
        <v>2.849600978573374</v>
      </c>
      <c r="AJ191">
        <f t="shared" si="77"/>
        <v>1.9747234851517244</v>
      </c>
      <c r="AK191">
        <f t="shared" si="78"/>
        <v>1.2498249906023571</v>
      </c>
      <c r="AL191">
        <f t="shared" si="79"/>
        <v>1.3349687429517678</v>
      </c>
      <c r="AM191">
        <f t="shared" si="80"/>
        <v>1.4088735199910565</v>
      </c>
      <c r="AN191">
        <f>ACOS(COS(RADIANS(90-$C191)) *COS(RADIANS(90-'1. Intensity Data'!$C$8)) +SIN(RADIANS(90-'Climate Stations - U of M'!$C191)) *SIN(RADIANS(90-'1. Intensity Data'!$C$8)) *COS(RADIANS('Climate Stations - U of M'!$D191-'1. Intensity Data'!$C$9))) *6371</f>
        <v>23.585603369568616</v>
      </c>
    </row>
    <row r="192" spans="1:40" x14ac:dyDescent="0.25">
      <c r="A192">
        <v>347</v>
      </c>
      <c r="B192" t="s">
        <v>696</v>
      </c>
      <c r="C192">
        <v>46.649999999999899</v>
      </c>
      <c r="D192">
        <v>-111.7333</v>
      </c>
      <c r="E192" s="13">
        <v>1119.2</v>
      </c>
      <c r="F192" t="s">
        <v>695</v>
      </c>
      <c r="G192" t="s">
        <v>2345</v>
      </c>
      <c r="H192" s="8">
        <v>0.67698000000000003</v>
      </c>
      <c r="I192" s="8">
        <v>1.2</v>
      </c>
      <c r="J192" s="8">
        <v>1.6</v>
      </c>
      <c r="K192" s="8">
        <v>2.7682000000000002</v>
      </c>
      <c r="L192">
        <f t="shared" si="54"/>
        <v>3671.9161280000003</v>
      </c>
      <c r="M192">
        <f t="shared" si="55"/>
        <v>0.36790725763000004</v>
      </c>
      <c r="N192">
        <f t="shared" si="56"/>
        <v>1.2609075403634538</v>
      </c>
      <c r="O192" s="6">
        <f t="shared" si="57"/>
        <v>0.22827071351430375</v>
      </c>
      <c r="P192" s="6">
        <f t="shared" si="58"/>
        <v>0.20968205615315327</v>
      </c>
      <c r="Q192">
        <f t="shared" si="59"/>
        <v>0.73529479825830357</v>
      </c>
      <c r="R192" s="8">
        <v>1.6356757019448649</v>
      </c>
      <c r="S192">
        <f t="shared" si="60"/>
        <v>1.2803172565524001</v>
      </c>
      <c r="T192">
        <f t="shared" si="61"/>
        <v>0.99334959560100011</v>
      </c>
      <c r="U192">
        <f t="shared" si="62"/>
        <v>0.8388285473964</v>
      </c>
      <c r="V192">
        <f t="shared" si="63"/>
        <v>0.58129346705540008</v>
      </c>
      <c r="W192">
        <f t="shared" si="64"/>
        <v>0.36790725763000004</v>
      </c>
      <c r="X192">
        <f t="shared" si="65"/>
        <v>0.44517544322250002</v>
      </c>
      <c r="Y192">
        <f t="shared" si="66"/>
        <v>0.51224422831679006</v>
      </c>
      <c r="Z192">
        <f t="shared" si="67"/>
        <v>2.5588258979388963</v>
      </c>
      <c r="AA192">
        <f t="shared" si="68"/>
        <v>1.9852959552974196</v>
      </c>
      <c r="AB192">
        <f t="shared" si="69"/>
        <v>1.676472140028932</v>
      </c>
      <c r="AC192">
        <f t="shared" si="70"/>
        <v>1.1617657812481197</v>
      </c>
      <c r="AD192">
        <f t="shared" si="71"/>
        <v>0.73529479825830357</v>
      </c>
      <c r="AE192">
        <f t="shared" si="72"/>
        <v>1.1805425621166843</v>
      </c>
      <c r="AF192">
        <f t="shared" si="73"/>
        <v>1.3122277505736379</v>
      </c>
      <c r="AG192">
        <f t="shared" si="74"/>
        <v>4.387958240464819</v>
      </c>
      <c r="AH192">
        <f t="shared" si="75"/>
        <v>3.4044503589813253</v>
      </c>
      <c r="AI192">
        <f t="shared" si="76"/>
        <v>2.8748691920286742</v>
      </c>
      <c r="AJ192">
        <f t="shared" si="77"/>
        <v>1.9922339137742571</v>
      </c>
      <c r="AK192">
        <f t="shared" si="78"/>
        <v>1.2609075403634538</v>
      </c>
      <c r="AL192">
        <f t="shared" si="79"/>
        <v>1.3456806552725902</v>
      </c>
      <c r="AM192">
        <f t="shared" si="80"/>
        <v>1.4192637190137209</v>
      </c>
      <c r="AN192">
        <f>ACOS(COS(RADIANS(90-$C192)) *COS(RADIANS(90-'1. Intensity Data'!$C$8)) +SIN(RADIANS(90-'Climate Stations - U of M'!$C192)) *SIN(RADIANS(90-'1. Intensity Data'!$C$8)) *COS(RADIANS('Climate Stations - U of M'!$D192-'1. Intensity Data'!$C$9))) *6371</f>
        <v>22.370975033028515</v>
      </c>
    </row>
    <row r="193" spans="1:40" x14ac:dyDescent="0.25">
      <c r="A193">
        <v>348</v>
      </c>
      <c r="B193" t="s">
        <v>697</v>
      </c>
      <c r="C193">
        <v>45.860799999999898</v>
      </c>
      <c r="D193">
        <v>-111.951899999999</v>
      </c>
      <c r="E193" s="13">
        <v>1301.5</v>
      </c>
      <c r="F193" t="s">
        <v>698</v>
      </c>
      <c r="G193" t="s">
        <v>2345</v>
      </c>
      <c r="H193" s="8">
        <v>0.68791000000000002</v>
      </c>
      <c r="I193" s="8">
        <v>1.1909099999999999</v>
      </c>
      <c r="J193" s="8">
        <v>1.59412</v>
      </c>
      <c r="K193" s="8">
        <v>2.7906200000000001</v>
      </c>
      <c r="L193">
        <f t="shared" si="54"/>
        <v>4270.0132599999997</v>
      </c>
      <c r="M193">
        <f t="shared" si="55"/>
        <v>0.38165052741936845</v>
      </c>
      <c r="N193">
        <f t="shared" si="56"/>
        <v>1.2322455041217235</v>
      </c>
      <c r="O193" s="6">
        <f t="shared" si="57"/>
        <v>0.21743097510472403</v>
      </c>
      <c r="P193" s="6">
        <f t="shared" si="58"/>
        <v>0.23093886005912934</v>
      </c>
      <c r="Q193">
        <f t="shared" si="59"/>
        <v>0.73159218209042642</v>
      </c>
      <c r="R193" s="8">
        <v>1.4967806766649705</v>
      </c>
      <c r="S193">
        <f t="shared" si="60"/>
        <v>1.3281438354194022</v>
      </c>
      <c r="T193">
        <f t="shared" si="61"/>
        <v>1.0304564240322949</v>
      </c>
      <c r="U193">
        <f t="shared" si="62"/>
        <v>0.87016320251615997</v>
      </c>
      <c r="V193">
        <f t="shared" si="63"/>
        <v>0.60300783332260222</v>
      </c>
      <c r="W193">
        <f t="shared" si="64"/>
        <v>0.38165052741936845</v>
      </c>
      <c r="X193">
        <f t="shared" si="65"/>
        <v>0.45821539556452634</v>
      </c>
      <c r="Y193">
        <f t="shared" si="66"/>
        <v>0.52467370111452349</v>
      </c>
      <c r="Z193">
        <f t="shared" si="67"/>
        <v>2.5459407936746836</v>
      </c>
      <c r="AA193">
        <f t="shared" si="68"/>
        <v>1.9752988916441514</v>
      </c>
      <c r="AB193">
        <f t="shared" si="69"/>
        <v>1.6680301751661721</v>
      </c>
      <c r="AC193">
        <f t="shared" si="70"/>
        <v>1.1559156477028738</v>
      </c>
      <c r="AD193">
        <f t="shared" si="71"/>
        <v>0.73159218209042642</v>
      </c>
      <c r="AE193">
        <f t="shared" si="72"/>
        <v>1.1458188057967109</v>
      </c>
      <c r="AF193">
        <f t="shared" si="73"/>
        <v>1.2473637737679275</v>
      </c>
      <c r="AG193">
        <f t="shared" si="74"/>
        <v>4.288214354343598</v>
      </c>
      <c r="AH193">
        <f t="shared" si="75"/>
        <v>3.3270628611286535</v>
      </c>
      <c r="AI193">
        <f t="shared" si="76"/>
        <v>2.8095197493975292</v>
      </c>
      <c r="AJ193">
        <f t="shared" si="77"/>
        <v>1.9469478965123233</v>
      </c>
      <c r="AK193">
        <f t="shared" si="78"/>
        <v>1.2322455041217235</v>
      </c>
      <c r="AL193">
        <f t="shared" si="79"/>
        <v>1.3227141280912926</v>
      </c>
      <c r="AM193">
        <f t="shared" si="80"/>
        <v>1.4012408936968788</v>
      </c>
      <c r="AN193">
        <f>ACOS(COS(RADIANS(90-$C193)) *COS(RADIANS(90-'1. Intensity Data'!$C$8)) +SIN(RADIANS(90-'Climate Stations - U of M'!$C193)) *SIN(RADIANS(90-'1. Intensity Data'!$C$8)) *COS(RADIANS('Climate Stations - U of M'!$D193-'1. Intensity Data'!$C$9))) *6371</f>
        <v>81.311532611790312</v>
      </c>
    </row>
    <row r="194" spans="1:40" x14ac:dyDescent="0.25">
      <c r="A194">
        <v>349</v>
      </c>
      <c r="B194" t="s">
        <v>699</v>
      </c>
      <c r="C194">
        <v>46.744700000000002</v>
      </c>
      <c r="D194">
        <v>-104.308899999999</v>
      </c>
      <c r="E194">
        <v>957.1</v>
      </c>
      <c r="F194" t="s">
        <v>700</v>
      </c>
      <c r="G194" t="s">
        <v>2345</v>
      </c>
      <c r="H194" s="8">
        <v>1.2856099999999999</v>
      </c>
      <c r="I194" s="8">
        <v>1.6912700000000001</v>
      </c>
      <c r="J194" s="8">
        <v>3.2832499999999998</v>
      </c>
      <c r="K194" s="8">
        <v>4.1764900000000003</v>
      </c>
      <c r="L194">
        <f t="shared" si="54"/>
        <v>3140.0919640000002</v>
      </c>
      <c r="M194">
        <f t="shared" si="55"/>
        <v>0.89775221825551199</v>
      </c>
      <c r="N194">
        <f t="shared" si="56"/>
        <v>2.5306522810328067</v>
      </c>
      <c r="O194" s="6">
        <f t="shared" si="57"/>
        <v>0.41740553685690401</v>
      </c>
      <c r="P194" s="6">
        <f t="shared" si="58"/>
        <v>0.60842874723303875</v>
      </c>
      <c r="Q194">
        <f t="shared" si="59"/>
        <v>1.5695405141329228</v>
      </c>
      <c r="R194" s="8">
        <v>1.5036227516267295</v>
      </c>
      <c r="S194">
        <f t="shared" si="60"/>
        <v>3.1241777195291816</v>
      </c>
      <c r="T194">
        <f t="shared" si="61"/>
        <v>2.4239309892898824</v>
      </c>
      <c r="U194">
        <f t="shared" si="62"/>
        <v>2.0468750576225672</v>
      </c>
      <c r="V194">
        <f t="shared" si="63"/>
        <v>1.418448504843709</v>
      </c>
      <c r="W194">
        <f t="shared" si="64"/>
        <v>0.89775221825551199</v>
      </c>
      <c r="X194">
        <f t="shared" si="65"/>
        <v>0.99471666369163403</v>
      </c>
      <c r="Y194">
        <f t="shared" si="66"/>
        <v>1.078881802330188</v>
      </c>
      <c r="Z194">
        <f t="shared" si="67"/>
        <v>5.4620009891825712</v>
      </c>
      <c r="AA194">
        <f t="shared" si="68"/>
        <v>4.2377593881588913</v>
      </c>
      <c r="AB194">
        <f t="shared" si="69"/>
        <v>3.5785523722230637</v>
      </c>
      <c r="AC194">
        <f t="shared" si="70"/>
        <v>2.479874012330018</v>
      </c>
      <c r="AD194">
        <f t="shared" si="71"/>
        <v>1.5695405141329228</v>
      </c>
      <c r="AE194">
        <f t="shared" si="72"/>
        <v>1.1475293245371505</v>
      </c>
      <c r="AF194">
        <f t="shared" si="73"/>
        <v>1.2505590227750689</v>
      </c>
      <c r="AG194">
        <f t="shared" si="74"/>
        <v>8.8066699379941671</v>
      </c>
      <c r="AH194">
        <f t="shared" si="75"/>
        <v>6.8327611587885784</v>
      </c>
      <c r="AI194">
        <f t="shared" si="76"/>
        <v>5.7698872007547992</v>
      </c>
      <c r="AJ194">
        <f t="shared" si="77"/>
        <v>3.9984306040318347</v>
      </c>
      <c r="AK194">
        <f t="shared" si="78"/>
        <v>2.5306522810328067</v>
      </c>
      <c r="AL194">
        <f t="shared" si="79"/>
        <v>2.718801710774605</v>
      </c>
      <c r="AM194">
        <f t="shared" si="80"/>
        <v>2.8821154157904862</v>
      </c>
      <c r="AN194">
        <f>ACOS(COS(RADIANS(90-$C194)) *COS(RADIANS(90-'1. Intensity Data'!$C$8)) +SIN(RADIANS(90-'Climate Stations - U of M'!$C194)) *SIN(RADIANS(90-'1. Intensity Data'!$C$8)) *COS(RADIANS('Climate Stations - U of M'!$D194-'1. Intensity Data'!$C$9))) *6371</f>
        <v>587.89547564408815</v>
      </c>
    </row>
    <row r="195" spans="1:40" x14ac:dyDescent="0.25">
      <c r="A195" s="1">
        <v>1090</v>
      </c>
      <c r="B195" t="s">
        <v>2174</v>
      </c>
      <c r="C195">
        <v>44.966700000000003</v>
      </c>
      <c r="D195">
        <v>-111.2833</v>
      </c>
      <c r="E195" s="13">
        <v>2743.1999999999898</v>
      </c>
      <c r="F195" t="s">
        <v>2175</v>
      </c>
      <c r="G195" t="s">
        <v>2345</v>
      </c>
      <c r="H195" s="8">
        <v>0.90832999999999997</v>
      </c>
      <c r="I195" s="8">
        <v>1.6048800000000001</v>
      </c>
      <c r="J195" s="8">
        <v>2.0154200000000002</v>
      </c>
      <c r="K195" s="8">
        <v>3.3504299999999998</v>
      </c>
      <c r="L195">
        <f t="shared" ref="L195:L258" si="81">E195*3.28084</f>
        <v>9000.0002879999665</v>
      </c>
      <c r="M195">
        <f t="shared" ref="M195:M258" si="82">IF($G195="E",0.028+(0.89*($H195*($H195/$I195))),(0.019+(0.711*($H195*($H195/$I195)))+(0.001*($L195/100))))</f>
        <v>0.48554599479151078</v>
      </c>
      <c r="N195">
        <f t="shared" ref="N195:N258" si="83">IF($G195="E",0.671+(0.757*($J195*($J195/$K195)))-(0.003*($L195/100)),(0.338+(0.67*($J195*($J195/$K195)))+(0.001*($L195/100))))</f>
        <v>1.3187543562429567</v>
      </c>
      <c r="O195" s="6">
        <f t="shared" ref="O195:O258" si="84">INDEX(LINEST($M195:$N195,LN($J$1:$K$1)),1)</f>
        <v>0.21298656993972784</v>
      </c>
      <c r="P195" s="6">
        <f t="shared" ref="P195:P258" si="85">INDEX(LINEST($M195:$N195,LN($J$1:$K$1)),1,2)</f>
        <v>0.33791495434065466</v>
      </c>
      <c r="Q195">
        <f t="shared" ref="Q195:Q258" si="86">O195*LN(10)+P195</f>
        <v>0.82833465529180572</v>
      </c>
      <c r="R195" s="8">
        <v>1.1904477642712523</v>
      </c>
      <c r="S195">
        <f t="shared" ref="S195:S258" si="87">0.29*$M195*12</f>
        <v>1.6897000618744573</v>
      </c>
      <c r="T195">
        <f t="shared" ref="T195:T258" si="88">0.45*$M195*6</f>
        <v>1.3109741859370792</v>
      </c>
      <c r="U195">
        <f t="shared" ref="U195:U258" si="89">0.57*$M195*4</f>
        <v>1.1070448681246445</v>
      </c>
      <c r="V195">
        <f t="shared" ref="V195:V258" si="90">0.79*$M195*2</f>
        <v>0.76716267177058706</v>
      </c>
      <c r="W195">
        <f t="shared" ref="W195:W258" si="91">M195</f>
        <v>0.48554599479151078</v>
      </c>
      <c r="X195">
        <f t="shared" ref="X195:X258" si="92">0.25*H195+0.75*M195</f>
        <v>0.59124199609363304</v>
      </c>
      <c r="Y195">
        <f t="shared" ref="Y195:Y258" si="93">0.467*H195+0.533*M195</f>
        <v>0.68298612522387525</v>
      </c>
      <c r="Z195">
        <f t="shared" ref="Z195:Z258" si="94">0.29*$Q195*12</f>
        <v>2.8826046004154837</v>
      </c>
      <c r="AA195">
        <f t="shared" ref="AA195:AA258" si="95">0.45*$Q195*6</f>
        <v>2.2365035692878754</v>
      </c>
      <c r="AB195">
        <f t="shared" ref="AB195:AB258" si="96">0.57*$Q195*4</f>
        <v>1.8886030140653169</v>
      </c>
      <c r="AC195">
        <f t="shared" ref="AC195:AC258" si="97">0.79*$Q195*2</f>
        <v>1.3087687553610532</v>
      </c>
      <c r="AD195">
        <f t="shared" ref="AD195:AD258" si="98">Q195</f>
        <v>0.82833465529180572</v>
      </c>
      <c r="AE195">
        <f t="shared" ref="AE195:AE258" si="99">0.25*R195+0.75*$Q$3</f>
        <v>1.0692355776982811</v>
      </c>
      <c r="AF195">
        <f t="shared" ref="AF195:AF258" si="100">0.467*R195+0.533*$Q$3</f>
        <v>1.1043063036800609</v>
      </c>
      <c r="AG195">
        <f t="shared" ref="AG195:AG258" si="101">0.29*$N195*12</f>
        <v>4.589265159725489</v>
      </c>
      <c r="AH195">
        <f t="shared" ref="AH195:AH258" si="102">0.45*$N195*6</f>
        <v>3.5606367618559829</v>
      </c>
      <c r="AI195">
        <f t="shared" ref="AI195:AI258" si="103">0.57*$N195*4</f>
        <v>3.0067599322339409</v>
      </c>
      <c r="AJ195">
        <f t="shared" ref="AJ195:AJ258" si="104">0.79*$N195*2</f>
        <v>2.0836318828638718</v>
      </c>
      <c r="AK195">
        <f t="shared" ref="AK195:AK258" si="105">N195</f>
        <v>1.3187543562429567</v>
      </c>
      <c r="AL195">
        <f t="shared" ref="AL195:AL258" si="106">0.25*J195+0.75*N195</f>
        <v>1.4929207671822176</v>
      </c>
      <c r="AM195">
        <f t="shared" ref="AM195:AM258" si="107">0.467*J195+0.533*N195</f>
        <v>1.6440972118774959</v>
      </c>
      <c r="AN195">
        <f>ACOS(COS(RADIANS(90-$C195)) *COS(RADIANS(90-'1. Intensity Data'!$C$8)) +SIN(RADIANS(90-'Climate Stations - U of M'!$C195)) *SIN(RADIANS(90-'1. Intensity Data'!$C$8)) *COS(RADIANS('Climate Stations - U of M'!$D195-'1. Intensity Data'!$C$9))) *6371</f>
        <v>189.25589392999743</v>
      </c>
    </row>
    <row r="196" spans="1:40" x14ac:dyDescent="0.25">
      <c r="A196">
        <v>350</v>
      </c>
      <c r="B196" t="s">
        <v>701</v>
      </c>
      <c r="C196">
        <v>47.791899999999899</v>
      </c>
      <c r="D196">
        <v>-111.2192</v>
      </c>
      <c r="E196" s="13">
        <v>1051.5999999999899</v>
      </c>
      <c r="F196" t="s">
        <v>702</v>
      </c>
      <c r="G196" t="s">
        <v>2345</v>
      </c>
      <c r="H196" s="8">
        <v>1.0249999999999999</v>
      </c>
      <c r="I196" s="8">
        <v>1.625</v>
      </c>
      <c r="J196" s="8">
        <v>2.4468800000000002</v>
      </c>
      <c r="K196" s="8">
        <v>3.8276300000000001</v>
      </c>
      <c r="L196">
        <f t="shared" si="81"/>
        <v>3450.1313439999667</v>
      </c>
      <c r="M196">
        <f t="shared" si="82"/>
        <v>0.60341923076923076</v>
      </c>
      <c r="N196">
        <f t="shared" si="83"/>
        <v>1.7516039418266036</v>
      </c>
      <c r="O196" s="6">
        <f t="shared" si="84"/>
        <v>0.29350152324365258</v>
      </c>
      <c r="P196" s="6">
        <f t="shared" si="85"/>
        <v>0.3999794774428439</v>
      </c>
      <c r="Q196">
        <f t="shared" si="86"/>
        <v>1.0757917096347238</v>
      </c>
      <c r="R196" s="8">
        <v>1.4938585631995513</v>
      </c>
      <c r="S196">
        <f t="shared" si="87"/>
        <v>2.0998989230769229</v>
      </c>
      <c r="T196">
        <f t="shared" si="88"/>
        <v>1.629231923076923</v>
      </c>
      <c r="U196">
        <f t="shared" si="89"/>
        <v>1.375795846153846</v>
      </c>
      <c r="V196">
        <f t="shared" si="90"/>
        <v>0.95340238461538462</v>
      </c>
      <c r="W196">
        <f t="shared" si="91"/>
        <v>0.60341923076923076</v>
      </c>
      <c r="X196">
        <f t="shared" si="92"/>
        <v>0.70881442307692311</v>
      </c>
      <c r="Y196">
        <f t="shared" si="93"/>
        <v>0.80029744999999997</v>
      </c>
      <c r="Z196">
        <f t="shared" si="94"/>
        <v>3.7437551495288384</v>
      </c>
      <c r="AA196">
        <f t="shared" si="95"/>
        <v>2.9046376160137544</v>
      </c>
      <c r="AB196">
        <f t="shared" si="96"/>
        <v>2.4528050979671701</v>
      </c>
      <c r="AC196">
        <f t="shared" si="97"/>
        <v>1.6997509012228638</v>
      </c>
      <c r="AD196">
        <f t="shared" si="98"/>
        <v>1.0757917096347238</v>
      </c>
      <c r="AE196">
        <f t="shared" si="99"/>
        <v>1.1450882774303559</v>
      </c>
      <c r="AF196">
        <f t="shared" si="100"/>
        <v>1.2459991467795768</v>
      </c>
      <c r="AG196">
        <f t="shared" si="101"/>
        <v>6.0955817175565796</v>
      </c>
      <c r="AH196">
        <f t="shared" si="102"/>
        <v>4.7293306429318296</v>
      </c>
      <c r="AI196">
        <f t="shared" si="103"/>
        <v>3.9936569873646559</v>
      </c>
      <c r="AJ196">
        <f t="shared" si="104"/>
        <v>2.767534228086034</v>
      </c>
      <c r="AK196">
        <f t="shared" si="105"/>
        <v>1.7516039418266036</v>
      </c>
      <c r="AL196">
        <f t="shared" si="106"/>
        <v>1.9254229563699528</v>
      </c>
      <c r="AM196">
        <f t="shared" si="107"/>
        <v>2.0762978609935798</v>
      </c>
      <c r="AN196">
        <f>ACOS(COS(RADIANS(90-$C196)) *COS(RADIANS(90-'1. Intensity Data'!$C$8)) +SIN(RADIANS(90-'Climate Stations - U of M'!$C196)) *SIN(RADIANS(90-'1. Intensity Data'!$C$8)) *COS(RADIANS('Climate Stations - U of M'!$D196-'1. Intensity Data'!$C$9))) *6371</f>
        <v>146.4112579146707</v>
      </c>
    </row>
    <row r="197" spans="1:40" x14ac:dyDescent="0.25">
      <c r="A197">
        <v>351</v>
      </c>
      <c r="B197" t="s">
        <v>703</v>
      </c>
      <c r="C197">
        <v>47.916699999999899</v>
      </c>
      <c r="D197">
        <v>-110.95</v>
      </c>
      <c r="E197" s="13">
        <v>1091.2</v>
      </c>
      <c r="F197" t="s">
        <v>704</v>
      </c>
      <c r="G197" t="s">
        <v>2345</v>
      </c>
      <c r="H197" s="8">
        <v>0.96328000000000003</v>
      </c>
      <c r="I197" s="8">
        <v>1.52308</v>
      </c>
      <c r="J197" s="8">
        <v>2.3231799999999998</v>
      </c>
      <c r="K197" s="8">
        <v>3.7</v>
      </c>
      <c r="L197">
        <f t="shared" si="81"/>
        <v>3580.052608</v>
      </c>
      <c r="M197">
        <f t="shared" si="82"/>
        <v>0.57021606151745152</v>
      </c>
      <c r="N197">
        <f t="shared" si="83"/>
        <v>1.6678292708104863</v>
      </c>
      <c r="O197" s="6">
        <f t="shared" si="84"/>
        <v>0.28057432376293184</v>
      </c>
      <c r="P197" s="6">
        <f t="shared" si="85"/>
        <v>0.37573676006366208</v>
      </c>
      <c r="Q197">
        <f t="shared" si="86"/>
        <v>1.0217830154370739</v>
      </c>
      <c r="R197" s="8">
        <v>1.5262678932503233</v>
      </c>
      <c r="S197">
        <f t="shared" si="87"/>
        <v>1.9843518940807312</v>
      </c>
      <c r="T197">
        <f t="shared" si="88"/>
        <v>1.5395833660971192</v>
      </c>
      <c r="U197">
        <f t="shared" si="89"/>
        <v>1.3000926202597893</v>
      </c>
      <c r="V197">
        <f t="shared" si="90"/>
        <v>0.9009413771975735</v>
      </c>
      <c r="W197">
        <f t="shared" si="91"/>
        <v>0.57021606151745152</v>
      </c>
      <c r="X197">
        <f t="shared" si="92"/>
        <v>0.6684820461380887</v>
      </c>
      <c r="Y197">
        <f t="shared" si="93"/>
        <v>0.75377692078880165</v>
      </c>
      <c r="Z197">
        <f t="shared" si="94"/>
        <v>3.5558048937210174</v>
      </c>
      <c r="AA197">
        <f t="shared" si="95"/>
        <v>2.7588141416800998</v>
      </c>
      <c r="AB197">
        <f t="shared" si="96"/>
        <v>2.3296652751965286</v>
      </c>
      <c r="AC197">
        <f t="shared" si="97"/>
        <v>1.6144171643905769</v>
      </c>
      <c r="AD197">
        <f t="shared" si="98"/>
        <v>1.0217830154370739</v>
      </c>
      <c r="AE197">
        <f t="shared" si="99"/>
        <v>1.1531906099430489</v>
      </c>
      <c r="AF197">
        <f t="shared" si="100"/>
        <v>1.2611343039132872</v>
      </c>
      <c r="AG197">
        <f t="shared" si="101"/>
        <v>5.8040458624204918</v>
      </c>
      <c r="AH197">
        <f t="shared" si="102"/>
        <v>4.5031390311883133</v>
      </c>
      <c r="AI197">
        <f t="shared" si="103"/>
        <v>3.8026507374479084</v>
      </c>
      <c r="AJ197">
        <f t="shared" si="104"/>
        <v>2.6351702478805685</v>
      </c>
      <c r="AK197">
        <f t="shared" si="105"/>
        <v>1.6678292708104863</v>
      </c>
      <c r="AL197">
        <f t="shared" si="106"/>
        <v>1.8316669531078646</v>
      </c>
      <c r="AM197">
        <f t="shared" si="107"/>
        <v>1.9738780613419893</v>
      </c>
      <c r="AN197">
        <f>ACOS(COS(RADIANS(90-$C197)) *COS(RADIANS(90-'1. Intensity Data'!$C$8)) +SIN(RADIANS(90-'Climate Stations - U of M'!$C197)) *SIN(RADIANS(90-'1. Intensity Data'!$C$8)) *COS(RADIANS('Climate Stations - U of M'!$D197-'1. Intensity Data'!$C$9))) *6371</f>
        <v>167.85228894421539</v>
      </c>
    </row>
    <row r="198" spans="1:40" x14ac:dyDescent="0.25">
      <c r="A198">
        <v>353</v>
      </c>
      <c r="B198" t="s">
        <v>707</v>
      </c>
      <c r="C198">
        <v>47.0167</v>
      </c>
      <c r="D198">
        <v>-111.6833</v>
      </c>
      <c r="E198" s="13">
        <v>1623.0999999999899</v>
      </c>
      <c r="F198" t="s">
        <v>708</v>
      </c>
      <c r="G198" t="s">
        <v>2345</v>
      </c>
      <c r="H198" s="8">
        <v>1.27023</v>
      </c>
      <c r="I198" s="8">
        <v>2.0534699999999999</v>
      </c>
      <c r="J198" s="8">
        <v>2.6578300000000001</v>
      </c>
      <c r="K198" s="8">
        <v>4.3259400000000001</v>
      </c>
      <c r="L198">
        <f t="shared" si="81"/>
        <v>5325.131403999967</v>
      </c>
      <c r="M198">
        <f t="shared" si="82"/>
        <v>0.72730458447457225</v>
      </c>
      <c r="N198">
        <f t="shared" si="83"/>
        <v>1.7473921102610559</v>
      </c>
      <c r="O198" s="6">
        <f t="shared" si="84"/>
        <v>0.26075703654376686</v>
      </c>
      <c r="P198" s="6">
        <f t="shared" si="85"/>
        <v>0.54656157978309339</v>
      </c>
      <c r="Q198">
        <f t="shared" si="86"/>
        <v>1.1469768450220745</v>
      </c>
      <c r="R198" s="8">
        <v>1.5002330844381033</v>
      </c>
      <c r="S198">
        <f t="shared" si="87"/>
        <v>2.5310199539715112</v>
      </c>
      <c r="T198">
        <f t="shared" si="88"/>
        <v>1.9637223780813451</v>
      </c>
      <c r="U198">
        <f t="shared" si="89"/>
        <v>1.6582544526020246</v>
      </c>
      <c r="V198">
        <f t="shared" si="90"/>
        <v>1.1491412434698243</v>
      </c>
      <c r="W198">
        <f t="shared" si="91"/>
        <v>0.72730458447457225</v>
      </c>
      <c r="X198">
        <f t="shared" si="92"/>
        <v>0.86303593835592918</v>
      </c>
      <c r="Y198">
        <f t="shared" si="93"/>
        <v>0.98085075352494711</v>
      </c>
      <c r="Z198">
        <f t="shared" si="94"/>
        <v>3.9914794206768192</v>
      </c>
      <c r="AA198">
        <f t="shared" si="95"/>
        <v>3.0968374815596014</v>
      </c>
      <c r="AB198">
        <f t="shared" si="96"/>
        <v>2.6151072066503298</v>
      </c>
      <c r="AC198">
        <f t="shared" si="97"/>
        <v>1.8122234151348779</v>
      </c>
      <c r="AD198">
        <f t="shared" si="98"/>
        <v>1.1469768450220745</v>
      </c>
      <c r="AE198">
        <f t="shared" si="99"/>
        <v>1.1466819077399939</v>
      </c>
      <c r="AF198">
        <f t="shared" si="100"/>
        <v>1.2489760481979804</v>
      </c>
      <c r="AG198">
        <f t="shared" si="101"/>
        <v>6.0809245437084751</v>
      </c>
      <c r="AH198">
        <f t="shared" si="102"/>
        <v>4.7179586977048515</v>
      </c>
      <c r="AI198">
        <f t="shared" si="103"/>
        <v>3.984054011395207</v>
      </c>
      <c r="AJ198">
        <f t="shared" si="104"/>
        <v>2.7608795342124686</v>
      </c>
      <c r="AK198">
        <f t="shared" si="105"/>
        <v>1.7473921102610559</v>
      </c>
      <c r="AL198">
        <f t="shared" si="106"/>
        <v>1.9750015826957918</v>
      </c>
      <c r="AM198">
        <f t="shared" si="107"/>
        <v>2.172566604769143</v>
      </c>
      <c r="AN198">
        <f>ACOS(COS(RADIANS(90-$C198)) *COS(RADIANS(90-'1. Intensity Data'!$C$8)) +SIN(RADIANS(90-'Climate Stations - U of M'!$C198)) *SIN(RADIANS(90-'1. Intensity Data'!$C$8)) *COS(RADIANS('Climate Stations - U of M'!$D198-'1. Intensity Data'!$C$9))) *6371</f>
        <v>53.603070142968996</v>
      </c>
    </row>
    <row r="199" spans="1:40" x14ac:dyDescent="0.25">
      <c r="A199">
        <v>354</v>
      </c>
      <c r="B199" t="s">
        <v>709</v>
      </c>
      <c r="C199">
        <v>46.995600000000003</v>
      </c>
      <c r="D199">
        <v>-111.5772</v>
      </c>
      <c r="E199" s="13">
        <v>1402.0999999999899</v>
      </c>
      <c r="F199" t="s">
        <v>710</v>
      </c>
      <c r="G199" t="s">
        <v>2345</v>
      </c>
      <c r="H199" s="8">
        <v>1.175</v>
      </c>
      <c r="I199" s="8">
        <v>1.90981</v>
      </c>
      <c r="J199" s="8">
        <v>2.6</v>
      </c>
      <c r="K199" s="8">
        <v>4.0971099999999998</v>
      </c>
      <c r="L199">
        <f t="shared" si="81"/>
        <v>4600.0657639999672</v>
      </c>
      <c r="M199">
        <f t="shared" si="82"/>
        <v>0.67139188191495502</v>
      </c>
      <c r="N199">
        <f t="shared" si="83"/>
        <v>1.7820052541254066</v>
      </c>
      <c r="O199" s="6">
        <f t="shared" si="84"/>
        <v>0.28389745425050272</v>
      </c>
      <c r="P199" s="6">
        <f t="shared" si="85"/>
        <v>0.47460916193307301</v>
      </c>
      <c r="Q199">
        <f t="shared" si="86"/>
        <v>1.1283072080292396</v>
      </c>
      <c r="R199" s="8">
        <v>1.6297398275026496</v>
      </c>
      <c r="S199">
        <f t="shared" si="87"/>
        <v>2.3364437490640433</v>
      </c>
      <c r="T199">
        <f t="shared" si="88"/>
        <v>1.8127580811703787</v>
      </c>
      <c r="U199">
        <f t="shared" si="89"/>
        <v>1.5307734907660973</v>
      </c>
      <c r="V199">
        <f t="shared" si="90"/>
        <v>1.060799173425629</v>
      </c>
      <c r="W199">
        <f t="shared" si="91"/>
        <v>0.67139188191495502</v>
      </c>
      <c r="X199">
        <f t="shared" si="92"/>
        <v>0.79729391143621631</v>
      </c>
      <c r="Y199">
        <f t="shared" si="93"/>
        <v>0.90657687306067114</v>
      </c>
      <c r="Z199">
        <f t="shared" si="94"/>
        <v>3.9265090839417534</v>
      </c>
      <c r="AA199">
        <f t="shared" si="95"/>
        <v>3.0464294616789465</v>
      </c>
      <c r="AB199">
        <f t="shared" si="96"/>
        <v>2.5725404343066658</v>
      </c>
      <c r="AC199">
        <f t="shared" si="97"/>
        <v>1.7827253886861987</v>
      </c>
      <c r="AD199">
        <f t="shared" si="98"/>
        <v>1.1283072080292396</v>
      </c>
      <c r="AE199">
        <f t="shared" si="99"/>
        <v>1.1790585935061306</v>
      </c>
      <c r="AF199">
        <f t="shared" si="100"/>
        <v>1.3094556972091236</v>
      </c>
      <c r="AG199">
        <f t="shared" si="101"/>
        <v>6.201378284356414</v>
      </c>
      <c r="AH199">
        <f t="shared" si="102"/>
        <v>4.8114141861385971</v>
      </c>
      <c r="AI199">
        <f t="shared" si="103"/>
        <v>4.0629719794059262</v>
      </c>
      <c r="AJ199">
        <f t="shared" si="104"/>
        <v>2.8155683015181423</v>
      </c>
      <c r="AK199">
        <f t="shared" si="105"/>
        <v>1.7820052541254066</v>
      </c>
      <c r="AL199">
        <f t="shared" si="106"/>
        <v>1.986503940594055</v>
      </c>
      <c r="AM199">
        <f t="shared" si="107"/>
        <v>2.1640088004488418</v>
      </c>
      <c r="AN199">
        <f>ACOS(COS(RADIANS(90-$C199)) *COS(RADIANS(90-'1. Intensity Data'!$C$8)) +SIN(RADIANS(90-'Climate Stations - U of M'!$C199)) *SIN(RADIANS(90-'1. Intensity Data'!$C$8)) *COS(RADIANS('Climate Stations - U of M'!$D199-'1. Intensity Data'!$C$9))) *6371</f>
        <v>55.927125518827097</v>
      </c>
    </row>
    <row r="200" spans="1:40" x14ac:dyDescent="0.25">
      <c r="A200">
        <v>352</v>
      </c>
      <c r="B200" t="s">
        <v>705</v>
      </c>
      <c r="C200">
        <v>47.2194</v>
      </c>
      <c r="D200">
        <v>-111.709999999999</v>
      </c>
      <c r="E200" s="13">
        <v>1024.0999999999899</v>
      </c>
      <c r="F200" t="s">
        <v>706</v>
      </c>
      <c r="G200" t="s">
        <v>2345</v>
      </c>
      <c r="H200" s="8">
        <v>0.99280999999999997</v>
      </c>
      <c r="I200" s="8">
        <v>1.68906</v>
      </c>
      <c r="J200" s="8">
        <v>2.3311799999999998</v>
      </c>
      <c r="K200" s="8">
        <v>3.8866900000000002</v>
      </c>
      <c r="L200">
        <f t="shared" si="81"/>
        <v>3359.908243999967</v>
      </c>
      <c r="M200">
        <f t="shared" si="82"/>
        <v>0.5473704246912483</v>
      </c>
      <c r="N200">
        <f t="shared" si="83"/>
        <v>1.628646041351544</v>
      </c>
      <c r="O200" s="6">
        <f t="shared" si="84"/>
        <v>0.27639807208699091</v>
      </c>
      <c r="P200" s="6">
        <f t="shared" si="85"/>
        <v>0.35578588031194613</v>
      </c>
      <c r="Q200">
        <f t="shared" si="86"/>
        <v>0.99221596083174513</v>
      </c>
      <c r="R200" s="8">
        <v>1.5927718471617798</v>
      </c>
      <c r="S200">
        <f t="shared" si="87"/>
        <v>1.9048490779255438</v>
      </c>
      <c r="T200">
        <f t="shared" si="88"/>
        <v>1.4779001466663706</v>
      </c>
      <c r="U200">
        <f t="shared" si="89"/>
        <v>1.2480045682960461</v>
      </c>
      <c r="V200">
        <f t="shared" si="90"/>
        <v>0.86484527101217235</v>
      </c>
      <c r="W200">
        <f t="shared" si="91"/>
        <v>0.5473704246912483</v>
      </c>
      <c r="X200">
        <f t="shared" si="92"/>
        <v>0.65873031851843622</v>
      </c>
      <c r="Y200">
        <f t="shared" si="93"/>
        <v>0.75539070636043537</v>
      </c>
      <c r="Z200">
        <f t="shared" si="94"/>
        <v>3.4529115436944728</v>
      </c>
      <c r="AA200">
        <f t="shared" si="95"/>
        <v>2.6789830942457118</v>
      </c>
      <c r="AB200">
        <f t="shared" si="96"/>
        <v>2.2622523906963785</v>
      </c>
      <c r="AC200">
        <f t="shared" si="97"/>
        <v>1.5677012181141574</v>
      </c>
      <c r="AD200">
        <f t="shared" si="98"/>
        <v>0.99221596083174513</v>
      </c>
      <c r="AE200">
        <f t="shared" si="99"/>
        <v>1.1698165984209132</v>
      </c>
      <c r="AF200">
        <f t="shared" si="100"/>
        <v>1.2921916503899373</v>
      </c>
      <c r="AG200">
        <f t="shared" si="101"/>
        <v>5.6676882239033723</v>
      </c>
      <c r="AH200">
        <f t="shared" si="102"/>
        <v>4.3973443116491691</v>
      </c>
      <c r="AI200">
        <f t="shared" si="103"/>
        <v>3.7133129742815201</v>
      </c>
      <c r="AJ200">
        <f t="shared" si="104"/>
        <v>2.5732607453354395</v>
      </c>
      <c r="AK200">
        <f t="shared" si="105"/>
        <v>1.628646041351544</v>
      </c>
      <c r="AL200">
        <f t="shared" si="106"/>
        <v>1.8042795310136579</v>
      </c>
      <c r="AM200">
        <f t="shared" si="107"/>
        <v>1.956729400040373</v>
      </c>
      <c r="AN200">
        <f>ACOS(COS(RADIANS(90-$C200)) *COS(RADIANS(90-'1. Intensity Data'!$C$8)) +SIN(RADIANS(90-'Climate Stations - U of M'!$C200)) *SIN(RADIANS(90-'1. Intensity Data'!$C$8)) *COS(RADIANS('Climate Stations - U of M'!$D200-'1. Intensity Data'!$C$9))) *6371</f>
        <v>73.59393333150831</v>
      </c>
    </row>
    <row r="201" spans="1:40" x14ac:dyDescent="0.25">
      <c r="A201">
        <v>355</v>
      </c>
      <c r="B201" t="s">
        <v>711</v>
      </c>
      <c r="C201">
        <v>46.416699999999899</v>
      </c>
      <c r="D201">
        <v>-110.55</v>
      </c>
      <c r="E201">
        <v>-999.89999999999895</v>
      </c>
      <c r="F201" t="s">
        <v>712</v>
      </c>
      <c r="G201" t="s">
        <v>2345</v>
      </c>
      <c r="H201" s="8">
        <v>0.9</v>
      </c>
      <c r="I201" s="8">
        <v>1.4837199999999999</v>
      </c>
      <c r="J201" s="8">
        <v>2.19231</v>
      </c>
      <c r="K201" s="8">
        <v>3.5457100000000001</v>
      </c>
      <c r="L201">
        <f t="shared" si="81"/>
        <v>-3280.5119159999967</v>
      </c>
      <c r="M201">
        <f t="shared" si="82"/>
        <v>0.51387334537513818</v>
      </c>
      <c r="N201">
        <f t="shared" si="83"/>
        <v>1.7955316822859486</v>
      </c>
      <c r="O201" s="6">
        <f t="shared" si="84"/>
        <v>0.32762034761361053</v>
      </c>
      <c r="P201" s="6">
        <f t="shared" si="85"/>
        <v>0.28678422513269464</v>
      </c>
      <c r="Q201">
        <f t="shared" si="86"/>
        <v>1.0411579537093218</v>
      </c>
      <c r="R201" s="8">
        <v>1.583589017676708</v>
      </c>
      <c r="S201">
        <f t="shared" si="87"/>
        <v>1.7882792419054807</v>
      </c>
      <c r="T201">
        <f t="shared" si="88"/>
        <v>1.3874580325128731</v>
      </c>
      <c r="U201">
        <f t="shared" si="89"/>
        <v>1.1716312274553149</v>
      </c>
      <c r="V201">
        <f t="shared" si="90"/>
        <v>0.81191988569271833</v>
      </c>
      <c r="W201">
        <f t="shared" si="91"/>
        <v>0.51387334537513818</v>
      </c>
      <c r="X201">
        <f t="shared" si="92"/>
        <v>0.61040500903135364</v>
      </c>
      <c r="Y201">
        <f t="shared" si="93"/>
        <v>0.69419449308494863</v>
      </c>
      <c r="Z201">
        <f t="shared" si="94"/>
        <v>3.6232296789084395</v>
      </c>
      <c r="AA201">
        <f t="shared" si="95"/>
        <v>2.8111264750151692</v>
      </c>
      <c r="AB201">
        <f t="shared" si="96"/>
        <v>2.3738401344572537</v>
      </c>
      <c r="AC201">
        <f t="shared" si="97"/>
        <v>1.6450295668607287</v>
      </c>
      <c r="AD201">
        <f t="shared" si="98"/>
        <v>1.0411579537093218</v>
      </c>
      <c r="AE201">
        <f t="shared" si="99"/>
        <v>1.1675208910496453</v>
      </c>
      <c r="AF201">
        <f t="shared" si="100"/>
        <v>1.2879032690204086</v>
      </c>
      <c r="AG201">
        <f t="shared" si="101"/>
        <v>6.2484502543551006</v>
      </c>
      <c r="AH201">
        <f t="shared" si="102"/>
        <v>4.8479355421720616</v>
      </c>
      <c r="AI201">
        <f t="shared" si="103"/>
        <v>4.0938122356119626</v>
      </c>
      <c r="AJ201">
        <f t="shared" si="104"/>
        <v>2.8369400580117992</v>
      </c>
      <c r="AK201">
        <f t="shared" si="105"/>
        <v>1.7955316822859486</v>
      </c>
      <c r="AL201">
        <f t="shared" si="106"/>
        <v>1.8947262617144613</v>
      </c>
      <c r="AM201">
        <f t="shared" si="107"/>
        <v>1.9808271566584108</v>
      </c>
      <c r="AN201">
        <f>ACOS(COS(RADIANS(90-$C201)) *COS(RADIANS(90-'1. Intensity Data'!$C$8)) +SIN(RADIANS(90-'Climate Stations - U of M'!$C201)) *SIN(RADIANS(90-'1. Intensity Data'!$C$8)) *COS(RADIANS('Climate Stations - U of M'!$D201-'1. Intensity Data'!$C$9))) *6371</f>
        <v>113.65206088174257</v>
      </c>
    </row>
    <row r="202" spans="1:40" x14ac:dyDescent="0.25">
      <c r="A202">
        <v>356</v>
      </c>
      <c r="B202" t="s">
        <v>713</v>
      </c>
      <c r="C202">
        <v>46.25</v>
      </c>
      <c r="D202">
        <v>-112.25</v>
      </c>
      <c r="E202" s="13">
        <v>2133.5999999999899</v>
      </c>
      <c r="F202" t="s">
        <v>714</v>
      </c>
      <c r="G202" t="s">
        <v>2345</v>
      </c>
      <c r="H202" s="8">
        <v>0.75</v>
      </c>
      <c r="I202" s="8">
        <v>1.3359300000000001</v>
      </c>
      <c r="J202" s="8">
        <v>1.8</v>
      </c>
      <c r="K202" s="8">
        <v>2.9333300000000002</v>
      </c>
      <c r="L202">
        <f t="shared" si="81"/>
        <v>7000.0002239999667</v>
      </c>
      <c r="M202">
        <f t="shared" si="82"/>
        <v>0.40273894590285425</v>
      </c>
      <c r="N202">
        <f t="shared" si="83"/>
        <v>1.2971418525321139</v>
      </c>
      <c r="O202" s="6">
        <f t="shared" si="84"/>
        <v>0.22862925534646059</v>
      </c>
      <c r="P202" s="6">
        <f t="shared" si="85"/>
        <v>0.24426522216593516</v>
      </c>
      <c r="Q202">
        <f t="shared" si="86"/>
        <v>0.77070353734902453</v>
      </c>
      <c r="R202" s="8">
        <v>1.1418124960761524</v>
      </c>
      <c r="S202">
        <f t="shared" si="87"/>
        <v>1.4015315317419326</v>
      </c>
      <c r="T202">
        <f t="shared" si="88"/>
        <v>1.0873951539377065</v>
      </c>
      <c r="U202">
        <f t="shared" si="89"/>
        <v>0.91824479665850767</v>
      </c>
      <c r="V202">
        <f t="shared" si="90"/>
        <v>0.6363275345265097</v>
      </c>
      <c r="W202">
        <f t="shared" si="91"/>
        <v>0.40273894590285425</v>
      </c>
      <c r="X202">
        <f t="shared" si="92"/>
        <v>0.48955420942714067</v>
      </c>
      <c r="Y202">
        <f t="shared" si="93"/>
        <v>0.5649098581662213</v>
      </c>
      <c r="Z202">
        <f t="shared" si="94"/>
        <v>2.6820483099746051</v>
      </c>
      <c r="AA202">
        <f t="shared" si="95"/>
        <v>2.080899550842366</v>
      </c>
      <c r="AB202">
        <f t="shared" si="96"/>
        <v>1.7572040651557759</v>
      </c>
      <c r="AC202">
        <f t="shared" si="97"/>
        <v>1.2177115890114587</v>
      </c>
      <c r="AD202">
        <f t="shared" si="98"/>
        <v>0.77070353734902453</v>
      </c>
      <c r="AE202">
        <f t="shared" si="99"/>
        <v>1.0570767606495064</v>
      </c>
      <c r="AF202">
        <f t="shared" si="100"/>
        <v>1.0815936334329495</v>
      </c>
      <c r="AG202">
        <f t="shared" si="101"/>
        <v>4.5140536468117558</v>
      </c>
      <c r="AH202">
        <f t="shared" si="102"/>
        <v>3.5022830018367079</v>
      </c>
      <c r="AI202">
        <f t="shared" si="103"/>
        <v>2.9574834237732195</v>
      </c>
      <c r="AJ202">
        <f t="shared" si="104"/>
        <v>2.0494841270007402</v>
      </c>
      <c r="AK202">
        <f t="shared" si="105"/>
        <v>1.2971418525321139</v>
      </c>
      <c r="AL202">
        <f t="shared" si="106"/>
        <v>1.4228563893990853</v>
      </c>
      <c r="AM202">
        <f t="shared" si="107"/>
        <v>1.5319766073996166</v>
      </c>
      <c r="AN202">
        <f>ACOS(COS(RADIANS(90-$C202)) *COS(RADIANS(90-'1. Intensity Data'!$C$8)) +SIN(RADIANS(90-'Climate Stations - U of M'!$C202)) *SIN(RADIANS(90-'1. Intensity Data'!$C$8)) *COS(RADIANS('Climate Stations - U of M'!$D202-'1. Intensity Data'!$C$9))) *6371</f>
        <v>42.017978205313732</v>
      </c>
    </row>
    <row r="203" spans="1:40" x14ac:dyDescent="0.25">
      <c r="A203">
        <v>968</v>
      </c>
      <c r="B203" t="s">
        <v>1931</v>
      </c>
      <c r="C203">
        <v>47.5167</v>
      </c>
      <c r="D203">
        <v>-108.0333</v>
      </c>
      <c r="E203">
        <v>892.5</v>
      </c>
      <c r="F203" t="s">
        <v>1932</v>
      </c>
      <c r="G203" t="s">
        <v>2345</v>
      </c>
      <c r="H203" s="8">
        <v>0.84706000000000004</v>
      </c>
      <c r="I203" s="8">
        <v>1.2557700000000001</v>
      </c>
      <c r="J203" s="8">
        <v>2.1766700000000001</v>
      </c>
      <c r="K203" s="8">
        <v>3.1386400000000001</v>
      </c>
      <c r="L203">
        <f t="shared" si="81"/>
        <v>2928.1496999999999</v>
      </c>
      <c r="M203">
        <f t="shared" si="82"/>
        <v>0.53652024877485527</v>
      </c>
      <c r="N203">
        <f t="shared" si="83"/>
        <v>1.7258747959195895</v>
      </c>
      <c r="O203" s="6">
        <f t="shared" si="84"/>
        <v>0.30402544808515691</v>
      </c>
      <c r="P203" s="6">
        <f t="shared" si="85"/>
        <v>0.32578586661615461</v>
      </c>
      <c r="Q203">
        <f t="shared" si="86"/>
        <v>1.0258303312678723</v>
      </c>
      <c r="R203" s="8">
        <v>1.1941352680139139</v>
      </c>
      <c r="S203">
        <f t="shared" si="87"/>
        <v>1.8670904657364962</v>
      </c>
      <c r="T203">
        <f t="shared" si="88"/>
        <v>1.4486046716921093</v>
      </c>
      <c r="U203">
        <f t="shared" si="89"/>
        <v>1.2232661672066698</v>
      </c>
      <c r="V203">
        <f t="shared" si="90"/>
        <v>0.84770199306427141</v>
      </c>
      <c r="W203">
        <f t="shared" si="91"/>
        <v>0.53652024877485527</v>
      </c>
      <c r="X203">
        <f t="shared" si="92"/>
        <v>0.61415518658114143</v>
      </c>
      <c r="Y203">
        <f t="shared" si="93"/>
        <v>0.68154231259699793</v>
      </c>
      <c r="Z203">
        <f t="shared" si="94"/>
        <v>3.569889552812195</v>
      </c>
      <c r="AA203">
        <f t="shared" si="95"/>
        <v>2.7697418944232552</v>
      </c>
      <c r="AB203">
        <f t="shared" si="96"/>
        <v>2.3388931552907484</v>
      </c>
      <c r="AC203">
        <f t="shared" si="97"/>
        <v>1.6208119234032383</v>
      </c>
      <c r="AD203">
        <f t="shared" si="98"/>
        <v>1.0258303312678723</v>
      </c>
      <c r="AE203">
        <f t="shared" si="99"/>
        <v>1.0701574536339467</v>
      </c>
      <c r="AF203">
        <f t="shared" si="100"/>
        <v>1.1060283679278839</v>
      </c>
      <c r="AG203">
        <f t="shared" si="101"/>
        <v>6.0060442898001707</v>
      </c>
      <c r="AH203">
        <f t="shared" si="102"/>
        <v>4.6598619489828916</v>
      </c>
      <c r="AI203">
        <f t="shared" si="103"/>
        <v>3.9349945346966635</v>
      </c>
      <c r="AJ203">
        <f t="shared" si="104"/>
        <v>2.7268821775529517</v>
      </c>
      <c r="AK203">
        <f t="shared" si="105"/>
        <v>1.7258747959195895</v>
      </c>
      <c r="AL203">
        <f t="shared" si="106"/>
        <v>1.8385735969396921</v>
      </c>
      <c r="AM203">
        <f t="shared" si="107"/>
        <v>1.9363961562251415</v>
      </c>
      <c r="AN203">
        <f>ACOS(COS(RADIANS(90-$C203)) *COS(RADIANS(90-'1. Intensity Data'!$C$8)) +SIN(RADIANS(90-'Climate Stations - U of M'!$C203)) *SIN(RADIANS(90-'1. Intensity Data'!$C$8)) *COS(RADIANS('Climate Stations - U of M'!$D203-'1. Intensity Data'!$C$9))) *6371</f>
        <v>318.5633935664784</v>
      </c>
    </row>
    <row r="204" spans="1:40" x14ac:dyDescent="0.25">
      <c r="A204">
        <v>96</v>
      </c>
      <c r="B204" t="s">
        <v>194</v>
      </c>
      <c r="C204">
        <v>47.371200000000002</v>
      </c>
      <c r="D204">
        <v>-114.1618</v>
      </c>
      <c r="E204">
        <v>828.39999999999895</v>
      </c>
      <c r="F204" t="s">
        <v>195</v>
      </c>
      <c r="G204" t="s">
        <v>2346</v>
      </c>
      <c r="H204" s="8">
        <v>0.79051000000000005</v>
      </c>
      <c r="I204" s="8">
        <v>1.33169</v>
      </c>
      <c r="J204" s="8">
        <v>1.7849999999999999</v>
      </c>
      <c r="K204" s="8">
        <v>2.9568400000000001</v>
      </c>
      <c r="L204">
        <f t="shared" si="81"/>
        <v>2717.8478559999967</v>
      </c>
      <c r="M204">
        <f t="shared" si="82"/>
        <v>0.37982084933029936</v>
      </c>
      <c r="N204">
        <f t="shared" si="83"/>
        <v>1.0871555723493156</v>
      </c>
      <c r="O204" s="6">
        <f t="shared" si="84"/>
        <v>0.18081047121592858</v>
      </c>
      <c r="P204" s="6">
        <f t="shared" si="85"/>
        <v>0.25449258099126332</v>
      </c>
      <c r="Q204">
        <f t="shared" si="86"/>
        <v>0.67082407667028954</v>
      </c>
      <c r="R204" s="8">
        <v>1.2740090990105086</v>
      </c>
      <c r="S204">
        <f t="shared" si="87"/>
        <v>1.3217765556694419</v>
      </c>
      <c r="T204">
        <f t="shared" si="88"/>
        <v>1.0255162931918083</v>
      </c>
      <c r="U204">
        <f t="shared" si="89"/>
        <v>0.86599153647308247</v>
      </c>
      <c r="V204">
        <f t="shared" si="90"/>
        <v>0.60011694194187304</v>
      </c>
      <c r="W204">
        <f t="shared" si="91"/>
        <v>0.37982084933029936</v>
      </c>
      <c r="X204">
        <f t="shared" si="92"/>
        <v>0.4824931369977245</v>
      </c>
      <c r="Y204">
        <f t="shared" si="93"/>
        <v>0.57161268269304966</v>
      </c>
      <c r="Z204">
        <f t="shared" si="94"/>
        <v>2.3344677868126076</v>
      </c>
      <c r="AA204">
        <f t="shared" si="95"/>
        <v>1.811225007009782</v>
      </c>
      <c r="AB204">
        <f t="shared" si="96"/>
        <v>1.52947889480826</v>
      </c>
      <c r="AC204">
        <f t="shared" si="97"/>
        <v>1.0599020411390576</v>
      </c>
      <c r="AD204">
        <f t="shared" si="98"/>
        <v>0.67082407667028954</v>
      </c>
      <c r="AE204">
        <f t="shared" si="99"/>
        <v>1.0901259113830952</v>
      </c>
      <c r="AF204">
        <f t="shared" si="100"/>
        <v>1.1433294470032935</v>
      </c>
      <c r="AG204">
        <f t="shared" si="101"/>
        <v>3.783301391775618</v>
      </c>
      <c r="AH204">
        <f t="shared" si="102"/>
        <v>2.9353200453431523</v>
      </c>
      <c r="AI204">
        <f t="shared" si="103"/>
        <v>2.4787147049564395</v>
      </c>
      <c r="AJ204">
        <f t="shared" si="104"/>
        <v>1.7177058043119187</v>
      </c>
      <c r="AK204">
        <f t="shared" si="105"/>
        <v>1.0871555723493156</v>
      </c>
      <c r="AL204">
        <f t="shared" si="106"/>
        <v>1.2616166792619867</v>
      </c>
      <c r="AM204">
        <f t="shared" si="107"/>
        <v>1.4130489200621852</v>
      </c>
      <c r="AN204">
        <f>ACOS(COS(RADIANS(90-$C204)) *COS(RADIANS(90-'1. Intensity Data'!$C$8)) +SIN(RADIANS(90-'Climate Stations - U of M'!$C204)) *SIN(RADIANS(90-'1. Intensity Data'!$C$8)) *COS(RADIANS('Climate Stations - U of M'!$D204-'1. Intensity Data'!$C$9))) *6371</f>
        <v>184.64187612651887</v>
      </c>
    </row>
    <row r="205" spans="1:40" x14ac:dyDescent="0.25">
      <c r="A205">
        <v>357</v>
      </c>
      <c r="B205" t="s">
        <v>715</v>
      </c>
      <c r="C205">
        <v>46.466700000000003</v>
      </c>
      <c r="D205">
        <v>-112.1833</v>
      </c>
      <c r="E205" s="13">
        <v>1915.0999999999899</v>
      </c>
      <c r="F205" t="s">
        <v>716</v>
      </c>
      <c r="G205" t="s">
        <v>2345</v>
      </c>
      <c r="H205" s="8">
        <v>0.78666999999999998</v>
      </c>
      <c r="I205" s="8">
        <v>1.3837200000000001</v>
      </c>
      <c r="J205" s="8">
        <v>1.7833300000000001</v>
      </c>
      <c r="K205" s="8">
        <v>3.2088299999999998</v>
      </c>
      <c r="L205">
        <f t="shared" si="81"/>
        <v>6283.1366839999664</v>
      </c>
      <c r="M205">
        <f t="shared" si="82"/>
        <v>0.42604022715650564</v>
      </c>
      <c r="N205">
        <f t="shared" si="83"/>
        <v>1.2327672962811094</v>
      </c>
      <c r="O205" s="6">
        <f t="shared" si="84"/>
        <v>0.20621736324280959</v>
      </c>
      <c r="P205" s="6">
        <f t="shared" si="85"/>
        <v>0.28310124324224606</v>
      </c>
      <c r="Q205">
        <f t="shared" si="86"/>
        <v>0.75793426976167777</v>
      </c>
      <c r="R205" s="8">
        <v>1.6067818303628116</v>
      </c>
      <c r="S205">
        <f t="shared" si="87"/>
        <v>1.4826199905046396</v>
      </c>
      <c r="T205">
        <f t="shared" si="88"/>
        <v>1.1503086133225653</v>
      </c>
      <c r="U205">
        <f t="shared" si="89"/>
        <v>0.97137171791683274</v>
      </c>
      <c r="V205">
        <f t="shared" si="90"/>
        <v>0.67314355890727895</v>
      </c>
      <c r="W205">
        <f t="shared" si="91"/>
        <v>0.42604022715650564</v>
      </c>
      <c r="X205">
        <f t="shared" si="92"/>
        <v>0.51619767036737918</v>
      </c>
      <c r="Y205">
        <f t="shared" si="93"/>
        <v>0.59445433107441747</v>
      </c>
      <c r="Z205">
        <f t="shared" si="94"/>
        <v>2.6376112587706384</v>
      </c>
      <c r="AA205">
        <f t="shared" si="95"/>
        <v>2.0464225283565298</v>
      </c>
      <c r="AB205">
        <f t="shared" si="96"/>
        <v>1.7280901350566251</v>
      </c>
      <c r="AC205">
        <f t="shared" si="97"/>
        <v>1.1975361462234508</v>
      </c>
      <c r="AD205">
        <f t="shared" si="98"/>
        <v>0.75793426976167777</v>
      </c>
      <c r="AE205">
        <f t="shared" si="99"/>
        <v>1.1733190942211711</v>
      </c>
      <c r="AF205">
        <f t="shared" si="100"/>
        <v>1.2987343125448192</v>
      </c>
      <c r="AG205">
        <f t="shared" si="101"/>
        <v>4.2900301910582606</v>
      </c>
      <c r="AH205">
        <f t="shared" si="102"/>
        <v>3.3284716999589952</v>
      </c>
      <c r="AI205">
        <f t="shared" si="103"/>
        <v>2.8107094355209292</v>
      </c>
      <c r="AJ205">
        <f t="shared" si="104"/>
        <v>1.9477723281241528</v>
      </c>
      <c r="AK205">
        <f t="shared" si="105"/>
        <v>1.2327672962811094</v>
      </c>
      <c r="AL205">
        <f t="shared" si="106"/>
        <v>1.370407972210832</v>
      </c>
      <c r="AM205">
        <f t="shared" si="107"/>
        <v>1.4898800789178313</v>
      </c>
      <c r="AN205">
        <f>ACOS(COS(RADIANS(90-$C205)) *COS(RADIANS(90-'1. Intensity Data'!$C$8)) +SIN(RADIANS(90-'Climate Stations - U of M'!$C205)) *SIN(RADIANS(90-'1. Intensity Data'!$C$8)) *COS(RADIANS('Climate Stations - U of M'!$D205-'1. Intensity Data'!$C$9))) *6371</f>
        <v>18.965458703850732</v>
      </c>
    </row>
    <row r="206" spans="1:40" x14ac:dyDescent="0.25">
      <c r="A206">
        <v>358</v>
      </c>
      <c r="B206" t="s">
        <v>717</v>
      </c>
      <c r="C206">
        <v>48.515300000000003</v>
      </c>
      <c r="D206">
        <v>-110.97110000000001</v>
      </c>
      <c r="E206">
        <v>954.6</v>
      </c>
      <c r="F206" t="s">
        <v>718</v>
      </c>
      <c r="G206" t="s">
        <v>2345</v>
      </c>
      <c r="H206" s="8">
        <v>0.88427</v>
      </c>
      <c r="I206" s="8">
        <v>1.26755</v>
      </c>
      <c r="J206" s="8">
        <v>2.1850900000000002</v>
      </c>
      <c r="K206" s="8">
        <v>3.3882099999999999</v>
      </c>
      <c r="L206">
        <f t="shared" si="81"/>
        <v>3131.8898640000002</v>
      </c>
      <c r="M206">
        <f t="shared" si="82"/>
        <v>0.57702824762810145</v>
      </c>
      <c r="N206">
        <f t="shared" si="83"/>
        <v>1.6437971532309383</v>
      </c>
      <c r="O206" s="6">
        <f t="shared" si="84"/>
        <v>0.27268983442138167</v>
      </c>
      <c r="P206" s="6">
        <f t="shared" si="85"/>
        <v>0.38801405773156228</v>
      </c>
      <c r="Q206">
        <f t="shared" si="86"/>
        <v>1.0159056054812505</v>
      </c>
      <c r="R206" s="8">
        <v>1.767385522315412</v>
      </c>
      <c r="S206">
        <f t="shared" si="87"/>
        <v>2.0080583017457929</v>
      </c>
      <c r="T206">
        <f t="shared" si="88"/>
        <v>1.557976268595874</v>
      </c>
      <c r="U206">
        <f t="shared" si="89"/>
        <v>1.3156244045920713</v>
      </c>
      <c r="V206">
        <f t="shared" si="90"/>
        <v>0.91170463125240031</v>
      </c>
      <c r="W206">
        <f t="shared" si="91"/>
        <v>0.57702824762810145</v>
      </c>
      <c r="X206">
        <f t="shared" si="92"/>
        <v>0.65383868572107606</v>
      </c>
      <c r="Y206">
        <f t="shared" si="93"/>
        <v>0.72051014598577812</v>
      </c>
      <c r="Z206">
        <f t="shared" si="94"/>
        <v>3.5353515070747514</v>
      </c>
      <c r="AA206">
        <f t="shared" si="95"/>
        <v>2.7429451347993767</v>
      </c>
      <c r="AB206">
        <f t="shared" si="96"/>
        <v>2.3162647804972512</v>
      </c>
      <c r="AC206">
        <f t="shared" si="97"/>
        <v>1.6051308566603759</v>
      </c>
      <c r="AD206">
        <f t="shared" si="98"/>
        <v>1.0159056054812505</v>
      </c>
      <c r="AE206">
        <f t="shared" si="99"/>
        <v>1.2134700172093211</v>
      </c>
      <c r="AF206">
        <f t="shared" si="100"/>
        <v>1.3737362366866837</v>
      </c>
      <c r="AG206">
        <f t="shared" si="101"/>
        <v>5.7204140932436651</v>
      </c>
      <c r="AH206">
        <f t="shared" si="102"/>
        <v>4.4382523137235337</v>
      </c>
      <c r="AI206">
        <f t="shared" si="103"/>
        <v>3.7478575093665389</v>
      </c>
      <c r="AJ206">
        <f t="shared" si="104"/>
        <v>2.5971995021048828</v>
      </c>
      <c r="AK206">
        <f t="shared" si="105"/>
        <v>1.6437971532309383</v>
      </c>
      <c r="AL206">
        <f t="shared" si="106"/>
        <v>1.7791203649232039</v>
      </c>
      <c r="AM206">
        <f t="shared" si="107"/>
        <v>1.8965809126720903</v>
      </c>
      <c r="AN206">
        <f>ACOS(COS(RADIANS(90-$C206)) *COS(RADIANS(90-'1. Intensity Data'!$C$8)) +SIN(RADIANS(90-'Climate Stations - U of M'!$C206)) *SIN(RADIANS(90-'1. Intensity Data'!$C$8)) *COS(RADIANS('Climate Stations - U of M'!$D206-'1. Intensity Data'!$C$9))) *6371</f>
        <v>227.83092368930033</v>
      </c>
    </row>
    <row r="207" spans="1:40" x14ac:dyDescent="0.25">
      <c r="A207">
        <v>104</v>
      </c>
      <c r="B207" t="s">
        <v>210</v>
      </c>
      <c r="C207">
        <v>48.5105</v>
      </c>
      <c r="D207">
        <v>-110.9742</v>
      </c>
      <c r="E207">
        <v>960.7</v>
      </c>
      <c r="F207" t="s">
        <v>211</v>
      </c>
      <c r="G207" t="s">
        <v>2345</v>
      </c>
      <c r="H207" s="8">
        <v>0.88295000000000001</v>
      </c>
      <c r="I207" s="8">
        <v>1.2637499999999999</v>
      </c>
      <c r="J207" s="8">
        <v>2.1844700000000001</v>
      </c>
      <c r="K207" s="8">
        <v>3.3874599999999999</v>
      </c>
      <c r="L207">
        <f t="shared" si="81"/>
        <v>3151.9029880000003</v>
      </c>
      <c r="M207">
        <f t="shared" si="82"/>
        <v>0.57703630087042534</v>
      </c>
      <c r="N207">
        <f t="shared" si="83"/>
        <v>1.6428275318584975</v>
      </c>
      <c r="O207" s="6">
        <f t="shared" si="84"/>
        <v>0.27243991906725201</v>
      </c>
      <c r="P207" s="6">
        <f t="shared" si="85"/>
        <v>0.3881953390969799</v>
      </c>
      <c r="Q207">
        <f t="shared" si="86"/>
        <v>1.0155114354777388</v>
      </c>
      <c r="R207" s="8">
        <v>1.5138901822721915</v>
      </c>
      <c r="S207">
        <f t="shared" si="87"/>
        <v>2.0080863270290803</v>
      </c>
      <c r="T207">
        <f t="shared" si="88"/>
        <v>1.5579980123501485</v>
      </c>
      <c r="U207">
        <f t="shared" si="89"/>
        <v>1.3156427659845698</v>
      </c>
      <c r="V207">
        <f t="shared" si="90"/>
        <v>0.9117173553752721</v>
      </c>
      <c r="W207">
        <f t="shared" si="91"/>
        <v>0.57703630087042534</v>
      </c>
      <c r="X207">
        <f t="shared" si="92"/>
        <v>0.65351472565281898</v>
      </c>
      <c r="Y207">
        <f t="shared" si="93"/>
        <v>0.71989799836393686</v>
      </c>
      <c r="Z207">
        <f t="shared" si="94"/>
        <v>3.5339797954625309</v>
      </c>
      <c r="AA207">
        <f t="shared" si="95"/>
        <v>2.7418808757898949</v>
      </c>
      <c r="AB207">
        <f t="shared" si="96"/>
        <v>2.3153660728892445</v>
      </c>
      <c r="AC207">
        <f t="shared" si="97"/>
        <v>1.6045080680548274</v>
      </c>
      <c r="AD207">
        <f t="shared" si="98"/>
        <v>1.0155114354777388</v>
      </c>
      <c r="AE207">
        <f t="shared" si="99"/>
        <v>1.1500961821985161</v>
      </c>
      <c r="AF207">
        <f t="shared" si="100"/>
        <v>1.2553539128864997</v>
      </c>
      <c r="AG207">
        <f t="shared" si="101"/>
        <v>5.7170398108675711</v>
      </c>
      <c r="AH207">
        <f t="shared" si="102"/>
        <v>4.4356343360179435</v>
      </c>
      <c r="AI207">
        <f t="shared" si="103"/>
        <v>3.7456467726373739</v>
      </c>
      <c r="AJ207">
        <f t="shared" si="104"/>
        <v>2.5956675003364262</v>
      </c>
      <c r="AK207">
        <f t="shared" si="105"/>
        <v>1.6428275318584975</v>
      </c>
      <c r="AL207">
        <f t="shared" si="106"/>
        <v>1.7782381488938732</v>
      </c>
      <c r="AM207">
        <f t="shared" si="107"/>
        <v>1.8957745644805792</v>
      </c>
      <c r="AN207">
        <f>ACOS(COS(RADIANS(90-$C207)) *COS(RADIANS(90-'1. Intensity Data'!$C$8)) +SIN(RADIANS(90-'Climate Stations - U of M'!$C207)) *SIN(RADIANS(90-'1. Intensity Data'!$C$8)) *COS(RADIANS('Climate Stations - U of M'!$D207-'1. Intensity Data'!$C$9))) *6371</f>
        <v>227.25103859204145</v>
      </c>
    </row>
    <row r="208" spans="1:40" x14ac:dyDescent="0.25">
      <c r="A208">
        <v>360</v>
      </c>
      <c r="B208" t="s">
        <v>721</v>
      </c>
      <c r="C208">
        <v>48.899999999999899</v>
      </c>
      <c r="D208">
        <v>-111.0333</v>
      </c>
      <c r="E208" s="13">
        <v>1220.0999999999899</v>
      </c>
      <c r="F208" t="s">
        <v>722</v>
      </c>
      <c r="G208" t="s">
        <v>2345</v>
      </c>
      <c r="H208" s="8">
        <v>1.11649</v>
      </c>
      <c r="I208" s="8">
        <v>2.0045500000000001</v>
      </c>
      <c r="J208" s="8">
        <v>2.6232199999999999</v>
      </c>
      <c r="K208" s="8">
        <v>4.3099999999999996</v>
      </c>
      <c r="L208">
        <f t="shared" si="81"/>
        <v>4002.9528839999671</v>
      </c>
      <c r="M208">
        <f t="shared" si="82"/>
        <v>0.58145560294779375</v>
      </c>
      <c r="N208">
        <f t="shared" si="83"/>
        <v>1.7595265778602331</v>
      </c>
      <c r="O208" s="6">
        <f t="shared" si="84"/>
        <v>0.30114111631700574</v>
      </c>
      <c r="P208" s="6">
        <f t="shared" si="85"/>
        <v>0.37272048722198636</v>
      </c>
      <c r="Q208">
        <f t="shared" si="86"/>
        <v>1.0661235325411098</v>
      </c>
      <c r="R208" s="8">
        <v>1.0398170964038229</v>
      </c>
      <c r="S208">
        <f t="shared" si="87"/>
        <v>2.023465498258322</v>
      </c>
      <c r="T208">
        <f t="shared" si="88"/>
        <v>1.5699301279590432</v>
      </c>
      <c r="U208">
        <f t="shared" si="89"/>
        <v>1.3257187747209696</v>
      </c>
      <c r="V208">
        <f t="shared" si="90"/>
        <v>0.91869985265751419</v>
      </c>
      <c r="W208">
        <f t="shared" si="91"/>
        <v>0.58145560294779375</v>
      </c>
      <c r="X208">
        <f t="shared" si="92"/>
        <v>0.71521420221084531</v>
      </c>
      <c r="Y208">
        <f t="shared" si="93"/>
        <v>0.83131666637117418</v>
      </c>
      <c r="Z208">
        <f t="shared" si="94"/>
        <v>3.7101098932430618</v>
      </c>
      <c r="AA208">
        <f t="shared" si="95"/>
        <v>2.8785335378609966</v>
      </c>
      <c r="AB208">
        <f t="shared" si="96"/>
        <v>2.4307616541937302</v>
      </c>
      <c r="AC208">
        <f t="shared" si="97"/>
        <v>1.6844751814149537</v>
      </c>
      <c r="AD208">
        <f t="shared" si="98"/>
        <v>1.0661235325411098</v>
      </c>
      <c r="AE208">
        <f t="shared" si="99"/>
        <v>1.031577910731424</v>
      </c>
      <c r="AF208">
        <f t="shared" si="100"/>
        <v>1.0339617817859714</v>
      </c>
      <c r="AG208">
        <f t="shared" si="101"/>
        <v>6.1231524909536112</v>
      </c>
      <c r="AH208">
        <f t="shared" si="102"/>
        <v>4.7507217602226293</v>
      </c>
      <c r="AI208">
        <f t="shared" si="103"/>
        <v>4.0117205975213315</v>
      </c>
      <c r="AJ208">
        <f t="shared" si="104"/>
        <v>2.7800519930191685</v>
      </c>
      <c r="AK208">
        <f t="shared" si="105"/>
        <v>1.7595265778602331</v>
      </c>
      <c r="AL208">
        <f t="shared" si="106"/>
        <v>1.9754499333951747</v>
      </c>
      <c r="AM208">
        <f t="shared" si="107"/>
        <v>2.1628714059995042</v>
      </c>
      <c r="AN208">
        <f>ACOS(COS(RADIANS(90-$C208)) *COS(RADIANS(90-'1. Intensity Data'!$C$8)) +SIN(RADIANS(90-'Climate Stations - U of M'!$C208)) *SIN(RADIANS(90-'1. Intensity Data'!$C$8)) *COS(RADIANS('Climate Stations - U of M'!$D208-'1. Intensity Data'!$C$9))) *6371</f>
        <v>267.01271867260215</v>
      </c>
    </row>
    <row r="209" spans="1:40" x14ac:dyDescent="0.25">
      <c r="A209">
        <v>359</v>
      </c>
      <c r="B209" t="s">
        <v>719</v>
      </c>
      <c r="C209">
        <v>48.966700000000003</v>
      </c>
      <c r="D209">
        <v>-110.9333</v>
      </c>
      <c r="E209" s="13">
        <v>1000</v>
      </c>
      <c r="F209" t="s">
        <v>720</v>
      </c>
      <c r="G209" t="s">
        <v>2345</v>
      </c>
      <c r="H209" s="8">
        <v>1.0212600000000001</v>
      </c>
      <c r="I209" s="8">
        <v>1.59874</v>
      </c>
      <c r="J209" s="8">
        <v>2.39967</v>
      </c>
      <c r="K209" s="8">
        <v>3.7855599999999998</v>
      </c>
      <c r="L209">
        <f t="shared" si="81"/>
        <v>3280.84</v>
      </c>
      <c r="M209">
        <f t="shared" si="82"/>
        <v>0.60861039879154843</v>
      </c>
      <c r="N209">
        <f t="shared" si="83"/>
        <v>1.7240876526393187</v>
      </c>
      <c r="O209" s="6">
        <f t="shared" si="84"/>
        <v>0.28514077046581393</v>
      </c>
      <c r="P209" s="6">
        <f t="shared" si="85"/>
        <v>0.41096587768047887</v>
      </c>
      <c r="Q209">
        <f t="shared" si="86"/>
        <v>1.067526765159899</v>
      </c>
      <c r="R209" s="8">
        <v>2.2440676039206231</v>
      </c>
      <c r="S209">
        <f t="shared" si="87"/>
        <v>2.1179641877945885</v>
      </c>
      <c r="T209">
        <f t="shared" si="88"/>
        <v>1.6432480767371809</v>
      </c>
      <c r="U209">
        <f t="shared" si="89"/>
        <v>1.3876317092447303</v>
      </c>
      <c r="V209">
        <f t="shared" si="90"/>
        <v>0.96160443009064656</v>
      </c>
      <c r="W209">
        <f t="shared" si="91"/>
        <v>0.60861039879154843</v>
      </c>
      <c r="X209">
        <f t="shared" si="92"/>
        <v>0.71177279909366131</v>
      </c>
      <c r="Y209">
        <f t="shared" si="93"/>
        <v>0.80131776255589537</v>
      </c>
      <c r="Z209">
        <f t="shared" si="94"/>
        <v>3.7149931427564482</v>
      </c>
      <c r="AA209">
        <f t="shared" si="95"/>
        <v>2.8823222659317276</v>
      </c>
      <c r="AB209">
        <f t="shared" si="96"/>
        <v>2.4339610245645695</v>
      </c>
      <c r="AC209">
        <f t="shared" si="97"/>
        <v>1.6866922889526406</v>
      </c>
      <c r="AD209">
        <f t="shared" si="98"/>
        <v>1.067526765159899</v>
      </c>
      <c r="AE209">
        <f t="shared" si="99"/>
        <v>1.3326405376106241</v>
      </c>
      <c r="AF209">
        <f t="shared" si="100"/>
        <v>1.5963467687963171</v>
      </c>
      <c r="AG209">
        <f t="shared" si="101"/>
        <v>5.9998250311848285</v>
      </c>
      <c r="AH209">
        <f t="shared" si="102"/>
        <v>4.655036662126161</v>
      </c>
      <c r="AI209">
        <f t="shared" si="103"/>
        <v>3.9309198480176466</v>
      </c>
      <c r="AJ209">
        <f t="shared" si="104"/>
        <v>2.7240584911701236</v>
      </c>
      <c r="AK209">
        <f t="shared" si="105"/>
        <v>1.7240876526393187</v>
      </c>
      <c r="AL209">
        <f t="shared" si="106"/>
        <v>1.8929832394794892</v>
      </c>
      <c r="AM209">
        <f t="shared" si="107"/>
        <v>2.0395846088567571</v>
      </c>
      <c r="AN209">
        <f>ACOS(COS(RADIANS(90-$C209)) *COS(RADIANS(90-'1. Intensity Data'!$C$8)) +SIN(RADIANS(90-'Climate Stations - U of M'!$C209)) *SIN(RADIANS(90-'1. Intensity Data'!$C$8)) *COS(RADIANS('Climate Stations - U of M'!$D209-'1. Intensity Data'!$C$9))) *6371</f>
        <v>276.22785863390811</v>
      </c>
    </row>
    <row r="210" spans="1:40" x14ac:dyDescent="0.25">
      <c r="A210">
        <v>361</v>
      </c>
      <c r="B210" t="s">
        <v>723</v>
      </c>
      <c r="C210">
        <v>48.588299999999897</v>
      </c>
      <c r="D210">
        <v>-109.2256</v>
      </c>
      <c r="E210">
        <v>737.6</v>
      </c>
      <c r="F210" t="s">
        <v>724</v>
      </c>
      <c r="G210" t="s">
        <v>2345</v>
      </c>
      <c r="H210" s="8">
        <v>0.96150999999999998</v>
      </c>
      <c r="I210" s="8">
        <v>1.575</v>
      </c>
      <c r="J210" s="8">
        <v>2.3704999999999998</v>
      </c>
      <c r="K210" s="8">
        <v>3.7315900000000002</v>
      </c>
      <c r="L210">
        <f t="shared" si="81"/>
        <v>2419.947584</v>
      </c>
      <c r="M210">
        <f t="shared" si="82"/>
        <v>0.55041670938984133</v>
      </c>
      <c r="N210">
        <f t="shared" si="83"/>
        <v>1.7383412709061397</v>
      </c>
      <c r="O210" s="6">
        <f t="shared" si="84"/>
        <v>0.3036599119861994</v>
      </c>
      <c r="P210" s="6">
        <f t="shared" si="85"/>
        <v>0.33993569754752595</v>
      </c>
      <c r="Q210">
        <f t="shared" si="86"/>
        <v>1.0391384842268327</v>
      </c>
      <c r="R210" s="8">
        <v>1.3115373571135995</v>
      </c>
      <c r="S210">
        <f t="shared" si="87"/>
        <v>1.9154501486766475</v>
      </c>
      <c r="T210">
        <f t="shared" si="88"/>
        <v>1.4861251153525716</v>
      </c>
      <c r="U210">
        <f t="shared" si="89"/>
        <v>1.2549500974088381</v>
      </c>
      <c r="V210">
        <f t="shared" si="90"/>
        <v>0.86965840083594936</v>
      </c>
      <c r="W210">
        <f t="shared" si="91"/>
        <v>0.55041670938984133</v>
      </c>
      <c r="X210">
        <f t="shared" si="92"/>
        <v>0.65319003204238102</v>
      </c>
      <c r="Y210">
        <f t="shared" si="93"/>
        <v>0.74239727610478545</v>
      </c>
      <c r="Z210">
        <f t="shared" si="94"/>
        <v>3.6162019251093778</v>
      </c>
      <c r="AA210">
        <f t="shared" si="95"/>
        <v>2.8056739074124484</v>
      </c>
      <c r="AB210">
        <f t="shared" si="96"/>
        <v>2.3692357440371783</v>
      </c>
      <c r="AC210">
        <f t="shared" si="97"/>
        <v>1.6418388050783959</v>
      </c>
      <c r="AD210">
        <f t="shared" si="98"/>
        <v>1.0391384842268327</v>
      </c>
      <c r="AE210">
        <f t="shared" si="99"/>
        <v>1.099507975908868</v>
      </c>
      <c r="AF210">
        <f t="shared" si="100"/>
        <v>1.1608551435374372</v>
      </c>
      <c r="AG210">
        <f t="shared" si="101"/>
        <v>6.0494276227533659</v>
      </c>
      <c r="AH210">
        <f t="shared" si="102"/>
        <v>4.6935214314465776</v>
      </c>
      <c r="AI210">
        <f t="shared" si="103"/>
        <v>3.9634180976659983</v>
      </c>
      <c r="AJ210">
        <f t="shared" si="104"/>
        <v>2.7465792080317009</v>
      </c>
      <c r="AK210">
        <f t="shared" si="105"/>
        <v>1.7383412709061397</v>
      </c>
      <c r="AL210">
        <f t="shared" si="106"/>
        <v>1.8963809531796048</v>
      </c>
      <c r="AM210">
        <f t="shared" si="107"/>
        <v>2.0335593973929722</v>
      </c>
      <c r="AN210">
        <f>ACOS(COS(RADIANS(90-$C210)) *COS(RADIANS(90-'1. Intensity Data'!$C$8)) +SIN(RADIANS(90-'Climate Stations - U of M'!$C210)) *SIN(RADIANS(90-'1. Intensity Data'!$C$8)) *COS(RADIANS('Climate Stations - U of M'!$D210-'1. Intensity Data'!$C$9))) *6371</f>
        <v>304.98012266897263</v>
      </c>
    </row>
    <row r="211" spans="1:40" x14ac:dyDescent="0.25">
      <c r="A211">
        <v>362</v>
      </c>
      <c r="B211" t="s">
        <v>725</v>
      </c>
      <c r="C211">
        <v>48.799999999999898</v>
      </c>
      <c r="D211">
        <v>-109.2667</v>
      </c>
      <c r="E211">
        <v>798.89999999999895</v>
      </c>
      <c r="F211" t="s">
        <v>726</v>
      </c>
      <c r="G211" t="s">
        <v>2345</v>
      </c>
      <c r="H211" s="8">
        <v>0.98524</v>
      </c>
      <c r="I211" s="8">
        <v>1.5707199999999999</v>
      </c>
      <c r="J211" s="8">
        <v>2.39255</v>
      </c>
      <c r="K211" s="8">
        <v>3.6957900000000001</v>
      </c>
      <c r="L211">
        <f t="shared" si="81"/>
        <v>2621.0630759999967</v>
      </c>
      <c r="M211">
        <f t="shared" si="82"/>
        <v>0.57801597564429053</v>
      </c>
      <c r="N211">
        <f t="shared" si="83"/>
        <v>1.7648621334607755</v>
      </c>
      <c r="O211" s="6">
        <f t="shared" si="84"/>
        <v>0.30338424803986858</v>
      </c>
      <c r="P211" s="6">
        <f t="shared" si="85"/>
        <v>0.36772603948915661</v>
      </c>
      <c r="Q211">
        <f t="shared" si="86"/>
        <v>1.0662940864749659</v>
      </c>
      <c r="R211" s="8">
        <v>1.2027087015014193</v>
      </c>
      <c r="S211">
        <f t="shared" si="87"/>
        <v>2.0114955952421307</v>
      </c>
      <c r="T211">
        <f t="shared" si="88"/>
        <v>1.5606431342395846</v>
      </c>
      <c r="U211">
        <f t="shared" si="89"/>
        <v>1.3178764244689822</v>
      </c>
      <c r="V211">
        <f t="shared" si="90"/>
        <v>0.91326524151797905</v>
      </c>
      <c r="W211">
        <f t="shared" si="91"/>
        <v>0.57801597564429053</v>
      </c>
      <c r="X211">
        <f t="shared" si="92"/>
        <v>0.67982198173321795</v>
      </c>
      <c r="Y211">
        <f t="shared" si="93"/>
        <v>0.76818959501840689</v>
      </c>
      <c r="Z211">
        <f t="shared" si="94"/>
        <v>3.7107034209328811</v>
      </c>
      <c r="AA211">
        <f t="shared" si="95"/>
        <v>2.878994033482408</v>
      </c>
      <c r="AB211">
        <f t="shared" si="96"/>
        <v>2.431150517162922</v>
      </c>
      <c r="AC211">
        <f t="shared" si="97"/>
        <v>1.6847446566304463</v>
      </c>
      <c r="AD211">
        <f t="shared" si="98"/>
        <v>1.0662940864749659</v>
      </c>
      <c r="AE211">
        <f t="shared" si="99"/>
        <v>1.0723008120058231</v>
      </c>
      <c r="AF211">
        <f t="shared" si="100"/>
        <v>1.1100321613665489</v>
      </c>
      <c r="AG211">
        <f t="shared" si="101"/>
        <v>6.1417202244434979</v>
      </c>
      <c r="AH211">
        <f t="shared" si="102"/>
        <v>4.7651277603440931</v>
      </c>
      <c r="AI211">
        <f t="shared" si="103"/>
        <v>4.0238856642905674</v>
      </c>
      <c r="AJ211">
        <f t="shared" si="104"/>
        <v>2.7884821708680252</v>
      </c>
      <c r="AK211">
        <f t="shared" si="105"/>
        <v>1.7648621334607755</v>
      </c>
      <c r="AL211">
        <f t="shared" si="106"/>
        <v>1.9217841000955815</v>
      </c>
      <c r="AM211">
        <f t="shared" si="107"/>
        <v>2.0579923671345934</v>
      </c>
      <c r="AN211">
        <f>ACOS(COS(RADIANS(90-$C211)) *COS(RADIANS(90-'1. Intensity Data'!$C$8)) +SIN(RADIANS(90-'Climate Stations - U of M'!$C211)) *SIN(RADIANS(90-'1. Intensity Data'!$C$8)) *COS(RADIANS('Climate Stations - U of M'!$D211-'1. Intensity Data'!$C$9))) *6371</f>
        <v>320.26476353111821</v>
      </c>
    </row>
    <row r="212" spans="1:40" x14ac:dyDescent="0.25">
      <c r="A212">
        <v>363</v>
      </c>
      <c r="B212" t="s">
        <v>727</v>
      </c>
      <c r="C212">
        <v>48.173099999999899</v>
      </c>
      <c r="D212">
        <v>-109.0044</v>
      </c>
      <c r="E212" s="13">
        <v>1024.0999999999899</v>
      </c>
      <c r="F212" t="s">
        <v>728</v>
      </c>
      <c r="G212" t="s">
        <v>2345</v>
      </c>
      <c r="H212" s="8">
        <v>1.1937500000000001</v>
      </c>
      <c r="I212" s="8">
        <v>1.9810399999999999</v>
      </c>
      <c r="J212" s="8">
        <v>2.5898300000000001</v>
      </c>
      <c r="K212" s="8">
        <v>4.30769</v>
      </c>
      <c r="L212">
        <f t="shared" si="81"/>
        <v>3359.908243999967</v>
      </c>
      <c r="M212">
        <f t="shared" si="82"/>
        <v>0.66821158867312136</v>
      </c>
      <c r="N212">
        <f t="shared" si="83"/>
        <v>1.7488774269665213</v>
      </c>
      <c r="O212" s="6">
        <f t="shared" si="84"/>
        <v>0.27624219918796927</v>
      </c>
      <c r="P212" s="6">
        <f t="shared" si="85"/>
        <v>0.47673508715430157</v>
      </c>
      <c r="Q212">
        <f t="shared" si="86"/>
        <v>1.1128062570604116</v>
      </c>
      <c r="R212" s="8">
        <v>1.4156691725240678</v>
      </c>
      <c r="S212">
        <f t="shared" si="87"/>
        <v>2.325376328582462</v>
      </c>
      <c r="T212">
        <f t="shared" si="88"/>
        <v>1.8041712894174278</v>
      </c>
      <c r="U212">
        <f t="shared" si="89"/>
        <v>1.5235224221747166</v>
      </c>
      <c r="V212">
        <f t="shared" si="90"/>
        <v>1.0557743101035317</v>
      </c>
      <c r="W212">
        <f t="shared" si="91"/>
        <v>0.66821158867312136</v>
      </c>
      <c r="X212">
        <f t="shared" si="92"/>
        <v>0.79959619150484107</v>
      </c>
      <c r="Y212">
        <f t="shared" si="93"/>
        <v>0.91363802676277373</v>
      </c>
      <c r="Z212">
        <f t="shared" si="94"/>
        <v>3.8725657745702322</v>
      </c>
      <c r="AA212">
        <f t="shared" si="95"/>
        <v>3.0045768940631117</v>
      </c>
      <c r="AB212">
        <f t="shared" si="96"/>
        <v>2.5371982660977381</v>
      </c>
      <c r="AC212">
        <f t="shared" si="97"/>
        <v>1.7582338861554503</v>
      </c>
      <c r="AD212">
        <f t="shared" si="98"/>
        <v>1.1128062570604116</v>
      </c>
      <c r="AE212">
        <f t="shared" si="99"/>
        <v>1.1255409297614851</v>
      </c>
      <c r="AF212">
        <f t="shared" si="100"/>
        <v>1.2094847013341257</v>
      </c>
      <c r="AG212">
        <f t="shared" si="101"/>
        <v>6.0860934458434937</v>
      </c>
      <c r="AH212">
        <f t="shared" si="102"/>
        <v>4.721969052809607</v>
      </c>
      <c r="AI212">
        <f t="shared" si="103"/>
        <v>3.9874405334836682</v>
      </c>
      <c r="AJ212">
        <f t="shared" si="104"/>
        <v>2.7632263346071038</v>
      </c>
      <c r="AK212">
        <f t="shared" si="105"/>
        <v>1.7488774269665213</v>
      </c>
      <c r="AL212">
        <f t="shared" si="106"/>
        <v>1.959115570224891</v>
      </c>
      <c r="AM212">
        <f t="shared" si="107"/>
        <v>2.1416022785731563</v>
      </c>
      <c r="AN212">
        <f>ACOS(COS(RADIANS(90-$C212)) *COS(RADIANS(90-'1. Intensity Data'!$C$8)) +SIN(RADIANS(90-'Climate Stations - U of M'!$C212)) *SIN(RADIANS(90-'1. Intensity Data'!$C$8)) *COS(RADIANS('Climate Stations - U of M'!$D212-'1. Intensity Data'!$C$9))) *6371</f>
        <v>286.80070303691002</v>
      </c>
    </row>
    <row r="213" spans="1:40" x14ac:dyDescent="0.25">
      <c r="A213">
        <v>364</v>
      </c>
      <c r="B213" t="s">
        <v>729</v>
      </c>
      <c r="C213">
        <v>47.820599999999899</v>
      </c>
      <c r="D213">
        <v>-112.1919</v>
      </c>
      <c r="E213" s="13">
        <v>1172</v>
      </c>
      <c r="F213" t="s">
        <v>730</v>
      </c>
      <c r="G213" t="s">
        <v>2345</v>
      </c>
      <c r="H213" s="8">
        <v>0.94535999999999998</v>
      </c>
      <c r="I213" s="8">
        <v>1.4969699999999999</v>
      </c>
      <c r="J213" s="8">
        <v>2.2291300000000001</v>
      </c>
      <c r="K213" s="8">
        <v>3.8040500000000002</v>
      </c>
      <c r="L213">
        <f t="shared" si="81"/>
        <v>3845.1444799999999</v>
      </c>
      <c r="M213">
        <f t="shared" si="82"/>
        <v>0.55933858483737153</v>
      </c>
      <c r="N213">
        <f t="shared" si="83"/>
        <v>1.5444729842665001</v>
      </c>
      <c r="O213" s="6">
        <f t="shared" si="84"/>
        <v>0.25182224083605864</v>
      </c>
      <c r="P213" s="6">
        <f t="shared" si="85"/>
        <v>0.38478870859957004</v>
      </c>
      <c r="Q213">
        <f t="shared" si="86"/>
        <v>0.96463084643303521</v>
      </c>
      <c r="R213" s="8">
        <v>1.0313277247719894</v>
      </c>
      <c r="S213">
        <f t="shared" si="87"/>
        <v>1.9464982752340527</v>
      </c>
      <c r="T213">
        <f t="shared" si="88"/>
        <v>1.5102141790609034</v>
      </c>
      <c r="U213">
        <f t="shared" si="89"/>
        <v>1.275291973429207</v>
      </c>
      <c r="V213">
        <f t="shared" si="90"/>
        <v>0.8837549640430471</v>
      </c>
      <c r="W213">
        <f t="shared" si="91"/>
        <v>0.55933858483737153</v>
      </c>
      <c r="X213">
        <f t="shared" si="92"/>
        <v>0.65584393862802859</v>
      </c>
      <c r="Y213">
        <f t="shared" si="93"/>
        <v>0.73961058571831906</v>
      </c>
      <c r="Z213">
        <f t="shared" si="94"/>
        <v>3.3569153455869625</v>
      </c>
      <c r="AA213">
        <f t="shared" si="95"/>
        <v>2.6045032853691952</v>
      </c>
      <c r="AB213">
        <f t="shared" si="96"/>
        <v>2.1993583298673203</v>
      </c>
      <c r="AC213">
        <f t="shared" si="97"/>
        <v>1.5241167373641957</v>
      </c>
      <c r="AD213">
        <f t="shared" si="98"/>
        <v>0.96463084643303521</v>
      </c>
      <c r="AE213">
        <f t="shared" si="99"/>
        <v>1.0294555678234656</v>
      </c>
      <c r="AF213">
        <f t="shared" si="100"/>
        <v>1.0299972452339052</v>
      </c>
      <c r="AG213">
        <f t="shared" si="101"/>
        <v>5.3747659852474206</v>
      </c>
      <c r="AH213">
        <f t="shared" si="102"/>
        <v>4.17007705751955</v>
      </c>
      <c r="AI213">
        <f t="shared" si="103"/>
        <v>3.5213984041276198</v>
      </c>
      <c r="AJ213">
        <f t="shared" si="104"/>
        <v>2.4402673151410705</v>
      </c>
      <c r="AK213">
        <f t="shared" si="105"/>
        <v>1.5444729842665001</v>
      </c>
      <c r="AL213">
        <f t="shared" si="106"/>
        <v>1.715637238199875</v>
      </c>
      <c r="AM213">
        <f t="shared" si="107"/>
        <v>1.8642078106140447</v>
      </c>
      <c r="AN213">
        <f>ACOS(COS(RADIANS(90-$C213)) *COS(RADIANS(90-'1. Intensity Data'!$C$8)) +SIN(RADIANS(90-'Climate Stations - U of M'!$C213)) *SIN(RADIANS(90-'1. Intensity Data'!$C$8)) *COS(RADIANS('Climate Stations - U of M'!$D213-'1. Intensity Data'!$C$9))) *6371</f>
        <v>137.409543637448</v>
      </c>
    </row>
    <row r="214" spans="1:40" x14ac:dyDescent="0.25">
      <c r="A214">
        <v>365</v>
      </c>
      <c r="B214" t="s">
        <v>731</v>
      </c>
      <c r="C214">
        <v>47.864199999999897</v>
      </c>
      <c r="D214">
        <v>-112.0222</v>
      </c>
      <c r="E214" s="13">
        <v>1140.3</v>
      </c>
      <c r="F214" t="s">
        <v>732</v>
      </c>
      <c r="G214" t="s">
        <v>2345</v>
      </c>
      <c r="H214" s="8">
        <v>0.91286999999999996</v>
      </c>
      <c r="I214" s="8">
        <v>1.4359900000000001</v>
      </c>
      <c r="J214" s="8">
        <v>2.1911800000000001</v>
      </c>
      <c r="K214" s="8">
        <v>3.6870500000000002</v>
      </c>
      <c r="L214">
        <f t="shared" si="81"/>
        <v>3741.1418519999997</v>
      </c>
      <c r="M214">
        <f t="shared" si="82"/>
        <v>0.54448351091651059</v>
      </c>
      <c r="N214">
        <f t="shared" si="83"/>
        <v>1.5445297652281098</v>
      </c>
      <c r="O214" s="6">
        <f t="shared" si="84"/>
        <v>0.25563404226508396</v>
      </c>
      <c r="P214" s="6">
        <f t="shared" si="85"/>
        <v>0.36729149526532556</v>
      </c>
      <c r="Q214">
        <f t="shared" si="86"/>
        <v>0.95591063024671774</v>
      </c>
      <c r="R214" s="8">
        <v>-9.9989999999999996E-2</v>
      </c>
      <c r="S214">
        <f t="shared" si="87"/>
        <v>1.8948026179894568</v>
      </c>
      <c r="T214">
        <f t="shared" si="88"/>
        <v>1.4701054794745787</v>
      </c>
      <c r="U214">
        <f t="shared" si="89"/>
        <v>1.2414224048896441</v>
      </c>
      <c r="V214">
        <f t="shared" si="90"/>
        <v>0.86028394724808677</v>
      </c>
      <c r="W214">
        <f t="shared" si="91"/>
        <v>0.54448351091651059</v>
      </c>
      <c r="X214">
        <f t="shared" si="92"/>
        <v>0.63658013318738293</v>
      </c>
      <c r="Y214">
        <f t="shared" si="93"/>
        <v>0.71652000131850013</v>
      </c>
      <c r="Z214">
        <f t="shared" si="94"/>
        <v>3.3265689932585776</v>
      </c>
      <c r="AA214">
        <f t="shared" si="95"/>
        <v>2.5809587016661379</v>
      </c>
      <c r="AB214">
        <f t="shared" si="96"/>
        <v>2.1794762369625165</v>
      </c>
      <c r="AC214">
        <f t="shared" si="97"/>
        <v>1.510338795789814</v>
      </c>
      <c r="AD214">
        <f t="shared" si="98"/>
        <v>0.95591063024671774</v>
      </c>
      <c r="AE214">
        <f t="shared" si="99"/>
        <v>0.74662613663046817</v>
      </c>
      <c r="AF214">
        <f t="shared" si="100"/>
        <v>0.50167186776538608</v>
      </c>
      <c r="AG214">
        <f t="shared" si="101"/>
        <v>5.3749635829938214</v>
      </c>
      <c r="AH214">
        <f t="shared" si="102"/>
        <v>4.1702303661158968</v>
      </c>
      <c r="AI214">
        <f t="shared" si="103"/>
        <v>3.5215278647200901</v>
      </c>
      <c r="AJ214">
        <f t="shared" si="104"/>
        <v>2.4403570290604137</v>
      </c>
      <c r="AK214">
        <f t="shared" si="105"/>
        <v>1.5445297652281098</v>
      </c>
      <c r="AL214">
        <f t="shared" si="106"/>
        <v>1.7061923239210823</v>
      </c>
      <c r="AM214">
        <f t="shared" si="107"/>
        <v>1.8465154248665827</v>
      </c>
      <c r="AN214">
        <f>ACOS(COS(RADIANS(90-$C214)) *COS(RADIANS(90-'1. Intensity Data'!$C$8)) +SIN(RADIANS(90-'Climate Stations - U of M'!$C214)) *SIN(RADIANS(90-'1. Intensity Data'!$C$8)) *COS(RADIANS('Climate Stations - U of M'!$D214-'1. Intensity Data'!$C$9))) *6371</f>
        <v>141.59511511349277</v>
      </c>
    </row>
    <row r="215" spans="1:40" x14ac:dyDescent="0.25">
      <c r="A215">
        <v>366</v>
      </c>
      <c r="B215" t="s">
        <v>733</v>
      </c>
      <c r="C215">
        <v>47.412199999999899</v>
      </c>
      <c r="D215">
        <v>-105.595</v>
      </c>
      <c r="E215">
        <v>754.39999999999895</v>
      </c>
      <c r="F215" t="s">
        <v>734</v>
      </c>
      <c r="G215" t="s">
        <v>2345</v>
      </c>
      <c r="H215" s="8">
        <v>1.0633900000000001</v>
      </c>
      <c r="I215" s="8">
        <v>1.5</v>
      </c>
      <c r="J215" s="8">
        <v>2.65326</v>
      </c>
      <c r="K215" s="8">
        <v>3.55</v>
      </c>
      <c r="L215">
        <f t="shared" si="81"/>
        <v>2475.0656959999965</v>
      </c>
      <c r="M215">
        <f t="shared" si="82"/>
        <v>0.69894031997933348</v>
      </c>
      <c r="N215">
        <f t="shared" si="83"/>
        <v>2.0979085899913246</v>
      </c>
      <c r="O215" s="6">
        <f t="shared" si="84"/>
        <v>0.35760737298089662</v>
      </c>
      <c r="P215" s="6">
        <f t="shared" si="85"/>
        <v>0.45106577765017608</v>
      </c>
      <c r="Q215">
        <f t="shared" si="86"/>
        <v>1.2744871838207503</v>
      </c>
      <c r="R215" s="8">
        <v>1.4031752261793762</v>
      </c>
      <c r="S215">
        <f t="shared" si="87"/>
        <v>2.4323123135280804</v>
      </c>
      <c r="T215">
        <f t="shared" si="88"/>
        <v>1.8871388639442004</v>
      </c>
      <c r="U215">
        <f t="shared" si="89"/>
        <v>1.5935839295528802</v>
      </c>
      <c r="V215">
        <f t="shared" si="90"/>
        <v>1.104325705567347</v>
      </c>
      <c r="W215">
        <f t="shared" si="91"/>
        <v>0.69894031997933348</v>
      </c>
      <c r="X215">
        <f t="shared" si="92"/>
        <v>0.7900527399845001</v>
      </c>
      <c r="Y215">
        <f t="shared" si="93"/>
        <v>0.86913832054898488</v>
      </c>
      <c r="Z215">
        <f t="shared" si="94"/>
        <v>4.4352153996962107</v>
      </c>
      <c r="AA215">
        <f t="shared" si="95"/>
        <v>3.4411153963160261</v>
      </c>
      <c r="AB215">
        <f t="shared" si="96"/>
        <v>2.9058307791113105</v>
      </c>
      <c r="AC215">
        <f t="shared" si="97"/>
        <v>2.0136897504367854</v>
      </c>
      <c r="AD215">
        <f t="shared" si="98"/>
        <v>1.2744871838207503</v>
      </c>
      <c r="AE215">
        <f t="shared" si="99"/>
        <v>1.1224174431753122</v>
      </c>
      <c r="AF215">
        <f t="shared" si="100"/>
        <v>1.2036500283911549</v>
      </c>
      <c r="AG215">
        <f t="shared" si="101"/>
        <v>7.3007218931698095</v>
      </c>
      <c r="AH215">
        <f t="shared" si="102"/>
        <v>5.6643531929765762</v>
      </c>
      <c r="AI215">
        <f t="shared" si="103"/>
        <v>4.7832315851802196</v>
      </c>
      <c r="AJ215">
        <f t="shared" si="104"/>
        <v>3.314695572186293</v>
      </c>
      <c r="AK215">
        <f t="shared" si="105"/>
        <v>2.0979085899913246</v>
      </c>
      <c r="AL215">
        <f t="shared" si="106"/>
        <v>2.2367464424934935</v>
      </c>
      <c r="AM215">
        <f t="shared" si="107"/>
        <v>2.3572576984653759</v>
      </c>
      <c r="AN215">
        <f>ACOS(COS(RADIANS(90-$C215)) *COS(RADIANS(90-'1. Intensity Data'!$C$8)) +SIN(RADIANS(90-'Climate Stations - U of M'!$C215)) *SIN(RADIANS(90-'1. Intensity Data'!$C$8)) *COS(RADIANS('Climate Stations - U of M'!$D215-'1. Intensity Data'!$C$9))) *6371</f>
        <v>495.05687098778054</v>
      </c>
    </row>
    <row r="216" spans="1:40" x14ac:dyDescent="0.25">
      <c r="A216">
        <v>368</v>
      </c>
      <c r="B216" t="s">
        <v>737</v>
      </c>
      <c r="C216">
        <v>47.713900000000002</v>
      </c>
      <c r="D216">
        <v>-105.59220000000001</v>
      </c>
      <c r="E216">
        <v>736.1</v>
      </c>
      <c r="F216" t="s">
        <v>738</v>
      </c>
      <c r="G216" t="s">
        <v>2345</v>
      </c>
      <c r="H216" s="8">
        <v>1.1259600000000001</v>
      </c>
      <c r="I216" s="8">
        <v>1.6422000000000001</v>
      </c>
      <c r="J216" s="8">
        <v>2.8250000000000002</v>
      </c>
      <c r="K216" s="8">
        <v>3.8161800000000001</v>
      </c>
      <c r="L216">
        <f t="shared" si="81"/>
        <v>2415.0263239999999</v>
      </c>
      <c r="M216">
        <f t="shared" si="82"/>
        <v>0.71508407637559379</v>
      </c>
      <c r="N216">
        <f t="shared" si="83"/>
        <v>2.1816331122447923</v>
      </c>
      <c r="O216" s="6">
        <f t="shared" si="84"/>
        <v>0.37488251828639074</v>
      </c>
      <c r="P216" s="6">
        <f t="shared" si="85"/>
        <v>0.45523531578416998</v>
      </c>
      <c r="Q216">
        <f t="shared" si="86"/>
        <v>1.3184342140144811</v>
      </c>
      <c r="R216" s="8">
        <v>1.4654515696530348</v>
      </c>
      <c r="S216">
        <f t="shared" si="87"/>
        <v>2.4884925857870659</v>
      </c>
      <c r="T216">
        <f t="shared" si="88"/>
        <v>1.9307270062141031</v>
      </c>
      <c r="U216">
        <f t="shared" si="89"/>
        <v>1.6303916941363537</v>
      </c>
      <c r="V216">
        <f t="shared" si="90"/>
        <v>1.1298328406734381</v>
      </c>
      <c r="W216">
        <f t="shared" si="91"/>
        <v>0.71508407637559379</v>
      </c>
      <c r="X216">
        <f t="shared" si="92"/>
        <v>0.81780305728169533</v>
      </c>
      <c r="Y216">
        <f t="shared" si="93"/>
        <v>0.90696313270819162</v>
      </c>
      <c r="Z216">
        <f t="shared" si="94"/>
        <v>4.5881510647703934</v>
      </c>
      <c r="AA216">
        <f t="shared" si="95"/>
        <v>3.5597723778390993</v>
      </c>
      <c r="AB216">
        <f t="shared" si="96"/>
        <v>3.0060300079530169</v>
      </c>
      <c r="AC216">
        <f t="shared" si="97"/>
        <v>2.0831260581428803</v>
      </c>
      <c r="AD216">
        <f t="shared" si="98"/>
        <v>1.3184342140144811</v>
      </c>
      <c r="AE216">
        <f t="shared" si="99"/>
        <v>1.1379865290437268</v>
      </c>
      <c r="AF216">
        <f t="shared" si="100"/>
        <v>1.2327330807933534</v>
      </c>
      <c r="AG216">
        <f t="shared" si="101"/>
        <v>7.5920832306118768</v>
      </c>
      <c r="AH216">
        <f t="shared" si="102"/>
        <v>5.8904094030609393</v>
      </c>
      <c r="AI216">
        <f t="shared" si="103"/>
        <v>4.9741234959181257</v>
      </c>
      <c r="AJ216">
        <f t="shared" si="104"/>
        <v>3.4469803173467719</v>
      </c>
      <c r="AK216">
        <f t="shared" si="105"/>
        <v>2.1816331122447923</v>
      </c>
      <c r="AL216">
        <f t="shared" si="106"/>
        <v>2.3424748341835944</v>
      </c>
      <c r="AM216">
        <f t="shared" si="107"/>
        <v>2.4820854488264743</v>
      </c>
      <c r="AN216">
        <f>ACOS(COS(RADIANS(90-$C216)) *COS(RADIANS(90-'1. Intensity Data'!$C$8)) +SIN(RADIANS(90-'Climate Stations - U of M'!$C216)) *SIN(RADIANS(90-'1. Intensity Data'!$C$8)) *COS(RADIANS('Climate Stations - U of M'!$D216-'1. Intensity Data'!$C$9))) *6371</f>
        <v>501.18550478130754</v>
      </c>
    </row>
    <row r="217" spans="1:40" x14ac:dyDescent="0.25">
      <c r="A217">
        <v>367</v>
      </c>
      <c r="B217" t="s">
        <v>735</v>
      </c>
      <c r="C217">
        <v>47.5167</v>
      </c>
      <c r="D217">
        <v>-105.5667</v>
      </c>
      <c r="E217">
        <v>741</v>
      </c>
      <c r="F217" t="s">
        <v>736</v>
      </c>
      <c r="G217" t="s">
        <v>2345</v>
      </c>
      <c r="H217" s="8">
        <v>1.08901</v>
      </c>
      <c r="I217" s="8">
        <v>1.5708299999999999</v>
      </c>
      <c r="J217" s="8">
        <v>2.7168000000000001</v>
      </c>
      <c r="K217" s="8">
        <v>3.6208300000000002</v>
      </c>
      <c r="L217">
        <f t="shared" si="81"/>
        <v>2431.1024400000001</v>
      </c>
      <c r="M217">
        <f t="shared" si="82"/>
        <v>0.6999308100106314</v>
      </c>
      <c r="N217">
        <f t="shared" si="83"/>
        <v>2.141198942299209</v>
      </c>
      <c r="O217" s="6">
        <f t="shared" si="84"/>
        <v>0.36842015762400659</v>
      </c>
      <c r="P217" s="6">
        <f t="shared" si="85"/>
        <v>0.44456141649210068</v>
      </c>
      <c r="Q217">
        <f t="shared" si="86"/>
        <v>1.292880179395655</v>
      </c>
      <c r="R217" s="8">
        <v>1.6927879800690904</v>
      </c>
      <c r="S217">
        <f t="shared" si="87"/>
        <v>2.435759218836997</v>
      </c>
      <c r="T217">
        <f t="shared" si="88"/>
        <v>1.8898131870287047</v>
      </c>
      <c r="U217">
        <f t="shared" si="89"/>
        <v>1.5958422468242395</v>
      </c>
      <c r="V217">
        <f t="shared" si="90"/>
        <v>1.1058906798167976</v>
      </c>
      <c r="W217">
        <f t="shared" si="91"/>
        <v>0.6999308100106314</v>
      </c>
      <c r="X217">
        <f t="shared" si="92"/>
        <v>0.79720060750797361</v>
      </c>
      <c r="Y217">
        <f t="shared" si="93"/>
        <v>0.88163079173566661</v>
      </c>
      <c r="Z217">
        <f t="shared" si="94"/>
        <v>4.4992230242968789</v>
      </c>
      <c r="AA217">
        <f t="shared" si="95"/>
        <v>3.4907764843682685</v>
      </c>
      <c r="AB217">
        <f t="shared" si="96"/>
        <v>2.9477668090220934</v>
      </c>
      <c r="AC217">
        <f t="shared" si="97"/>
        <v>2.042750683445135</v>
      </c>
      <c r="AD217">
        <f t="shared" si="98"/>
        <v>1.292880179395655</v>
      </c>
      <c r="AE217">
        <f t="shared" si="99"/>
        <v>1.1948206316477408</v>
      </c>
      <c r="AF217">
        <f t="shared" si="100"/>
        <v>1.3388991844576514</v>
      </c>
      <c r="AG217">
        <f t="shared" si="101"/>
        <v>7.4513723192012469</v>
      </c>
      <c r="AH217">
        <f t="shared" si="102"/>
        <v>5.7812371442078643</v>
      </c>
      <c r="AI217">
        <f t="shared" si="103"/>
        <v>4.8819335884421964</v>
      </c>
      <c r="AJ217">
        <f t="shared" si="104"/>
        <v>3.3830943288327506</v>
      </c>
      <c r="AK217">
        <f t="shared" si="105"/>
        <v>2.141198942299209</v>
      </c>
      <c r="AL217">
        <f t="shared" si="106"/>
        <v>2.2850992067244071</v>
      </c>
      <c r="AM217">
        <f t="shared" si="107"/>
        <v>2.4100046362454783</v>
      </c>
      <c r="AN217">
        <f>ACOS(COS(RADIANS(90-$C217)) *COS(RADIANS(90-'1. Intensity Data'!$C$8)) +SIN(RADIANS(90-'Climate Stations - U of M'!$C217)) *SIN(RADIANS(90-'1. Intensity Data'!$C$8)) *COS(RADIANS('Climate Stations - U of M'!$D217-'1. Intensity Data'!$C$9))) *6371</f>
        <v>498.95660349862538</v>
      </c>
    </row>
    <row r="218" spans="1:40" x14ac:dyDescent="0.25">
      <c r="A218">
        <v>87</v>
      </c>
      <c r="B218" t="s">
        <v>176</v>
      </c>
      <c r="C218">
        <v>46.515300000000003</v>
      </c>
      <c r="D218">
        <v>-111.917</v>
      </c>
      <c r="E218" s="13">
        <v>1432</v>
      </c>
      <c r="F218" t="s">
        <v>177</v>
      </c>
      <c r="G218" t="s">
        <v>2345</v>
      </c>
      <c r="H218" s="8">
        <v>0.74614000000000003</v>
      </c>
      <c r="I218" s="8">
        <v>1.2924899999999999</v>
      </c>
      <c r="J218" s="8">
        <v>1.75</v>
      </c>
      <c r="K218" s="8">
        <v>2.9343900000000001</v>
      </c>
      <c r="L218">
        <f t="shared" si="81"/>
        <v>4698.1628799999999</v>
      </c>
      <c r="M218">
        <f t="shared" si="82"/>
        <v>0.41135705548514889</v>
      </c>
      <c r="N218">
        <f t="shared" si="83"/>
        <v>1.3201043231461067</v>
      </c>
      <c r="O218" s="6">
        <f t="shared" si="84"/>
        <v>0.23229599273828938</v>
      </c>
      <c r="P218" s="6">
        <f t="shared" si="85"/>
        <v>0.25034174306323009</v>
      </c>
      <c r="Q218">
        <f t="shared" si="86"/>
        <v>0.78522303310466834</v>
      </c>
      <c r="R218" s="8">
        <v>1.370743284776645</v>
      </c>
      <c r="S218">
        <f t="shared" si="87"/>
        <v>1.431522553088318</v>
      </c>
      <c r="T218">
        <f t="shared" si="88"/>
        <v>1.1106640498099021</v>
      </c>
      <c r="U218">
        <f t="shared" si="89"/>
        <v>0.93789408650613937</v>
      </c>
      <c r="V218">
        <f t="shared" si="90"/>
        <v>0.6499441476665353</v>
      </c>
      <c r="W218">
        <f t="shared" si="91"/>
        <v>0.41135705548514889</v>
      </c>
      <c r="X218">
        <f t="shared" si="92"/>
        <v>0.49505279161386168</v>
      </c>
      <c r="Y218">
        <f t="shared" si="93"/>
        <v>0.56770069057358441</v>
      </c>
      <c r="Z218">
        <f t="shared" si="94"/>
        <v>2.7325761552042458</v>
      </c>
      <c r="AA218">
        <f t="shared" si="95"/>
        <v>2.1201021893826044</v>
      </c>
      <c r="AB218">
        <f t="shared" si="96"/>
        <v>1.7903085154786438</v>
      </c>
      <c r="AC218">
        <f t="shared" si="97"/>
        <v>1.2406523923053761</v>
      </c>
      <c r="AD218">
        <f t="shared" si="98"/>
        <v>0.78522303310466834</v>
      </c>
      <c r="AE218">
        <f t="shared" si="99"/>
        <v>1.1143094578246293</v>
      </c>
      <c r="AF218">
        <f t="shared" si="100"/>
        <v>1.1885043117560794</v>
      </c>
      <c r="AG218">
        <f t="shared" si="101"/>
        <v>4.5939630445484507</v>
      </c>
      <c r="AH218">
        <f t="shared" si="102"/>
        <v>3.5642816724944879</v>
      </c>
      <c r="AI218">
        <f t="shared" si="103"/>
        <v>3.0098378567731232</v>
      </c>
      <c r="AJ218">
        <f t="shared" si="104"/>
        <v>2.0857648305708487</v>
      </c>
      <c r="AK218">
        <f t="shared" si="105"/>
        <v>1.3201043231461067</v>
      </c>
      <c r="AL218">
        <f t="shared" si="106"/>
        <v>1.42757824235958</v>
      </c>
      <c r="AM218">
        <f t="shared" si="107"/>
        <v>1.5208656042368749</v>
      </c>
      <c r="AN218">
        <f>ACOS(COS(RADIANS(90-$C218)) *COS(RADIANS(90-'1. Intensity Data'!$C$8)) +SIN(RADIANS(90-'Climate Stations - U of M'!$C218)) *SIN(RADIANS(90-'1. Intensity Data'!$C$8)) *COS(RADIANS('Climate Stations - U of M'!$D218-'1. Intensity Data'!$C$9))) *6371</f>
        <v>11.166789515642417</v>
      </c>
    </row>
    <row r="219" spans="1:40" x14ac:dyDescent="0.25">
      <c r="A219">
        <v>369</v>
      </c>
      <c r="B219" t="s">
        <v>739</v>
      </c>
      <c r="C219">
        <v>48.299999999999898</v>
      </c>
      <c r="D219">
        <v>-109.5</v>
      </c>
      <c r="E219" s="13">
        <v>1018</v>
      </c>
      <c r="F219" t="s">
        <v>740</v>
      </c>
      <c r="G219" t="s">
        <v>2345</v>
      </c>
      <c r="H219" s="8">
        <v>1.25</v>
      </c>
      <c r="I219" s="8">
        <v>2.1171600000000002</v>
      </c>
      <c r="J219" s="8">
        <v>2.7535500000000002</v>
      </c>
      <c r="K219" s="8">
        <v>4.5572900000000001</v>
      </c>
      <c r="L219">
        <f t="shared" si="81"/>
        <v>3339.8951200000001</v>
      </c>
      <c r="M219">
        <f t="shared" si="82"/>
        <v>0.68483509985074342</v>
      </c>
      <c r="N219">
        <f t="shared" si="83"/>
        <v>1.8302363764758787</v>
      </c>
      <c r="O219" s="6">
        <f t="shared" si="84"/>
        <v>0.29279001555865802</v>
      </c>
      <c r="P219" s="6">
        <f t="shared" si="85"/>
        <v>0.48188852607015709</v>
      </c>
      <c r="Q219">
        <f t="shared" si="86"/>
        <v>1.1560624512730178</v>
      </c>
      <c r="R219" s="8">
        <v>1.9363546388853179</v>
      </c>
      <c r="S219">
        <f t="shared" si="87"/>
        <v>2.3832261474805869</v>
      </c>
      <c r="T219">
        <f t="shared" si="88"/>
        <v>1.8490547695970072</v>
      </c>
      <c r="U219">
        <f t="shared" si="89"/>
        <v>1.5614240276596949</v>
      </c>
      <c r="V219">
        <f t="shared" si="90"/>
        <v>1.0820394577641748</v>
      </c>
      <c r="W219">
        <f t="shared" si="91"/>
        <v>0.68483509985074342</v>
      </c>
      <c r="X219">
        <f t="shared" si="92"/>
        <v>0.82612632488805759</v>
      </c>
      <c r="Y219">
        <f t="shared" si="93"/>
        <v>0.9487671082204463</v>
      </c>
      <c r="Z219">
        <f t="shared" si="94"/>
        <v>4.023097330430101</v>
      </c>
      <c r="AA219">
        <f t="shared" si="95"/>
        <v>3.1213686184371481</v>
      </c>
      <c r="AB219">
        <f t="shared" si="96"/>
        <v>2.6358223889024801</v>
      </c>
      <c r="AC219">
        <f t="shared" si="97"/>
        <v>1.8265786730113682</v>
      </c>
      <c r="AD219">
        <f t="shared" si="98"/>
        <v>1.1560624512730178</v>
      </c>
      <c r="AE219">
        <f t="shared" si="99"/>
        <v>1.2557122963517977</v>
      </c>
      <c r="AF219">
        <f t="shared" si="100"/>
        <v>1.4526448141248296</v>
      </c>
      <c r="AG219">
        <f t="shared" si="101"/>
        <v>6.3692225901360571</v>
      </c>
      <c r="AH219">
        <f t="shared" si="102"/>
        <v>4.9416382164848729</v>
      </c>
      <c r="AI219">
        <f t="shared" si="103"/>
        <v>4.1729389383650028</v>
      </c>
      <c r="AJ219">
        <f t="shared" si="104"/>
        <v>2.8917734748318886</v>
      </c>
      <c r="AK219">
        <f t="shared" si="105"/>
        <v>1.8302363764758787</v>
      </c>
      <c r="AL219">
        <f t="shared" si="106"/>
        <v>2.061064782356909</v>
      </c>
      <c r="AM219">
        <f t="shared" si="107"/>
        <v>2.2614238386616434</v>
      </c>
      <c r="AN219">
        <f>ACOS(COS(RADIANS(90-$C219)) *COS(RADIANS(90-'1. Intensity Data'!$C$8)) +SIN(RADIANS(90-'Climate Stations - U of M'!$C219)) *SIN(RADIANS(90-'1. Intensity Data'!$C$8)) *COS(RADIANS('Climate Stations - U of M'!$D219-'1. Intensity Data'!$C$9))) *6371</f>
        <v>268.00171838588307</v>
      </c>
    </row>
    <row r="220" spans="1:40" x14ac:dyDescent="0.25">
      <c r="A220">
        <v>370</v>
      </c>
      <c r="B220" t="s">
        <v>741</v>
      </c>
      <c r="C220">
        <v>47.45</v>
      </c>
      <c r="D220">
        <v>-112.38330000000001</v>
      </c>
      <c r="E220" s="13">
        <v>1424</v>
      </c>
      <c r="F220" t="s">
        <v>742</v>
      </c>
      <c r="G220" t="s">
        <v>2345</v>
      </c>
      <c r="H220" s="8">
        <v>1.0125</v>
      </c>
      <c r="I220" s="8">
        <v>1.6786099999999999</v>
      </c>
      <c r="J220" s="8">
        <v>2.35</v>
      </c>
      <c r="K220" s="8">
        <v>3.9557000000000002</v>
      </c>
      <c r="L220">
        <f t="shared" si="81"/>
        <v>4671.9161599999998</v>
      </c>
      <c r="M220">
        <f t="shared" si="82"/>
        <v>0.57153844103156792</v>
      </c>
      <c r="N220">
        <f t="shared" si="83"/>
        <v>1.5876801166359027</v>
      </c>
      <c r="O220" s="6">
        <f t="shared" si="84"/>
        <v>0.25974838956580332</v>
      </c>
      <c r="P220" s="6">
        <f t="shared" si="85"/>
        <v>0.3914945771490449</v>
      </c>
      <c r="Q220">
        <f t="shared" si="86"/>
        <v>0.98958734689247374</v>
      </c>
      <c r="R220" s="8">
        <v>1.9895990472739309</v>
      </c>
      <c r="S220">
        <f t="shared" si="87"/>
        <v>1.9889537747898562</v>
      </c>
      <c r="T220">
        <f t="shared" si="88"/>
        <v>1.5431537907852333</v>
      </c>
      <c r="U220">
        <f t="shared" si="89"/>
        <v>1.3031076455519748</v>
      </c>
      <c r="V220">
        <f t="shared" si="90"/>
        <v>0.90303073682987733</v>
      </c>
      <c r="W220">
        <f t="shared" si="91"/>
        <v>0.57153844103156792</v>
      </c>
      <c r="X220">
        <f t="shared" si="92"/>
        <v>0.68177883077367585</v>
      </c>
      <c r="Y220">
        <f t="shared" si="93"/>
        <v>0.77746748906982577</v>
      </c>
      <c r="Z220">
        <f t="shared" si="94"/>
        <v>3.4437639671858085</v>
      </c>
      <c r="AA220">
        <f t="shared" si="95"/>
        <v>2.6718858366096794</v>
      </c>
      <c r="AB220">
        <f t="shared" si="96"/>
        <v>2.2562591509148398</v>
      </c>
      <c r="AC220">
        <f t="shared" si="97"/>
        <v>1.5635480080901085</v>
      </c>
      <c r="AD220">
        <f t="shared" si="98"/>
        <v>0.98958734689247374</v>
      </c>
      <c r="AE220">
        <f t="shared" si="99"/>
        <v>1.269023398448951</v>
      </c>
      <c r="AF220">
        <f t="shared" si="100"/>
        <v>1.4775099528423119</v>
      </c>
      <c r="AG220">
        <f t="shared" si="101"/>
        <v>5.525126805892941</v>
      </c>
      <c r="AH220">
        <f t="shared" si="102"/>
        <v>4.2867363149169373</v>
      </c>
      <c r="AI220">
        <f t="shared" si="103"/>
        <v>3.6199106659298579</v>
      </c>
      <c r="AJ220">
        <f t="shared" si="104"/>
        <v>2.5085345842847264</v>
      </c>
      <c r="AK220">
        <f t="shared" si="105"/>
        <v>1.5876801166359027</v>
      </c>
      <c r="AL220">
        <f t="shared" si="106"/>
        <v>1.778260087476927</v>
      </c>
      <c r="AM220">
        <f t="shared" si="107"/>
        <v>1.9436835021669361</v>
      </c>
      <c r="AN220">
        <f>ACOS(COS(RADIANS(90-$C220)) *COS(RADIANS(90-'1. Intensity Data'!$C$8)) +SIN(RADIANS(90-'Climate Stations - U of M'!$C220)) *SIN(RADIANS(90-'1. Intensity Data'!$C$8)) *COS(RADIANS('Climate Stations - U of M'!$D220-'1. Intensity Data'!$C$9))) *6371</f>
        <v>99.569214618261711</v>
      </c>
    </row>
    <row r="221" spans="1:40" x14ac:dyDescent="0.25">
      <c r="A221">
        <v>371</v>
      </c>
      <c r="B221" t="s">
        <v>743</v>
      </c>
      <c r="C221">
        <v>48.2667</v>
      </c>
      <c r="D221">
        <v>-109.15</v>
      </c>
      <c r="E221" s="13">
        <v>1068</v>
      </c>
      <c r="F221" t="s">
        <v>744</v>
      </c>
      <c r="G221" t="s">
        <v>2345</v>
      </c>
      <c r="H221" s="8">
        <v>1.2386699999999999</v>
      </c>
      <c r="I221" s="8">
        <v>2.0923099999999999</v>
      </c>
      <c r="J221" s="8">
        <v>2.7359300000000002</v>
      </c>
      <c r="K221" s="8">
        <v>4.4833299999999996</v>
      </c>
      <c r="L221">
        <f t="shared" si="81"/>
        <v>3503.93712</v>
      </c>
      <c r="M221">
        <f t="shared" si="82"/>
        <v>0.68064229407735943</v>
      </c>
      <c r="N221">
        <f t="shared" si="83"/>
        <v>1.8297598330221094</v>
      </c>
      <c r="O221" s="6">
        <f t="shared" si="84"/>
        <v>0.29373997477782887</v>
      </c>
      <c r="P221" s="6">
        <f t="shared" si="85"/>
        <v>0.47703725874235781</v>
      </c>
      <c r="Q221">
        <f t="shared" si="86"/>
        <v>1.1533985458822336</v>
      </c>
      <c r="R221" s="8">
        <v>1.4573569847123702</v>
      </c>
      <c r="S221">
        <f t="shared" si="87"/>
        <v>2.3686351833892108</v>
      </c>
      <c r="T221">
        <f t="shared" si="88"/>
        <v>1.8377341940088705</v>
      </c>
      <c r="U221">
        <f t="shared" si="89"/>
        <v>1.5518644304963793</v>
      </c>
      <c r="V221">
        <f t="shared" si="90"/>
        <v>1.0754148246422279</v>
      </c>
      <c r="W221">
        <f t="shared" si="91"/>
        <v>0.68064229407735943</v>
      </c>
      <c r="X221">
        <f t="shared" si="92"/>
        <v>0.82014922055801953</v>
      </c>
      <c r="Y221">
        <f t="shared" si="93"/>
        <v>0.94124123274323268</v>
      </c>
      <c r="Z221">
        <f t="shared" si="94"/>
        <v>4.0138269396701727</v>
      </c>
      <c r="AA221">
        <f t="shared" si="95"/>
        <v>3.1141760738820308</v>
      </c>
      <c r="AB221">
        <f t="shared" si="96"/>
        <v>2.6297486846114921</v>
      </c>
      <c r="AC221">
        <f t="shared" si="97"/>
        <v>1.8223697024939292</v>
      </c>
      <c r="AD221">
        <f t="shared" si="98"/>
        <v>1.1533985458822336</v>
      </c>
      <c r="AE221">
        <f t="shared" si="99"/>
        <v>1.1359628828085606</v>
      </c>
      <c r="AF221">
        <f t="shared" si="100"/>
        <v>1.228952909626063</v>
      </c>
      <c r="AG221">
        <f t="shared" si="101"/>
        <v>6.3675642189169404</v>
      </c>
      <c r="AH221">
        <f t="shared" si="102"/>
        <v>4.9403515491596952</v>
      </c>
      <c r="AI221">
        <f t="shared" si="103"/>
        <v>4.171852419290409</v>
      </c>
      <c r="AJ221">
        <f t="shared" si="104"/>
        <v>2.891020536174933</v>
      </c>
      <c r="AK221">
        <f t="shared" si="105"/>
        <v>1.8297598330221094</v>
      </c>
      <c r="AL221">
        <f t="shared" si="106"/>
        <v>2.0563023747665823</v>
      </c>
      <c r="AM221">
        <f t="shared" si="107"/>
        <v>2.2529413010007846</v>
      </c>
      <c r="AN221">
        <f>ACOS(COS(RADIANS(90-$C221)) *COS(RADIANS(90-'1. Intensity Data'!$C$8)) +SIN(RADIANS(90-'Climate Stations - U of M'!$C221)) *SIN(RADIANS(90-'1. Intensity Data'!$C$8)) *COS(RADIANS('Climate Stations - U of M'!$D221-'1. Intensity Data'!$C$9))) *6371</f>
        <v>284.77544977867012</v>
      </c>
    </row>
    <row r="222" spans="1:40" x14ac:dyDescent="0.25">
      <c r="A222">
        <v>372</v>
      </c>
      <c r="B222" t="s">
        <v>745</v>
      </c>
      <c r="C222">
        <v>48.316699999999898</v>
      </c>
      <c r="D222">
        <v>-109.0667</v>
      </c>
      <c r="E222" s="13">
        <v>1015.9</v>
      </c>
      <c r="F222" t="s">
        <v>746</v>
      </c>
      <c r="G222" t="s">
        <v>2345</v>
      </c>
      <c r="H222" s="8">
        <v>1.17222</v>
      </c>
      <c r="I222" s="8">
        <v>1.92747</v>
      </c>
      <c r="J222" s="8">
        <v>2.5750000000000002</v>
      </c>
      <c r="K222" s="8">
        <v>4.24</v>
      </c>
      <c r="L222">
        <f t="shared" si="81"/>
        <v>3333.0053560000001</v>
      </c>
      <c r="M222">
        <f t="shared" si="82"/>
        <v>0.662483939192828</v>
      </c>
      <c r="N222">
        <f t="shared" si="83"/>
        <v>1.7548266140841511</v>
      </c>
      <c r="O222" s="6">
        <f t="shared" si="84"/>
        <v>0.27922705806577258</v>
      </c>
      <c r="P222" s="6">
        <f t="shared" si="85"/>
        <v>0.4689384911584894</v>
      </c>
      <c r="Q222">
        <f t="shared" si="86"/>
        <v>1.1118825526213203</v>
      </c>
      <c r="R222" s="8">
        <v>1.840662708796589</v>
      </c>
      <c r="S222">
        <f t="shared" si="87"/>
        <v>2.3054441083910411</v>
      </c>
      <c r="T222">
        <f t="shared" si="88"/>
        <v>1.7887066358206356</v>
      </c>
      <c r="U222">
        <f t="shared" si="89"/>
        <v>1.5104633813596477</v>
      </c>
      <c r="V222">
        <f t="shared" si="90"/>
        <v>1.0467246239246684</v>
      </c>
      <c r="W222">
        <f t="shared" si="91"/>
        <v>0.662483939192828</v>
      </c>
      <c r="X222">
        <f t="shared" si="92"/>
        <v>0.78991795439462109</v>
      </c>
      <c r="Y222">
        <f t="shared" si="93"/>
        <v>0.90053067958977739</v>
      </c>
      <c r="Z222">
        <f t="shared" si="94"/>
        <v>3.8693512831221941</v>
      </c>
      <c r="AA222">
        <f t="shared" si="95"/>
        <v>3.0020828920775653</v>
      </c>
      <c r="AB222">
        <f t="shared" si="96"/>
        <v>2.5350922199766099</v>
      </c>
      <c r="AC222">
        <f t="shared" si="97"/>
        <v>1.7567744331416861</v>
      </c>
      <c r="AD222">
        <f t="shared" si="98"/>
        <v>1.1118825526213203</v>
      </c>
      <c r="AE222">
        <f t="shared" si="99"/>
        <v>1.2317893138296154</v>
      </c>
      <c r="AF222">
        <f t="shared" si="100"/>
        <v>1.4079566827733934</v>
      </c>
      <c r="AG222">
        <f t="shared" si="101"/>
        <v>6.1067966170128454</v>
      </c>
      <c r="AH222">
        <f t="shared" si="102"/>
        <v>4.7380318580272078</v>
      </c>
      <c r="AI222">
        <f t="shared" si="103"/>
        <v>4.0010046801118637</v>
      </c>
      <c r="AJ222">
        <f t="shared" si="104"/>
        <v>2.7726260502529589</v>
      </c>
      <c r="AK222">
        <f t="shared" si="105"/>
        <v>1.7548266140841511</v>
      </c>
      <c r="AL222">
        <f t="shared" si="106"/>
        <v>1.9598699605631134</v>
      </c>
      <c r="AM222">
        <f t="shared" si="107"/>
        <v>2.1378475853068526</v>
      </c>
      <c r="AN222">
        <f>ACOS(COS(RADIANS(90-$C222)) *COS(RADIANS(90-'1. Intensity Data'!$C$8)) +SIN(RADIANS(90-'Climate Stations - U of M'!$C222)) *SIN(RADIANS(90-'1. Intensity Data'!$C$8)) *COS(RADIANS('Climate Stations - U of M'!$D222-'1. Intensity Data'!$C$9))) *6371</f>
        <v>293.06904864666825</v>
      </c>
    </row>
    <row r="223" spans="1:40" x14ac:dyDescent="0.25">
      <c r="A223">
        <v>125</v>
      </c>
      <c r="B223" t="s">
        <v>252</v>
      </c>
      <c r="C223">
        <v>46.813299999999899</v>
      </c>
      <c r="D223">
        <v>-113.7833</v>
      </c>
      <c r="E223" s="13">
        <v>1074.0999999999899</v>
      </c>
      <c r="F223" t="s">
        <v>253</v>
      </c>
      <c r="G223" t="s">
        <v>2346</v>
      </c>
      <c r="H223" s="8">
        <v>0.71250000000000002</v>
      </c>
      <c r="I223" s="8">
        <v>1.2</v>
      </c>
      <c r="J223" s="8">
        <v>1.5990800000000001</v>
      </c>
      <c r="K223" s="8">
        <v>2.79928</v>
      </c>
      <c r="L223">
        <f t="shared" si="81"/>
        <v>3523.9502439999669</v>
      </c>
      <c r="M223">
        <f t="shared" si="82"/>
        <v>0.3550258305649997</v>
      </c>
      <c r="N223">
        <f t="shared" si="83"/>
        <v>0.9852640541418658</v>
      </c>
      <c r="O223" s="6">
        <f t="shared" si="84"/>
        <v>0.16110289297950856</v>
      </c>
      <c r="P223" s="6">
        <f t="shared" si="85"/>
        <v>0.2433578145162027</v>
      </c>
      <c r="Q223">
        <f t="shared" si="86"/>
        <v>0.61431093432903427</v>
      </c>
      <c r="R223" s="8">
        <v>1.5398554399860087</v>
      </c>
      <c r="S223">
        <f t="shared" si="87"/>
        <v>1.2354898903661988</v>
      </c>
      <c r="T223">
        <f t="shared" si="88"/>
        <v>0.95856974252549931</v>
      </c>
      <c r="U223">
        <f t="shared" si="89"/>
        <v>0.80945889368819923</v>
      </c>
      <c r="V223">
        <f t="shared" si="90"/>
        <v>0.56094081229269954</v>
      </c>
      <c r="W223">
        <f t="shared" si="91"/>
        <v>0.3550258305649997</v>
      </c>
      <c r="X223">
        <f t="shared" si="92"/>
        <v>0.44439437292374973</v>
      </c>
      <c r="Y223">
        <f t="shared" si="93"/>
        <v>0.52196626769114485</v>
      </c>
      <c r="Z223">
        <f t="shared" si="94"/>
        <v>2.1378020514650391</v>
      </c>
      <c r="AA223">
        <f t="shared" si="95"/>
        <v>1.6586395226883925</v>
      </c>
      <c r="AB223">
        <f t="shared" si="96"/>
        <v>1.400628930270198</v>
      </c>
      <c r="AC223">
        <f t="shared" si="97"/>
        <v>0.9706112762398742</v>
      </c>
      <c r="AD223">
        <f t="shared" si="98"/>
        <v>0.61431093432903427</v>
      </c>
      <c r="AE223">
        <f t="shared" si="99"/>
        <v>1.1565874966269702</v>
      </c>
      <c r="AF223">
        <f t="shared" si="100"/>
        <v>1.2674796882388524</v>
      </c>
      <c r="AG223">
        <f t="shared" si="101"/>
        <v>3.4287189084136926</v>
      </c>
      <c r="AH223">
        <f t="shared" si="102"/>
        <v>2.6602129461830377</v>
      </c>
      <c r="AI223">
        <f t="shared" si="103"/>
        <v>2.246402043443454</v>
      </c>
      <c r="AJ223">
        <f t="shared" si="104"/>
        <v>1.5567172055441481</v>
      </c>
      <c r="AK223">
        <f t="shared" si="105"/>
        <v>0.9852640541418658</v>
      </c>
      <c r="AL223">
        <f t="shared" si="106"/>
        <v>1.1387180406063993</v>
      </c>
      <c r="AM223">
        <f t="shared" si="107"/>
        <v>1.2719161008576145</v>
      </c>
      <c r="AN223">
        <f>ACOS(COS(RADIANS(90-$C223)) *COS(RADIANS(90-'1. Intensity Data'!$C$8)) +SIN(RADIANS(90-'Climate Stations - U of M'!$C223)) *SIN(RADIANS(90-'1. Intensity Data'!$C$8)) *COS(RADIANS('Climate Stations - U of M'!$D223-'1. Intensity Data'!$C$9))) *6371</f>
        <v>137.22228852318054</v>
      </c>
    </row>
    <row r="224" spans="1:40" x14ac:dyDescent="0.25">
      <c r="A224">
        <v>373</v>
      </c>
      <c r="B224" t="s">
        <v>747</v>
      </c>
      <c r="C224">
        <v>46.716900000000003</v>
      </c>
      <c r="D224">
        <v>-113.667199999999</v>
      </c>
      <c r="E224" s="13">
        <v>1088.0999999999899</v>
      </c>
      <c r="F224" t="s">
        <v>748</v>
      </c>
      <c r="G224" t="s">
        <v>2346</v>
      </c>
      <c r="H224" s="8">
        <v>0.69962000000000002</v>
      </c>
      <c r="I224" s="8">
        <v>1.1499999999999999</v>
      </c>
      <c r="J224" s="8">
        <v>1.599</v>
      </c>
      <c r="K224" s="8">
        <v>2.7963100000000001</v>
      </c>
      <c r="L224">
        <f t="shared" si="81"/>
        <v>3569.8820039999669</v>
      </c>
      <c r="M224">
        <f t="shared" si="82"/>
        <v>0.35731782062121714</v>
      </c>
      <c r="N224">
        <f t="shared" si="83"/>
        <v>0.9863121104119541</v>
      </c>
      <c r="O224" s="6">
        <f t="shared" si="84"/>
        <v>0.16078491586526281</v>
      </c>
      <c r="P224" s="6">
        <f t="shared" si="85"/>
        <v>0.2458702095126421</v>
      </c>
      <c r="Q224">
        <f t="shared" si="86"/>
        <v>0.61609115996229813</v>
      </c>
      <c r="R224" s="8">
        <v>1.1707406560464746</v>
      </c>
      <c r="S224">
        <f t="shared" si="87"/>
        <v>1.2434660157618356</v>
      </c>
      <c r="T224">
        <f t="shared" si="88"/>
        <v>0.96475811567728642</v>
      </c>
      <c r="U224">
        <f t="shared" si="89"/>
        <v>0.814684631016375</v>
      </c>
      <c r="V224">
        <f t="shared" si="90"/>
        <v>0.56456215658152309</v>
      </c>
      <c r="W224">
        <f t="shared" si="91"/>
        <v>0.35731782062121714</v>
      </c>
      <c r="X224">
        <f t="shared" si="92"/>
        <v>0.44289336546591285</v>
      </c>
      <c r="Y224">
        <f t="shared" si="93"/>
        <v>0.51717293839110878</v>
      </c>
      <c r="Z224">
        <f t="shared" si="94"/>
        <v>2.1439972366687976</v>
      </c>
      <c r="AA224">
        <f t="shared" si="95"/>
        <v>1.6634461318982052</v>
      </c>
      <c r="AB224">
        <f t="shared" si="96"/>
        <v>1.4046878447140396</v>
      </c>
      <c r="AC224">
        <f t="shared" si="97"/>
        <v>0.9734240327404311</v>
      </c>
      <c r="AD224">
        <f t="shared" si="98"/>
        <v>0.61609115996229813</v>
      </c>
      <c r="AE224">
        <f t="shared" si="99"/>
        <v>1.0643088006420869</v>
      </c>
      <c r="AF224">
        <f t="shared" si="100"/>
        <v>1.0951030841390899</v>
      </c>
      <c r="AG224">
        <f t="shared" si="101"/>
        <v>3.4323661442336002</v>
      </c>
      <c r="AH224">
        <f t="shared" si="102"/>
        <v>2.6630426981122759</v>
      </c>
      <c r="AI224">
        <f t="shared" si="103"/>
        <v>2.248791611739255</v>
      </c>
      <c r="AJ224">
        <f t="shared" si="104"/>
        <v>1.5583731344508875</v>
      </c>
      <c r="AK224">
        <f t="shared" si="105"/>
        <v>0.9863121104119541</v>
      </c>
      <c r="AL224">
        <f t="shared" si="106"/>
        <v>1.1394840828089656</v>
      </c>
      <c r="AM224">
        <f t="shared" si="107"/>
        <v>1.2724373548495715</v>
      </c>
      <c r="AN224">
        <f>ACOS(COS(RADIANS(90-$C224)) *COS(RADIANS(90-'1. Intensity Data'!$C$8)) +SIN(RADIANS(90-'Climate Stations - U of M'!$C224)) *SIN(RADIANS(90-'1. Intensity Data'!$C$8)) *COS(RADIANS('Climate Stations - U of M'!$D224-'1. Intensity Data'!$C$9))) *6371</f>
        <v>127.00995833450531</v>
      </c>
    </row>
    <row r="225" spans="1:40" x14ac:dyDescent="0.25">
      <c r="A225" s="1">
        <v>1082</v>
      </c>
      <c r="B225" t="s">
        <v>2158</v>
      </c>
      <c r="C225">
        <v>45.0167</v>
      </c>
      <c r="D225">
        <v>-111.849999999999</v>
      </c>
      <c r="E225" s="13">
        <v>2682.1999999999898</v>
      </c>
      <c r="F225" t="s">
        <v>2159</v>
      </c>
      <c r="G225" t="s">
        <v>2345</v>
      </c>
      <c r="H225" s="8">
        <v>0.82691999999999999</v>
      </c>
      <c r="I225" s="8">
        <v>1.45</v>
      </c>
      <c r="J225" s="8">
        <v>1.8423099999999999</v>
      </c>
      <c r="K225" s="8">
        <v>3.1</v>
      </c>
      <c r="L225">
        <f t="shared" si="81"/>
        <v>8799.8690479999659</v>
      </c>
      <c r="M225">
        <f t="shared" si="82"/>
        <v>0.44770969027310348</v>
      </c>
      <c r="N225">
        <f t="shared" si="83"/>
        <v>1.2358227495366783</v>
      </c>
      <c r="O225" s="6">
        <f t="shared" si="84"/>
        <v>0.2014592087444334</v>
      </c>
      <c r="P225" s="6">
        <f t="shared" si="85"/>
        <v>0.30806880773406198</v>
      </c>
      <c r="Q225">
        <f t="shared" si="86"/>
        <v>0.77194577863537006</v>
      </c>
      <c r="R225" s="8">
        <v>1.3746327877228248</v>
      </c>
      <c r="S225">
        <f t="shared" si="87"/>
        <v>1.5580297221504003</v>
      </c>
      <c r="T225">
        <f t="shared" si="88"/>
        <v>1.2088161637373795</v>
      </c>
      <c r="U225">
        <f t="shared" si="89"/>
        <v>1.0207780938226758</v>
      </c>
      <c r="V225">
        <f t="shared" si="90"/>
        <v>0.70738131063150356</v>
      </c>
      <c r="W225">
        <f t="shared" si="91"/>
        <v>0.44770969027310348</v>
      </c>
      <c r="X225">
        <f t="shared" si="92"/>
        <v>0.54251226770482763</v>
      </c>
      <c r="Y225">
        <f t="shared" si="93"/>
        <v>0.62480090491556417</v>
      </c>
      <c r="Z225">
        <f t="shared" si="94"/>
        <v>2.6863713096510877</v>
      </c>
      <c r="AA225">
        <f t="shared" si="95"/>
        <v>2.0842536023154992</v>
      </c>
      <c r="AB225">
        <f t="shared" si="96"/>
        <v>1.7600363752886437</v>
      </c>
      <c r="AC225">
        <f t="shared" si="97"/>
        <v>1.2196743302438848</v>
      </c>
      <c r="AD225">
        <f t="shared" si="98"/>
        <v>0.77194577863537006</v>
      </c>
      <c r="AE225">
        <f t="shared" si="99"/>
        <v>1.1152818335611743</v>
      </c>
      <c r="AF225">
        <f t="shared" si="100"/>
        <v>1.1903207096319455</v>
      </c>
      <c r="AG225">
        <f t="shared" si="101"/>
        <v>4.30066316838764</v>
      </c>
      <c r="AH225">
        <f t="shared" si="102"/>
        <v>3.3367214237490317</v>
      </c>
      <c r="AI225">
        <f t="shared" si="103"/>
        <v>2.8176758689436263</v>
      </c>
      <c r="AJ225">
        <f t="shared" si="104"/>
        <v>1.9525999442679518</v>
      </c>
      <c r="AK225">
        <f t="shared" si="105"/>
        <v>1.2358227495366783</v>
      </c>
      <c r="AL225">
        <f t="shared" si="106"/>
        <v>1.3874445621525087</v>
      </c>
      <c r="AM225">
        <f t="shared" si="107"/>
        <v>1.5190522955030494</v>
      </c>
      <c r="AN225">
        <f>ACOS(COS(RADIANS(90-$C225)) *COS(RADIANS(90-'1. Intensity Data'!$C$8)) +SIN(RADIANS(90-'Climate Stations - U of M'!$C225)) *SIN(RADIANS(90-'1. Intensity Data'!$C$8)) *COS(RADIANS('Climate Stations - U of M'!$D225-'1. Intensity Data'!$C$9))) *6371</f>
        <v>175.49084012485829</v>
      </c>
    </row>
    <row r="226" spans="1:40" x14ac:dyDescent="0.25">
      <c r="A226">
        <v>374</v>
      </c>
      <c r="B226" t="s">
        <v>749</v>
      </c>
      <c r="C226">
        <v>45.89</v>
      </c>
      <c r="D226">
        <v>-110.5989</v>
      </c>
      <c r="E226" s="13">
        <v>1490.5</v>
      </c>
      <c r="F226" t="s">
        <v>750</v>
      </c>
      <c r="G226" t="s">
        <v>2345</v>
      </c>
      <c r="H226" s="8">
        <v>0.78</v>
      </c>
      <c r="I226" s="8">
        <v>1.11907</v>
      </c>
      <c r="J226" s="8">
        <v>1.7661100000000001</v>
      </c>
      <c r="K226" s="8">
        <v>2.9564900000000001</v>
      </c>
      <c r="L226">
        <f t="shared" si="81"/>
        <v>4890.09202</v>
      </c>
      <c r="M226">
        <f t="shared" si="82"/>
        <v>0.51186249296290676</v>
      </c>
      <c r="N226">
        <f t="shared" si="83"/>
        <v>1.3229444226476013</v>
      </c>
      <c r="O226" s="6">
        <f t="shared" si="84"/>
        <v>0.20733056236102745</v>
      </c>
      <c r="P226" s="6">
        <f t="shared" si="85"/>
        <v>0.36815189821845273</v>
      </c>
      <c r="Q226">
        <f t="shared" si="86"/>
        <v>0.84554816043302694</v>
      </c>
      <c r="R226" s="8">
        <v>1.662636320085225</v>
      </c>
      <c r="S226">
        <f t="shared" si="87"/>
        <v>1.7812814755109154</v>
      </c>
      <c r="T226">
        <f t="shared" si="88"/>
        <v>1.3820287309998482</v>
      </c>
      <c r="U226">
        <f t="shared" si="89"/>
        <v>1.1670464839554273</v>
      </c>
      <c r="V226">
        <f t="shared" si="90"/>
        <v>0.8087427388813927</v>
      </c>
      <c r="W226">
        <f t="shared" si="91"/>
        <v>0.51186249296290676</v>
      </c>
      <c r="X226">
        <f t="shared" si="92"/>
        <v>0.57889686972218013</v>
      </c>
      <c r="Y226">
        <f t="shared" si="93"/>
        <v>0.63708270874922934</v>
      </c>
      <c r="Z226">
        <f t="shared" si="94"/>
        <v>2.9425075983069338</v>
      </c>
      <c r="AA226">
        <f t="shared" si="95"/>
        <v>2.2829800331691725</v>
      </c>
      <c r="AB226">
        <f t="shared" si="96"/>
        <v>1.9278498057873013</v>
      </c>
      <c r="AC226">
        <f t="shared" si="97"/>
        <v>1.3359660934841826</v>
      </c>
      <c r="AD226">
        <f t="shared" si="98"/>
        <v>0.84554816043302694</v>
      </c>
      <c r="AE226">
        <f t="shared" si="99"/>
        <v>1.1872827166517745</v>
      </c>
      <c r="AF226">
        <f t="shared" si="100"/>
        <v>1.3248183592451861</v>
      </c>
      <c r="AG226">
        <f t="shared" si="101"/>
        <v>4.6038465908136521</v>
      </c>
      <c r="AH226">
        <f t="shared" si="102"/>
        <v>3.5719499411485236</v>
      </c>
      <c r="AI226">
        <f t="shared" si="103"/>
        <v>3.0163132836365305</v>
      </c>
      <c r="AJ226">
        <f t="shared" si="104"/>
        <v>2.0902521877832099</v>
      </c>
      <c r="AK226">
        <f t="shared" si="105"/>
        <v>1.3229444226476013</v>
      </c>
      <c r="AL226">
        <f t="shared" si="106"/>
        <v>1.4337358169857011</v>
      </c>
      <c r="AM226">
        <f t="shared" si="107"/>
        <v>1.5299027472711715</v>
      </c>
      <c r="AN226">
        <f>ACOS(COS(RADIANS(90-$C226)) *COS(RADIANS(90-'1. Intensity Data'!$C$8)) +SIN(RADIANS(90-'Climate Stations - U of M'!$C226)) *SIN(RADIANS(90-'1. Intensity Data'!$C$8)) *COS(RADIANS('Climate Stations - U of M'!$D226-'1. Intensity Data'!$C$9))) *6371</f>
        <v>133.80344200046076</v>
      </c>
    </row>
    <row r="227" spans="1:40" x14ac:dyDescent="0.25">
      <c r="A227">
        <v>375</v>
      </c>
      <c r="B227" t="s">
        <v>751</v>
      </c>
      <c r="C227">
        <v>45.85</v>
      </c>
      <c r="D227">
        <v>-110.583299999999</v>
      </c>
      <c r="E227" s="13">
        <v>1442.9</v>
      </c>
      <c r="F227" t="s">
        <v>752</v>
      </c>
      <c r="G227" t="s">
        <v>2345</v>
      </c>
      <c r="H227" s="8">
        <v>0.77636000000000005</v>
      </c>
      <c r="I227" s="8">
        <v>1.1185499999999999</v>
      </c>
      <c r="J227" s="8">
        <v>1.7646999999999999</v>
      </c>
      <c r="K227" s="8">
        <v>2.96102</v>
      </c>
      <c r="L227">
        <f t="shared" si="81"/>
        <v>4733.9240360000003</v>
      </c>
      <c r="M227">
        <f t="shared" si="82"/>
        <v>0.50757982758392572</v>
      </c>
      <c r="N227">
        <f t="shared" si="83"/>
        <v>1.3251348648971295</v>
      </c>
      <c r="O227" s="6">
        <f t="shared" si="84"/>
        <v>0.20898523249449233</v>
      </c>
      <c r="P227" s="6">
        <f t="shared" si="85"/>
        <v>0.36272230290170371</v>
      </c>
      <c r="Q227">
        <f t="shared" si="86"/>
        <v>0.84392858389941661</v>
      </c>
      <c r="R227" s="8">
        <v>1.8566377764902637</v>
      </c>
      <c r="S227">
        <f t="shared" si="87"/>
        <v>1.7663777999920613</v>
      </c>
      <c r="T227">
        <f t="shared" si="88"/>
        <v>1.3704655344765995</v>
      </c>
      <c r="U227">
        <f t="shared" si="89"/>
        <v>1.1572820068913505</v>
      </c>
      <c r="V227">
        <f t="shared" si="90"/>
        <v>0.80197612758260273</v>
      </c>
      <c r="W227">
        <f t="shared" si="91"/>
        <v>0.50757982758392572</v>
      </c>
      <c r="X227">
        <f t="shared" si="92"/>
        <v>0.57477487068794431</v>
      </c>
      <c r="Y227">
        <f t="shared" si="93"/>
        <v>0.63310016810223246</v>
      </c>
      <c r="Z227">
        <f t="shared" si="94"/>
        <v>2.9368714719699698</v>
      </c>
      <c r="AA227">
        <f t="shared" si="95"/>
        <v>2.2786071765284248</v>
      </c>
      <c r="AB227">
        <f t="shared" si="96"/>
        <v>1.9241571712906698</v>
      </c>
      <c r="AC227">
        <f t="shared" si="97"/>
        <v>1.3334071625610784</v>
      </c>
      <c r="AD227">
        <f t="shared" si="98"/>
        <v>0.84392858389941661</v>
      </c>
      <c r="AE227">
        <f t="shared" si="99"/>
        <v>1.2357830807530341</v>
      </c>
      <c r="AF227">
        <f t="shared" si="100"/>
        <v>1.4154170393863392</v>
      </c>
      <c r="AG227">
        <f t="shared" si="101"/>
        <v>4.6114693298420102</v>
      </c>
      <c r="AH227">
        <f t="shared" si="102"/>
        <v>3.5778641352222502</v>
      </c>
      <c r="AI227">
        <f t="shared" si="103"/>
        <v>3.0213074919654552</v>
      </c>
      <c r="AJ227">
        <f t="shared" si="104"/>
        <v>2.0937130865374649</v>
      </c>
      <c r="AK227">
        <f t="shared" si="105"/>
        <v>1.3251348648971295</v>
      </c>
      <c r="AL227">
        <f t="shared" si="106"/>
        <v>1.4350261486728471</v>
      </c>
      <c r="AM227">
        <f t="shared" si="107"/>
        <v>1.53041178299017</v>
      </c>
      <c r="AN227">
        <f>ACOS(COS(RADIANS(90-$C227)) *COS(RADIANS(90-'1. Intensity Data'!$C$8)) +SIN(RADIANS(90-'Climate Stations - U of M'!$C227)) *SIN(RADIANS(90-'1. Intensity Data'!$C$8)) *COS(RADIANS('Climate Stations - U of M'!$D227-'1. Intensity Data'!$C$9))) *6371</f>
        <v>137.43182646612524</v>
      </c>
    </row>
    <row r="228" spans="1:40" x14ac:dyDescent="0.25">
      <c r="A228">
        <v>376</v>
      </c>
      <c r="B228" t="s">
        <v>753</v>
      </c>
      <c r="C228">
        <v>47.0566999999999</v>
      </c>
      <c r="D228">
        <v>-106.616699999999</v>
      </c>
      <c r="E228">
        <v>831.2</v>
      </c>
      <c r="F228" t="s">
        <v>754</v>
      </c>
      <c r="G228" t="s">
        <v>2345</v>
      </c>
      <c r="H228" s="8">
        <v>0.88727999999999996</v>
      </c>
      <c r="I228" s="8">
        <v>1.3</v>
      </c>
      <c r="J228" s="8">
        <v>2.19875</v>
      </c>
      <c r="K228" s="8">
        <v>3.2615400000000001</v>
      </c>
      <c r="L228">
        <f t="shared" si="81"/>
        <v>2727.034208</v>
      </c>
      <c r="M228">
        <f t="shared" si="82"/>
        <v>0.56697427736615391</v>
      </c>
      <c r="N228">
        <f t="shared" si="83"/>
        <v>1.7112716962814163</v>
      </c>
      <c r="O228" s="6">
        <f t="shared" si="84"/>
        <v>0.29250784500180271</v>
      </c>
      <c r="P228" s="6">
        <f t="shared" si="85"/>
        <v>0.36422328931148873</v>
      </c>
      <c r="Q228">
        <f t="shared" si="86"/>
        <v>1.0377474927964525</v>
      </c>
      <c r="R228" s="8">
        <v>1.7343823042999782</v>
      </c>
      <c r="S228">
        <f t="shared" si="87"/>
        <v>1.9730704852342154</v>
      </c>
      <c r="T228">
        <f t="shared" si="88"/>
        <v>1.5308305488886158</v>
      </c>
      <c r="U228">
        <f t="shared" si="89"/>
        <v>1.2927013523948307</v>
      </c>
      <c r="V228">
        <f t="shared" si="90"/>
        <v>0.89581935823852321</v>
      </c>
      <c r="W228">
        <f t="shared" si="91"/>
        <v>0.56697427736615391</v>
      </c>
      <c r="X228">
        <f t="shared" si="92"/>
        <v>0.6470507080246154</v>
      </c>
      <c r="Y228">
        <f t="shared" si="93"/>
        <v>0.71655704983616009</v>
      </c>
      <c r="Z228">
        <f t="shared" si="94"/>
        <v>3.6113612749316548</v>
      </c>
      <c r="AA228">
        <f t="shared" si="95"/>
        <v>2.801918230550422</v>
      </c>
      <c r="AB228">
        <f t="shared" si="96"/>
        <v>2.3660642835759114</v>
      </c>
      <c r="AC228">
        <f t="shared" si="97"/>
        <v>1.6396410386183951</v>
      </c>
      <c r="AD228">
        <f t="shared" si="98"/>
        <v>1.0377474927964525</v>
      </c>
      <c r="AE228">
        <f t="shared" si="99"/>
        <v>1.2052192127054626</v>
      </c>
      <c r="AF228">
        <f t="shared" si="100"/>
        <v>1.3583237338734759</v>
      </c>
      <c r="AG228">
        <f t="shared" si="101"/>
        <v>5.955225503059328</v>
      </c>
      <c r="AH228">
        <f t="shared" si="102"/>
        <v>4.6204335799598244</v>
      </c>
      <c r="AI228">
        <f t="shared" si="103"/>
        <v>3.9016994675216288</v>
      </c>
      <c r="AJ228">
        <f t="shared" si="104"/>
        <v>2.7038092801246378</v>
      </c>
      <c r="AK228">
        <f t="shared" si="105"/>
        <v>1.7112716962814163</v>
      </c>
      <c r="AL228">
        <f t="shared" si="106"/>
        <v>1.833141272211062</v>
      </c>
      <c r="AM228">
        <f t="shared" si="107"/>
        <v>1.938924064117995</v>
      </c>
      <c r="AN228">
        <f>ACOS(COS(RADIANS(90-$C228)) *COS(RADIANS(90-'1. Intensity Data'!$C$8)) +SIN(RADIANS(90-'Climate Stations - U of M'!$C228)) *SIN(RADIANS(90-'1. Intensity Data'!$C$8)) *COS(RADIANS('Climate Stations - U of M'!$D228-'1. Intensity Data'!$C$9))) *6371</f>
        <v>413.76496791460613</v>
      </c>
    </row>
    <row r="229" spans="1:40" x14ac:dyDescent="0.25">
      <c r="A229">
        <v>378</v>
      </c>
      <c r="B229" t="s">
        <v>757</v>
      </c>
      <c r="C229">
        <v>46.866900000000001</v>
      </c>
      <c r="D229">
        <v>-106.23390000000001</v>
      </c>
      <c r="E229">
        <v>866.2</v>
      </c>
      <c r="F229" t="s">
        <v>758</v>
      </c>
      <c r="G229" t="s">
        <v>2345</v>
      </c>
      <c r="H229" s="8">
        <v>0.85785999999999996</v>
      </c>
      <c r="I229" s="8">
        <v>1.25712</v>
      </c>
      <c r="J229" s="8">
        <v>2.1634000000000002</v>
      </c>
      <c r="K229" s="8">
        <v>3.11313</v>
      </c>
      <c r="L229">
        <f t="shared" si="81"/>
        <v>2841.8636080000001</v>
      </c>
      <c r="M229">
        <f t="shared" si="82"/>
        <v>0.54901005778605061</v>
      </c>
      <c r="N229">
        <f t="shared" si="83"/>
        <v>1.7238227350932374</v>
      </c>
      <c r="O229" s="6">
        <f t="shared" si="84"/>
        <v>0.30030822305417681</v>
      </c>
      <c r="P229" s="6">
        <f t="shared" si="85"/>
        <v>0.34085225967708055</v>
      </c>
      <c r="Q229">
        <f t="shared" si="86"/>
        <v>1.0323374973851589</v>
      </c>
      <c r="R229" s="8">
        <v>1.7264711941744038</v>
      </c>
      <c r="S229">
        <f t="shared" si="87"/>
        <v>1.9105550010954557</v>
      </c>
      <c r="T229">
        <f t="shared" si="88"/>
        <v>1.4823271560223366</v>
      </c>
      <c r="U229">
        <f t="shared" si="89"/>
        <v>1.2517429317521953</v>
      </c>
      <c r="V229">
        <f t="shared" si="90"/>
        <v>0.86743589130195997</v>
      </c>
      <c r="W229">
        <f t="shared" si="91"/>
        <v>0.54901005778605061</v>
      </c>
      <c r="X229">
        <f t="shared" si="92"/>
        <v>0.62622254333953797</v>
      </c>
      <c r="Y229">
        <f t="shared" si="93"/>
        <v>0.69324298079996494</v>
      </c>
      <c r="Z229">
        <f t="shared" si="94"/>
        <v>3.5925344909003525</v>
      </c>
      <c r="AA229">
        <f t="shared" si="95"/>
        <v>2.7873112429399294</v>
      </c>
      <c r="AB229">
        <f t="shared" si="96"/>
        <v>2.3537294940381619</v>
      </c>
      <c r="AC229">
        <f t="shared" si="97"/>
        <v>1.6310932458685512</v>
      </c>
      <c r="AD229">
        <f t="shared" si="98"/>
        <v>1.0323374973851589</v>
      </c>
      <c r="AE229">
        <f t="shared" si="99"/>
        <v>1.203241435174069</v>
      </c>
      <c r="AF229">
        <f t="shared" si="100"/>
        <v>1.3546292454448328</v>
      </c>
      <c r="AG229">
        <f t="shared" si="101"/>
        <v>5.9989031181244652</v>
      </c>
      <c r="AH229">
        <f t="shared" si="102"/>
        <v>4.6543213847517411</v>
      </c>
      <c r="AI229">
        <f t="shared" si="103"/>
        <v>3.9303158360125807</v>
      </c>
      <c r="AJ229">
        <f t="shared" si="104"/>
        <v>2.7236399214473153</v>
      </c>
      <c r="AK229">
        <f t="shared" si="105"/>
        <v>1.7238227350932374</v>
      </c>
      <c r="AL229">
        <f t="shared" si="106"/>
        <v>1.8337170513199281</v>
      </c>
      <c r="AM229">
        <f t="shared" si="107"/>
        <v>1.9291053178046957</v>
      </c>
      <c r="AN229">
        <f>ACOS(COS(RADIANS(90-$C229)) *COS(RADIANS(90-'1. Intensity Data'!$C$8)) +SIN(RADIANS(90-'Climate Stations - U of M'!$C229)) *SIN(RADIANS(90-'1. Intensity Data'!$C$8)) *COS(RADIANS('Climate Stations - U of M'!$D229-'1. Intensity Data'!$C$9))) *6371</f>
        <v>441.4635094629698</v>
      </c>
    </row>
    <row r="230" spans="1:40" x14ac:dyDescent="0.25">
      <c r="A230">
        <v>71</v>
      </c>
      <c r="B230" t="s">
        <v>144</v>
      </c>
      <c r="C230">
        <v>46.994999999999898</v>
      </c>
      <c r="D230">
        <v>-107.108999999999</v>
      </c>
      <c r="E230">
        <v>947</v>
      </c>
      <c r="F230" t="s">
        <v>145</v>
      </c>
      <c r="G230" t="s">
        <v>2345</v>
      </c>
      <c r="H230" s="8">
        <v>0.84479000000000004</v>
      </c>
      <c r="I230" s="8">
        <v>1.2369699999999999</v>
      </c>
      <c r="J230" s="8">
        <v>2.17</v>
      </c>
      <c r="K230" s="8">
        <v>3.1488700000000001</v>
      </c>
      <c r="L230">
        <f t="shared" si="81"/>
        <v>3106.9554800000001</v>
      </c>
      <c r="M230">
        <f t="shared" si="82"/>
        <v>0.54148571772072085</v>
      </c>
      <c r="N230">
        <f t="shared" si="83"/>
        <v>1.7098283202960971</v>
      </c>
      <c r="O230" s="6">
        <f t="shared" si="84"/>
        <v>0.29865432819649496</v>
      </c>
      <c r="P230" s="6">
        <f t="shared" si="85"/>
        <v>0.3344743121692958</v>
      </c>
      <c r="Q230">
        <f t="shared" si="86"/>
        <v>1.0221513162326965</v>
      </c>
      <c r="R230" s="8">
        <v>1.1662534550110109</v>
      </c>
      <c r="S230">
        <f t="shared" si="87"/>
        <v>1.8843702976681083</v>
      </c>
      <c r="T230">
        <f t="shared" si="88"/>
        <v>1.4620114378459463</v>
      </c>
      <c r="U230">
        <f t="shared" si="89"/>
        <v>1.2345874364032434</v>
      </c>
      <c r="V230">
        <f t="shared" si="90"/>
        <v>0.855547433998739</v>
      </c>
      <c r="W230">
        <f t="shared" si="91"/>
        <v>0.54148571772072085</v>
      </c>
      <c r="X230">
        <f t="shared" si="92"/>
        <v>0.61731178829054068</v>
      </c>
      <c r="Y230">
        <f t="shared" si="93"/>
        <v>0.68312881754514421</v>
      </c>
      <c r="Z230">
        <f t="shared" si="94"/>
        <v>3.5570865804897833</v>
      </c>
      <c r="AA230">
        <f t="shared" si="95"/>
        <v>2.7598085538282806</v>
      </c>
      <c r="AB230">
        <f t="shared" si="96"/>
        <v>2.3305050010105477</v>
      </c>
      <c r="AC230">
        <f t="shared" si="97"/>
        <v>1.6149990796476605</v>
      </c>
      <c r="AD230">
        <f t="shared" si="98"/>
        <v>1.0221513162326965</v>
      </c>
      <c r="AE230">
        <f t="shared" si="99"/>
        <v>1.0631870003832209</v>
      </c>
      <c r="AF230">
        <f t="shared" si="100"/>
        <v>1.0930075612555283</v>
      </c>
      <c r="AG230">
        <f t="shared" si="101"/>
        <v>5.9502025546304171</v>
      </c>
      <c r="AH230">
        <f t="shared" si="102"/>
        <v>4.6165364647994629</v>
      </c>
      <c r="AI230">
        <f t="shared" si="103"/>
        <v>3.8984085702751012</v>
      </c>
      <c r="AJ230">
        <f t="shared" si="104"/>
        <v>2.7015287460678334</v>
      </c>
      <c r="AK230">
        <f t="shared" si="105"/>
        <v>1.7098283202960971</v>
      </c>
      <c r="AL230">
        <f t="shared" si="106"/>
        <v>1.8248712402220728</v>
      </c>
      <c r="AM230">
        <f t="shared" si="107"/>
        <v>1.9247284947178198</v>
      </c>
      <c r="AN230">
        <f>ACOS(COS(RADIANS(90-$C230)) *COS(RADIANS(90-'1. Intensity Data'!$C$8)) +SIN(RADIANS(90-'Climate Stations - U of M'!$C230)) *SIN(RADIANS(90-'1. Intensity Data'!$C$8)) *COS(RADIANS('Climate Stations - U of M'!$D230-'1. Intensity Data'!$C$9))) *6371</f>
        <v>375.98440365925563</v>
      </c>
    </row>
    <row r="231" spans="1:40" x14ac:dyDescent="0.25">
      <c r="A231">
        <v>377</v>
      </c>
      <c r="B231" t="s">
        <v>755</v>
      </c>
      <c r="C231">
        <v>46.9833</v>
      </c>
      <c r="D231">
        <v>-106.7667</v>
      </c>
      <c r="E231">
        <v>880.89999999999895</v>
      </c>
      <c r="F231" t="s">
        <v>756</v>
      </c>
      <c r="G231" t="s">
        <v>2345</v>
      </c>
      <c r="H231" s="8">
        <v>0.84833000000000003</v>
      </c>
      <c r="I231" s="8">
        <v>1.2665500000000001</v>
      </c>
      <c r="J231" s="8">
        <v>2.1808299999999998</v>
      </c>
      <c r="K231" s="8">
        <v>3.1607099999999999</v>
      </c>
      <c r="L231">
        <f t="shared" si="81"/>
        <v>2890.0919559999966</v>
      </c>
      <c r="M231">
        <f t="shared" si="82"/>
        <v>0.53370508240574799</v>
      </c>
      <c r="N231">
        <f t="shared" si="83"/>
        <v>1.7233788885123396</v>
      </c>
      <c r="O231" s="6">
        <f t="shared" si="84"/>
        <v>0.30410705776930602</v>
      </c>
      <c r="P231" s="6">
        <f t="shared" si="85"/>
        <v>0.32291413272457303</v>
      </c>
      <c r="Q231">
        <f t="shared" si="86"/>
        <v>1.0231465106184561</v>
      </c>
      <c r="R231" s="8">
        <v>1.4874997322843984</v>
      </c>
      <c r="S231">
        <f t="shared" si="87"/>
        <v>1.8572936867720029</v>
      </c>
      <c r="T231">
        <f t="shared" si="88"/>
        <v>1.4410037224955197</v>
      </c>
      <c r="U231">
        <f t="shared" si="89"/>
        <v>1.2168475878851053</v>
      </c>
      <c r="V231">
        <f t="shared" si="90"/>
        <v>0.84325403020108181</v>
      </c>
      <c r="W231">
        <f t="shared" si="91"/>
        <v>0.53370508240574799</v>
      </c>
      <c r="X231">
        <f t="shared" si="92"/>
        <v>0.61236131180431097</v>
      </c>
      <c r="Y231">
        <f t="shared" si="93"/>
        <v>0.68063491892226369</v>
      </c>
      <c r="Z231">
        <f t="shared" si="94"/>
        <v>3.5605498569522269</v>
      </c>
      <c r="AA231">
        <f t="shared" si="95"/>
        <v>2.7624955786698315</v>
      </c>
      <c r="AB231">
        <f t="shared" si="96"/>
        <v>2.3327740442100797</v>
      </c>
      <c r="AC231">
        <f t="shared" si="97"/>
        <v>1.6165714867771606</v>
      </c>
      <c r="AD231">
        <f t="shared" si="98"/>
        <v>1.0231465106184561</v>
      </c>
      <c r="AE231">
        <f t="shared" si="99"/>
        <v>1.1434985697015678</v>
      </c>
      <c r="AF231">
        <f t="shared" si="100"/>
        <v>1.2430295727422003</v>
      </c>
      <c r="AG231">
        <f t="shared" si="101"/>
        <v>5.9973585320229414</v>
      </c>
      <c r="AH231">
        <f t="shared" si="102"/>
        <v>4.6531229989833172</v>
      </c>
      <c r="AI231">
        <f t="shared" si="103"/>
        <v>3.9293038658081341</v>
      </c>
      <c r="AJ231">
        <f t="shared" si="104"/>
        <v>2.7229386438494965</v>
      </c>
      <c r="AK231">
        <f t="shared" si="105"/>
        <v>1.7233788885123396</v>
      </c>
      <c r="AL231">
        <f t="shared" si="106"/>
        <v>1.8377416663842547</v>
      </c>
      <c r="AM231">
        <f t="shared" si="107"/>
        <v>1.937008557577077</v>
      </c>
      <c r="AN231">
        <f>ACOS(COS(RADIANS(90-$C231)) *COS(RADIANS(90-'1. Intensity Data'!$C$8)) +SIN(RADIANS(90-'Climate Stations - U of M'!$C231)) *SIN(RADIANS(90-'1. Intensity Data'!$C$8)) *COS(RADIANS('Climate Stations - U of M'!$D231-'1. Intensity Data'!$C$9))) *6371</f>
        <v>401.75452794526376</v>
      </c>
    </row>
    <row r="232" spans="1:40" x14ac:dyDescent="0.25">
      <c r="A232">
        <v>379</v>
      </c>
      <c r="B232" t="s">
        <v>759</v>
      </c>
      <c r="C232">
        <v>45.633299999999899</v>
      </c>
      <c r="D232">
        <v>-110.7167</v>
      </c>
      <c r="E232" s="13">
        <v>1585</v>
      </c>
      <c r="F232" t="s">
        <v>760</v>
      </c>
      <c r="G232" t="s">
        <v>2345</v>
      </c>
      <c r="H232" s="8">
        <v>0.9</v>
      </c>
      <c r="I232" s="8">
        <v>1.4</v>
      </c>
      <c r="J232" s="8">
        <v>2</v>
      </c>
      <c r="K232" s="8">
        <v>3.32795</v>
      </c>
      <c r="L232">
        <f t="shared" si="81"/>
        <v>5200.1314000000002</v>
      </c>
      <c r="M232">
        <f t="shared" si="82"/>
        <v>0.54292857142857154</v>
      </c>
      <c r="N232">
        <f t="shared" si="83"/>
        <v>1.4248654971442183</v>
      </c>
      <c r="O232" s="6">
        <f t="shared" si="84"/>
        <v>0.22544267364785711</v>
      </c>
      <c r="P232" s="6">
        <f t="shared" si="85"/>
        <v>0.38666361781166347</v>
      </c>
      <c r="Q232">
        <f t="shared" si="86"/>
        <v>0.90576455747794093</v>
      </c>
      <c r="R232" s="8">
        <v>1.5344315436218627</v>
      </c>
      <c r="S232">
        <f t="shared" si="87"/>
        <v>1.8893914285714288</v>
      </c>
      <c r="T232">
        <f t="shared" si="88"/>
        <v>1.4659071428571431</v>
      </c>
      <c r="U232">
        <f t="shared" si="89"/>
        <v>1.2378771428571429</v>
      </c>
      <c r="V232">
        <f t="shared" si="90"/>
        <v>0.85782714285714312</v>
      </c>
      <c r="W232">
        <f t="shared" si="91"/>
        <v>0.54292857142857154</v>
      </c>
      <c r="X232">
        <f t="shared" si="92"/>
        <v>0.63219642857142866</v>
      </c>
      <c r="Y232">
        <f t="shared" si="93"/>
        <v>0.70968092857142873</v>
      </c>
      <c r="Z232">
        <f t="shared" si="94"/>
        <v>3.1520606600232344</v>
      </c>
      <c r="AA232">
        <f t="shared" si="95"/>
        <v>2.4455643051904405</v>
      </c>
      <c r="AB232">
        <f t="shared" si="96"/>
        <v>2.0651431910497053</v>
      </c>
      <c r="AC232">
        <f t="shared" si="97"/>
        <v>1.4311080008151467</v>
      </c>
      <c r="AD232">
        <f t="shared" si="98"/>
        <v>0.90576455747794093</v>
      </c>
      <c r="AE232">
        <f t="shared" si="99"/>
        <v>1.1552315225359338</v>
      </c>
      <c r="AF232">
        <f t="shared" si="100"/>
        <v>1.2649467286367959</v>
      </c>
      <c r="AG232">
        <f t="shared" si="101"/>
        <v>4.9585319300618789</v>
      </c>
      <c r="AH232">
        <f t="shared" si="102"/>
        <v>3.8471368422893892</v>
      </c>
      <c r="AI232">
        <f t="shared" si="103"/>
        <v>3.2486933334888173</v>
      </c>
      <c r="AJ232">
        <f t="shared" si="104"/>
        <v>2.2512874854878651</v>
      </c>
      <c r="AK232">
        <f t="shared" si="105"/>
        <v>1.4248654971442183</v>
      </c>
      <c r="AL232">
        <f t="shared" si="106"/>
        <v>1.5686491228581638</v>
      </c>
      <c r="AM232">
        <f t="shared" si="107"/>
        <v>1.6934533099778686</v>
      </c>
      <c r="AN232">
        <f>ACOS(COS(RADIANS(90-$C232)) *COS(RADIANS(90-'1. Intensity Data'!$C$8)) +SIN(RADIANS(90-'Climate Stations - U of M'!$C232)) *SIN(RADIANS(90-'1. Intensity Data'!$C$8)) *COS(RADIANS('Climate Stations - U of M'!$D232-'1. Intensity Data'!$C$9))) *6371</f>
        <v>146.02826087461057</v>
      </c>
    </row>
    <row r="233" spans="1:40" x14ac:dyDescent="0.25">
      <c r="A233" s="1">
        <v>1061</v>
      </c>
      <c r="B233" t="s">
        <v>2116</v>
      </c>
      <c r="C233">
        <v>45.2</v>
      </c>
      <c r="D233">
        <v>-109.349999999999</v>
      </c>
      <c r="E233" s="13">
        <v>2392.6999999999898</v>
      </c>
      <c r="F233" t="s">
        <v>2117</v>
      </c>
      <c r="G233" t="s">
        <v>2345</v>
      </c>
      <c r="H233" s="8">
        <v>1.37795</v>
      </c>
      <c r="I233" s="8">
        <v>2.4</v>
      </c>
      <c r="J233" s="8">
        <v>2.7815300000000001</v>
      </c>
      <c r="K233" s="8">
        <v>4.8955299999999999</v>
      </c>
      <c r="L233">
        <f t="shared" si="81"/>
        <v>7850.0658679999669</v>
      </c>
      <c r="M233">
        <f t="shared" si="82"/>
        <v>0.73211838342708346</v>
      </c>
      <c r="N233">
        <f t="shared" si="83"/>
        <v>1.6318629159454041</v>
      </c>
      <c r="O233" s="6">
        <f t="shared" si="84"/>
        <v>0.2299946936073422</v>
      </c>
      <c r="P233" s="6">
        <f t="shared" si="85"/>
        <v>0.57269821000940579</v>
      </c>
      <c r="Q233">
        <f t="shared" si="86"/>
        <v>1.1022805629774051</v>
      </c>
      <c r="R233" s="8">
        <v>1.1796271168594354</v>
      </c>
      <c r="S233">
        <f t="shared" si="87"/>
        <v>2.5477719743262499</v>
      </c>
      <c r="T233">
        <f t="shared" si="88"/>
        <v>1.9767196352531256</v>
      </c>
      <c r="U233">
        <f t="shared" si="89"/>
        <v>1.6692299142137501</v>
      </c>
      <c r="V233">
        <f t="shared" si="90"/>
        <v>1.1567470458147919</v>
      </c>
      <c r="W233">
        <f t="shared" si="91"/>
        <v>0.73211838342708346</v>
      </c>
      <c r="X233">
        <f t="shared" si="92"/>
        <v>0.8935762875703126</v>
      </c>
      <c r="Y233">
        <f t="shared" si="93"/>
        <v>1.0337217483666357</v>
      </c>
      <c r="Z233">
        <f t="shared" si="94"/>
        <v>3.8359363591613693</v>
      </c>
      <c r="AA233">
        <f t="shared" si="95"/>
        <v>2.9761575200389938</v>
      </c>
      <c r="AB233">
        <f t="shared" si="96"/>
        <v>2.5131996835884833</v>
      </c>
      <c r="AC233">
        <f t="shared" si="97"/>
        <v>1.7416032895043001</v>
      </c>
      <c r="AD233">
        <f t="shared" si="98"/>
        <v>1.1022805629774051</v>
      </c>
      <c r="AE233">
        <f t="shared" si="99"/>
        <v>1.066530415845327</v>
      </c>
      <c r="AF233">
        <f t="shared" si="100"/>
        <v>1.0992530613387426</v>
      </c>
      <c r="AG233">
        <f t="shared" si="101"/>
        <v>5.6788829474900062</v>
      </c>
      <c r="AH233">
        <f t="shared" si="102"/>
        <v>4.4060298730525913</v>
      </c>
      <c r="AI233">
        <f t="shared" si="103"/>
        <v>3.7206474483555212</v>
      </c>
      <c r="AJ233">
        <f t="shared" si="104"/>
        <v>2.5783434071937386</v>
      </c>
      <c r="AK233">
        <f t="shared" si="105"/>
        <v>1.6318629159454041</v>
      </c>
      <c r="AL233">
        <f t="shared" si="106"/>
        <v>1.9192796869590532</v>
      </c>
      <c r="AM233">
        <f t="shared" si="107"/>
        <v>2.1687574441989006</v>
      </c>
      <c r="AN233">
        <f>ACOS(COS(RADIANS(90-$C233)) *COS(RADIANS(90-'1. Intensity Data'!$C$8)) +SIN(RADIANS(90-'Climate Stations - U of M'!$C233)) *SIN(RADIANS(90-'1. Intensity Data'!$C$8)) *COS(RADIANS('Climate Stations - U of M'!$D233-'1. Intensity Data'!$C$9))) *6371</f>
        <v>257.65099207142077</v>
      </c>
    </row>
    <row r="234" spans="1:40" x14ac:dyDescent="0.25">
      <c r="A234">
        <v>380</v>
      </c>
      <c r="B234" t="s">
        <v>761</v>
      </c>
      <c r="C234">
        <v>45.894399999999898</v>
      </c>
      <c r="D234">
        <v>-106.6336</v>
      </c>
      <c r="E234">
        <v>980.79999999999905</v>
      </c>
      <c r="F234" t="s">
        <v>762</v>
      </c>
      <c r="G234" t="s">
        <v>2345</v>
      </c>
      <c r="H234" s="8">
        <v>1.0343500000000001</v>
      </c>
      <c r="I234" s="8">
        <v>1.48648</v>
      </c>
      <c r="J234" s="8">
        <v>2.4782999999999999</v>
      </c>
      <c r="K234" s="8">
        <v>3.8146800000000001</v>
      </c>
      <c r="L234">
        <f t="shared" si="81"/>
        <v>3217.8478719999966</v>
      </c>
      <c r="M234">
        <f t="shared" si="82"/>
        <v>0.66856908335463661</v>
      </c>
      <c r="N234">
        <f t="shared" si="83"/>
        <v>1.7933012588524258</v>
      </c>
      <c r="O234" s="6">
        <f t="shared" si="84"/>
        <v>0.28750653407128773</v>
      </c>
      <c r="P234" s="6">
        <f t="shared" si="85"/>
        <v>0.46928473987056185</v>
      </c>
      <c r="Q234">
        <f t="shared" si="86"/>
        <v>1.1312929993614937</v>
      </c>
      <c r="R234" s="8">
        <v>1.5462320671232148</v>
      </c>
      <c r="S234">
        <f t="shared" si="87"/>
        <v>2.3266204100741352</v>
      </c>
      <c r="T234">
        <f t="shared" si="88"/>
        <v>1.8051365250575189</v>
      </c>
      <c r="U234">
        <f t="shared" si="89"/>
        <v>1.5243375100485714</v>
      </c>
      <c r="V234">
        <f t="shared" si="90"/>
        <v>1.056339151700326</v>
      </c>
      <c r="W234">
        <f t="shared" si="91"/>
        <v>0.66856908335463661</v>
      </c>
      <c r="X234">
        <f t="shared" si="92"/>
        <v>0.76001431251597751</v>
      </c>
      <c r="Y234">
        <f t="shared" si="93"/>
        <v>0.83938877142802149</v>
      </c>
      <c r="Z234">
        <f t="shared" si="94"/>
        <v>3.9368996377779979</v>
      </c>
      <c r="AA234">
        <f t="shared" si="95"/>
        <v>3.0544910982760332</v>
      </c>
      <c r="AB234">
        <f t="shared" si="96"/>
        <v>2.5793480385442056</v>
      </c>
      <c r="AC234">
        <f t="shared" si="97"/>
        <v>1.7874429389911601</v>
      </c>
      <c r="AD234">
        <f t="shared" si="98"/>
        <v>1.1312929993614937</v>
      </c>
      <c r="AE234">
        <f t="shared" si="99"/>
        <v>1.1581816534112719</v>
      </c>
      <c r="AF234">
        <f t="shared" si="100"/>
        <v>1.2704575731119276</v>
      </c>
      <c r="AG234">
        <f t="shared" si="101"/>
        <v>6.2406883808064411</v>
      </c>
      <c r="AH234">
        <f t="shared" si="102"/>
        <v>4.8419133989015499</v>
      </c>
      <c r="AI234">
        <f t="shared" si="103"/>
        <v>4.08872687018353</v>
      </c>
      <c r="AJ234">
        <f t="shared" si="104"/>
        <v>2.8334159889868329</v>
      </c>
      <c r="AK234">
        <f t="shared" si="105"/>
        <v>1.7933012588524258</v>
      </c>
      <c r="AL234">
        <f t="shared" si="106"/>
        <v>1.9645509441393194</v>
      </c>
      <c r="AM234">
        <f t="shared" si="107"/>
        <v>2.1131956709683428</v>
      </c>
      <c r="AN234">
        <f>ACOS(COS(RADIANS(90-$C234)) *COS(RADIANS(90-'1. Intensity Data'!$C$8)) +SIN(RADIANS(90-'Climate Stations - U of M'!$C234)) *SIN(RADIANS(90-'1. Intensity Data'!$C$8)) *COS(RADIANS('Climate Stations - U of M'!$D234-'1. Intensity Data'!$C$9))) *6371</f>
        <v>420.80906556786124</v>
      </c>
    </row>
    <row r="235" spans="1:40" x14ac:dyDescent="0.25">
      <c r="A235">
        <v>165</v>
      </c>
      <c r="B235" t="s">
        <v>332</v>
      </c>
      <c r="C235">
        <v>45.902000000000001</v>
      </c>
      <c r="D235">
        <v>-106.625699999999</v>
      </c>
      <c r="E235">
        <v>989.1</v>
      </c>
      <c r="F235" t="s">
        <v>333</v>
      </c>
      <c r="G235" t="s">
        <v>2345</v>
      </c>
      <c r="H235" s="8">
        <v>1.03383</v>
      </c>
      <c r="I235" s="8">
        <v>1.48536</v>
      </c>
      <c r="J235" s="8">
        <v>2.4785200000000001</v>
      </c>
      <c r="K235" s="8">
        <v>3.8138800000000002</v>
      </c>
      <c r="L235">
        <f t="shared" si="81"/>
        <v>3245.0788440000001</v>
      </c>
      <c r="M235">
        <f t="shared" si="82"/>
        <v>0.6684076973400388</v>
      </c>
      <c r="N235">
        <f t="shared" si="83"/>
        <v>1.7929564415991481</v>
      </c>
      <c r="O235" s="6">
        <f t="shared" si="84"/>
        <v>0.28745964497108945</v>
      </c>
      <c r="P235" s="6">
        <f t="shared" si="85"/>
        <v>0.46915585490356526</v>
      </c>
      <c r="Q235">
        <f t="shared" si="86"/>
        <v>1.1310561482513566</v>
      </c>
      <c r="R235" s="8">
        <v>1.4739478326256119</v>
      </c>
      <c r="S235">
        <f t="shared" si="87"/>
        <v>2.3260587867433351</v>
      </c>
      <c r="T235">
        <f t="shared" si="88"/>
        <v>1.8047007828181048</v>
      </c>
      <c r="U235">
        <f t="shared" si="89"/>
        <v>1.5239695499352883</v>
      </c>
      <c r="V235">
        <f t="shared" si="90"/>
        <v>1.0560841617972614</v>
      </c>
      <c r="W235">
        <f t="shared" si="91"/>
        <v>0.6684076973400388</v>
      </c>
      <c r="X235">
        <f t="shared" si="92"/>
        <v>0.75976327300502911</v>
      </c>
      <c r="Y235">
        <f t="shared" si="93"/>
        <v>0.83905991268224067</v>
      </c>
      <c r="Z235">
        <f t="shared" si="94"/>
        <v>3.9360753959147203</v>
      </c>
      <c r="AA235">
        <f t="shared" si="95"/>
        <v>3.0538516002786626</v>
      </c>
      <c r="AB235">
        <f t="shared" si="96"/>
        <v>2.5788080180130928</v>
      </c>
      <c r="AC235">
        <f t="shared" si="97"/>
        <v>1.7870687142371435</v>
      </c>
      <c r="AD235">
        <f t="shared" si="98"/>
        <v>1.1310561482513566</v>
      </c>
      <c r="AE235">
        <f t="shared" si="99"/>
        <v>1.1401105947868713</v>
      </c>
      <c r="AF235">
        <f t="shared" si="100"/>
        <v>1.236700835601547</v>
      </c>
      <c r="AG235">
        <f t="shared" si="101"/>
        <v>6.2394884167650346</v>
      </c>
      <c r="AH235">
        <f t="shared" si="102"/>
        <v>4.8409823923177004</v>
      </c>
      <c r="AI235">
        <f t="shared" si="103"/>
        <v>4.087940686846057</v>
      </c>
      <c r="AJ235">
        <f t="shared" si="104"/>
        <v>2.8328711777266542</v>
      </c>
      <c r="AK235">
        <f t="shared" si="105"/>
        <v>1.7929564415991481</v>
      </c>
      <c r="AL235">
        <f t="shared" si="106"/>
        <v>1.9643473311993609</v>
      </c>
      <c r="AM235">
        <f t="shared" si="107"/>
        <v>2.1131146233723461</v>
      </c>
      <c r="AN235">
        <f>ACOS(COS(RADIANS(90-$C235)) *COS(RADIANS(90-'1. Intensity Data'!$C$8)) +SIN(RADIANS(90-'Climate Stations - U of M'!$C235)) *SIN(RADIANS(90-'1. Intensity Data'!$C$8)) *COS(RADIANS('Climate Stations - U of M'!$D235-'1. Intensity Data'!$C$9))) *6371</f>
        <v>421.22341207289884</v>
      </c>
    </row>
    <row r="236" spans="1:40" x14ac:dyDescent="0.25">
      <c r="A236">
        <v>56</v>
      </c>
      <c r="B236" t="s">
        <v>115</v>
      </c>
      <c r="C236">
        <v>48.373399999999897</v>
      </c>
      <c r="D236">
        <v>-114.1981</v>
      </c>
      <c r="E236">
        <v>937</v>
      </c>
      <c r="F236" t="s">
        <v>116</v>
      </c>
      <c r="G236" t="s">
        <v>2346</v>
      </c>
      <c r="H236" s="8">
        <v>0.83520000000000005</v>
      </c>
      <c r="I236" s="8">
        <v>1.44459</v>
      </c>
      <c r="J236" s="8">
        <v>1.8812800000000001</v>
      </c>
      <c r="K236" s="8">
        <v>3.1471399999999998</v>
      </c>
      <c r="L236">
        <f t="shared" si="81"/>
        <v>3074.1470800000002</v>
      </c>
      <c r="M236">
        <f t="shared" si="82"/>
        <v>0.3930668970039749</v>
      </c>
      <c r="N236">
        <f t="shared" si="83"/>
        <v>1.1222108664188795</v>
      </c>
      <c r="O236" s="6">
        <f t="shared" si="84"/>
        <v>0.18638539916641012</v>
      </c>
      <c r="P236" s="6">
        <f t="shared" si="85"/>
        <v>0.26387438307423783</v>
      </c>
      <c r="Q236">
        <f t="shared" si="86"/>
        <v>0.69304262474655864</v>
      </c>
      <c r="R236" s="8">
        <v>1.3899921148590786</v>
      </c>
      <c r="S236">
        <f t="shared" si="87"/>
        <v>1.3678728015738326</v>
      </c>
      <c r="T236">
        <f t="shared" si="88"/>
        <v>1.0612806219107322</v>
      </c>
      <c r="U236">
        <f t="shared" si="89"/>
        <v>0.89619252516906267</v>
      </c>
      <c r="V236">
        <f t="shared" si="90"/>
        <v>0.62104569726628034</v>
      </c>
      <c r="W236">
        <f t="shared" si="91"/>
        <v>0.3930668970039749</v>
      </c>
      <c r="X236">
        <f t="shared" si="92"/>
        <v>0.50360017275298119</v>
      </c>
      <c r="Y236">
        <f t="shared" si="93"/>
        <v>0.59954305610311875</v>
      </c>
      <c r="Z236">
        <f t="shared" si="94"/>
        <v>2.411788334118024</v>
      </c>
      <c r="AA236">
        <f t="shared" si="95"/>
        <v>1.8712150868157085</v>
      </c>
      <c r="AB236">
        <f t="shared" si="96"/>
        <v>1.5801371844221537</v>
      </c>
      <c r="AC236">
        <f t="shared" si="97"/>
        <v>1.0950073470995627</v>
      </c>
      <c r="AD236">
        <f t="shared" si="98"/>
        <v>0.69304262474655864</v>
      </c>
      <c r="AE236">
        <f t="shared" si="99"/>
        <v>1.1191216653452378</v>
      </c>
      <c r="AF236">
        <f t="shared" si="100"/>
        <v>1.1974935154045758</v>
      </c>
      <c r="AG236">
        <f t="shared" si="101"/>
        <v>3.9052938151377008</v>
      </c>
      <c r="AH236">
        <f t="shared" si="102"/>
        <v>3.0299693393309743</v>
      </c>
      <c r="AI236">
        <f t="shared" si="103"/>
        <v>2.5586407754350451</v>
      </c>
      <c r="AJ236">
        <f t="shared" si="104"/>
        <v>1.7730931689418297</v>
      </c>
      <c r="AK236">
        <f t="shared" si="105"/>
        <v>1.1222108664188795</v>
      </c>
      <c r="AL236">
        <f t="shared" si="106"/>
        <v>1.3119781498141596</v>
      </c>
      <c r="AM236">
        <f t="shared" si="107"/>
        <v>1.4766961518012629</v>
      </c>
      <c r="AN236">
        <f>ACOS(COS(RADIANS(90-$C236)) *COS(RADIANS(90-'1. Intensity Data'!$C$8)) +SIN(RADIANS(90-'Climate Stations - U of M'!$C236)) *SIN(RADIANS(90-'1. Intensity Data'!$C$8)) *COS(RADIANS('Climate Stations - U of M'!$D236-'1. Intensity Data'!$C$9))) *6371</f>
        <v>257.35973328803158</v>
      </c>
    </row>
    <row r="237" spans="1:40" x14ac:dyDescent="0.25">
      <c r="A237">
        <v>381</v>
      </c>
      <c r="B237" t="s">
        <v>763</v>
      </c>
      <c r="C237">
        <v>48.316699999999898</v>
      </c>
      <c r="D237">
        <v>-114.2</v>
      </c>
      <c r="E237">
        <v>939.1</v>
      </c>
      <c r="F237" t="s">
        <v>764</v>
      </c>
      <c r="G237" t="s">
        <v>2346</v>
      </c>
      <c r="H237" s="8">
        <v>0.82298000000000004</v>
      </c>
      <c r="I237" s="8">
        <v>1.38557</v>
      </c>
      <c r="J237" s="8">
        <v>1.83422</v>
      </c>
      <c r="K237" s="8">
        <v>3.0598200000000002</v>
      </c>
      <c r="L237">
        <f t="shared" si="81"/>
        <v>3081.0368440000002</v>
      </c>
      <c r="M237">
        <f t="shared" si="82"/>
        <v>0.39736228798531353</v>
      </c>
      <c r="N237">
        <f t="shared" si="83"/>
        <v>1.105495276581002</v>
      </c>
      <c r="O237" s="6">
        <f t="shared" si="84"/>
        <v>0.18101452563369774</v>
      </c>
      <c r="P237" s="6">
        <f t="shared" si="85"/>
        <v>0.27189257990192001</v>
      </c>
      <c r="Q237">
        <f t="shared" si="86"/>
        <v>0.68869392824146103</v>
      </c>
      <c r="R237" s="8">
        <v>1.5865928605665478</v>
      </c>
      <c r="S237">
        <f t="shared" si="87"/>
        <v>1.3828207621888911</v>
      </c>
      <c r="T237">
        <f t="shared" si="88"/>
        <v>1.0728781775603466</v>
      </c>
      <c r="U237">
        <f t="shared" si="89"/>
        <v>0.90598601660651479</v>
      </c>
      <c r="V237">
        <f t="shared" si="90"/>
        <v>0.62783241501679543</v>
      </c>
      <c r="W237">
        <f t="shared" si="91"/>
        <v>0.39736228798531353</v>
      </c>
      <c r="X237">
        <f t="shared" si="92"/>
        <v>0.50376671598898515</v>
      </c>
      <c r="Y237">
        <f t="shared" si="93"/>
        <v>0.59612575949617219</v>
      </c>
      <c r="Z237">
        <f t="shared" si="94"/>
        <v>2.3966548702802841</v>
      </c>
      <c r="AA237">
        <f t="shared" si="95"/>
        <v>1.859473606251945</v>
      </c>
      <c r="AB237">
        <f t="shared" si="96"/>
        <v>1.570222156390531</v>
      </c>
      <c r="AC237">
        <f t="shared" si="97"/>
        <v>1.0881364066215085</v>
      </c>
      <c r="AD237">
        <f t="shared" si="98"/>
        <v>0.68869392824146103</v>
      </c>
      <c r="AE237">
        <f t="shared" si="99"/>
        <v>1.1682718517721051</v>
      </c>
      <c r="AF237">
        <f t="shared" si="100"/>
        <v>1.289306063649964</v>
      </c>
      <c r="AG237">
        <f t="shared" si="101"/>
        <v>3.8471235625018867</v>
      </c>
      <c r="AH237">
        <f t="shared" si="102"/>
        <v>2.9848372467687052</v>
      </c>
      <c r="AI237">
        <f t="shared" si="103"/>
        <v>2.5205292306046845</v>
      </c>
      <c r="AJ237">
        <f t="shared" si="104"/>
        <v>1.7466825369979833</v>
      </c>
      <c r="AK237">
        <f t="shared" si="105"/>
        <v>1.105495276581002</v>
      </c>
      <c r="AL237">
        <f t="shared" si="106"/>
        <v>1.2876764574357515</v>
      </c>
      <c r="AM237">
        <f t="shared" si="107"/>
        <v>1.4458097224176742</v>
      </c>
      <c r="AN237">
        <f>ACOS(COS(RADIANS(90-$C237)) *COS(RADIANS(90-'1. Intensity Data'!$C$8)) +SIN(RADIANS(90-'Climate Stations - U of M'!$C237)) *SIN(RADIANS(90-'1. Intensity Data'!$C$8)) *COS(RADIANS('Climate Stations - U of M'!$D237-'1. Intensity Data'!$C$9))) *6371</f>
        <v>252.68766812118741</v>
      </c>
    </row>
    <row r="238" spans="1:40" x14ac:dyDescent="0.25">
      <c r="A238">
        <v>64</v>
      </c>
      <c r="B238" t="s">
        <v>130</v>
      </c>
      <c r="C238">
        <v>48.261899999999898</v>
      </c>
      <c r="D238">
        <v>-114.15560000000001</v>
      </c>
      <c r="E238">
        <v>932.1</v>
      </c>
      <c r="F238" t="s">
        <v>131</v>
      </c>
      <c r="G238" t="s">
        <v>2346</v>
      </c>
      <c r="H238" s="8">
        <v>0.84375</v>
      </c>
      <c r="I238" s="8">
        <v>1.48651</v>
      </c>
      <c r="J238" s="8">
        <v>1.8847499999999999</v>
      </c>
      <c r="K238" s="8">
        <v>3.2571400000000001</v>
      </c>
      <c r="L238">
        <f t="shared" si="81"/>
        <v>3058.070964</v>
      </c>
      <c r="M238">
        <f t="shared" si="82"/>
        <v>0.39009029143729707</v>
      </c>
      <c r="N238">
        <f t="shared" si="83"/>
        <v>1.0992921057958298</v>
      </c>
      <c r="O238" s="6">
        <f t="shared" si="84"/>
        <v>0.18128774124653058</v>
      </c>
      <c r="P238" s="6">
        <f t="shared" si="85"/>
        <v>0.26443120472218345</v>
      </c>
      <c r="Q238">
        <f t="shared" si="86"/>
        <v>0.68186165525900666</v>
      </c>
      <c r="R238" s="8">
        <v>1.2619312483185463</v>
      </c>
      <c r="S238">
        <f t="shared" si="87"/>
        <v>1.3575142142017937</v>
      </c>
      <c r="T238">
        <f t="shared" si="88"/>
        <v>1.0532437868807021</v>
      </c>
      <c r="U238">
        <f t="shared" si="89"/>
        <v>0.88940586447703718</v>
      </c>
      <c r="V238">
        <f t="shared" si="90"/>
        <v>0.61634266047092934</v>
      </c>
      <c r="W238">
        <f t="shared" si="91"/>
        <v>0.39009029143729707</v>
      </c>
      <c r="X238">
        <f t="shared" si="92"/>
        <v>0.50350521857797281</v>
      </c>
      <c r="Y238">
        <f t="shared" si="93"/>
        <v>0.6019493753360794</v>
      </c>
      <c r="Z238">
        <f t="shared" si="94"/>
        <v>2.3728785603013431</v>
      </c>
      <c r="AA238">
        <f t="shared" si="95"/>
        <v>1.8410264691993181</v>
      </c>
      <c r="AB238">
        <f t="shared" si="96"/>
        <v>1.554644573990535</v>
      </c>
      <c r="AC238">
        <f t="shared" si="97"/>
        <v>1.0773414153092307</v>
      </c>
      <c r="AD238">
        <f t="shared" si="98"/>
        <v>0.68186165525900666</v>
      </c>
      <c r="AE238">
        <f t="shared" si="99"/>
        <v>1.0871064487101048</v>
      </c>
      <c r="AF238">
        <f t="shared" si="100"/>
        <v>1.1376890907301473</v>
      </c>
      <c r="AG238">
        <f t="shared" si="101"/>
        <v>3.8255365281694873</v>
      </c>
      <c r="AH238">
        <f t="shared" si="102"/>
        <v>2.9680886856487407</v>
      </c>
      <c r="AI238">
        <f t="shared" si="103"/>
        <v>2.5063860012144916</v>
      </c>
      <c r="AJ238">
        <f t="shared" si="104"/>
        <v>1.7368815271574112</v>
      </c>
      <c r="AK238">
        <f t="shared" si="105"/>
        <v>1.0992921057958298</v>
      </c>
      <c r="AL238">
        <f t="shared" si="106"/>
        <v>1.2956565793468724</v>
      </c>
      <c r="AM238">
        <f t="shared" si="107"/>
        <v>1.4661009423891773</v>
      </c>
      <c r="AN238">
        <f>ACOS(COS(RADIANS(90-$C238)) *COS(RADIANS(90-'1. Intensity Data'!$C$8)) +SIN(RADIANS(90-'Climate Stations - U of M'!$C238)) *SIN(RADIANS(90-'1. Intensity Data'!$C$8)) *COS(RADIANS('Climate Stations - U of M'!$D238-'1. Intensity Data'!$C$9))) *6371</f>
        <v>245.94896031613052</v>
      </c>
    </row>
    <row r="239" spans="1:40" x14ac:dyDescent="0.25">
      <c r="A239">
        <v>382</v>
      </c>
      <c r="B239" t="s">
        <v>765</v>
      </c>
      <c r="C239">
        <v>45.644399999999898</v>
      </c>
      <c r="D239">
        <v>-109.2675</v>
      </c>
      <c r="E239" s="13">
        <v>1097.9000000000001</v>
      </c>
      <c r="F239" t="s">
        <v>766</v>
      </c>
      <c r="G239" t="s">
        <v>2345</v>
      </c>
      <c r="H239" s="8">
        <v>0.88124999999999998</v>
      </c>
      <c r="I239" s="8">
        <v>1.35714</v>
      </c>
      <c r="J239" s="8">
        <v>2.1642899999999998</v>
      </c>
      <c r="K239" s="8">
        <v>3.375</v>
      </c>
      <c r="L239">
        <f t="shared" si="81"/>
        <v>3602.0342360000004</v>
      </c>
      <c r="M239">
        <f t="shared" si="82"/>
        <v>0.53728820211989914</v>
      </c>
      <c r="N239">
        <f t="shared" si="83"/>
        <v>1.6135767392914664</v>
      </c>
      <c r="O239" s="6">
        <f t="shared" si="84"/>
        <v>0.27512326376357138</v>
      </c>
      <c r="P239" s="6">
        <f t="shared" si="85"/>
        <v>0.34658728753572954</v>
      </c>
      <c r="Q239">
        <f t="shared" si="86"/>
        <v>0.98008201341359791</v>
      </c>
      <c r="R239" s="8">
        <v>1.6834108537962651</v>
      </c>
      <c r="S239">
        <f t="shared" si="87"/>
        <v>1.8697629433772489</v>
      </c>
      <c r="T239">
        <f t="shared" si="88"/>
        <v>1.4506781457237277</v>
      </c>
      <c r="U239">
        <f t="shared" si="89"/>
        <v>1.2250171008333699</v>
      </c>
      <c r="V239">
        <f t="shared" si="90"/>
        <v>0.84891535934944062</v>
      </c>
      <c r="W239">
        <f t="shared" si="91"/>
        <v>0.53728820211989914</v>
      </c>
      <c r="X239">
        <f t="shared" si="92"/>
        <v>0.62327865158992435</v>
      </c>
      <c r="Y239">
        <f t="shared" si="93"/>
        <v>0.69791836172990629</v>
      </c>
      <c r="Z239">
        <f t="shared" si="94"/>
        <v>3.4106854066793204</v>
      </c>
      <c r="AA239">
        <f t="shared" si="95"/>
        <v>2.6462214362167145</v>
      </c>
      <c r="AB239">
        <f t="shared" si="96"/>
        <v>2.2345869905830029</v>
      </c>
      <c r="AC239">
        <f t="shared" si="97"/>
        <v>1.5485295811934847</v>
      </c>
      <c r="AD239">
        <f t="shared" si="98"/>
        <v>0.98008201341359791</v>
      </c>
      <c r="AE239">
        <f t="shared" si="99"/>
        <v>1.1924763500795343</v>
      </c>
      <c r="AF239">
        <f t="shared" si="100"/>
        <v>1.334520066488242</v>
      </c>
      <c r="AG239">
        <f t="shared" si="101"/>
        <v>5.6152470527343024</v>
      </c>
      <c r="AH239">
        <f t="shared" si="102"/>
        <v>4.3566571960869593</v>
      </c>
      <c r="AI239">
        <f t="shared" si="103"/>
        <v>3.678954965584543</v>
      </c>
      <c r="AJ239">
        <f t="shared" si="104"/>
        <v>2.5494512480805169</v>
      </c>
      <c r="AK239">
        <f t="shared" si="105"/>
        <v>1.6135767392914664</v>
      </c>
      <c r="AL239">
        <f t="shared" si="106"/>
        <v>1.7512550544685999</v>
      </c>
      <c r="AM239">
        <f t="shared" si="107"/>
        <v>1.8707598320423515</v>
      </c>
      <c r="AN239">
        <f>ACOS(COS(RADIANS(90-$C239)) *COS(RADIANS(90-'1. Intensity Data'!$C$8)) +SIN(RADIANS(90-'Climate Stations - U of M'!$C239)) *SIN(RADIANS(90-'1. Intensity Data'!$C$8)) *COS(RADIANS('Climate Stations - U of M'!$D239-'1. Intensity Data'!$C$9))) *6371</f>
        <v>236.3404007527524</v>
      </c>
    </row>
    <row r="240" spans="1:40" x14ac:dyDescent="0.25">
      <c r="A240">
        <v>211</v>
      </c>
      <c r="B240" t="s">
        <v>424</v>
      </c>
      <c r="C240">
        <v>45.620199999999897</v>
      </c>
      <c r="D240">
        <v>-109.31140000000001</v>
      </c>
      <c r="E240" s="13">
        <v>1157.5999999999899</v>
      </c>
      <c r="F240" t="s">
        <v>425</v>
      </c>
      <c r="G240" t="s">
        <v>2345</v>
      </c>
      <c r="H240" s="8">
        <v>0.90832999999999997</v>
      </c>
      <c r="I240" s="8">
        <v>1.40693</v>
      </c>
      <c r="J240" s="8">
        <v>2.20417</v>
      </c>
      <c r="K240" s="8">
        <v>3.4168099999999999</v>
      </c>
      <c r="L240">
        <f t="shared" si="81"/>
        <v>3797.9003839999668</v>
      </c>
      <c r="M240">
        <f t="shared" si="82"/>
        <v>0.54992107362910736</v>
      </c>
      <c r="N240">
        <f t="shared" si="83"/>
        <v>1.6334420085008099</v>
      </c>
      <c r="O240" s="6">
        <f t="shared" si="84"/>
        <v>0.27697202530973297</v>
      </c>
      <c r="P240" s="6">
        <f t="shared" si="85"/>
        <v>0.35793869519168819</v>
      </c>
      <c r="Q240">
        <f t="shared" si="86"/>
        <v>0.99569035184624888</v>
      </c>
      <c r="R240" s="8">
        <v>1.5513668736907533</v>
      </c>
      <c r="S240">
        <f t="shared" si="87"/>
        <v>1.9137253362292936</v>
      </c>
      <c r="T240">
        <f t="shared" si="88"/>
        <v>1.4847868987985899</v>
      </c>
      <c r="U240">
        <f t="shared" si="89"/>
        <v>1.2538200478743646</v>
      </c>
      <c r="V240">
        <f t="shared" si="90"/>
        <v>0.86887529633398963</v>
      </c>
      <c r="W240">
        <f t="shared" si="91"/>
        <v>0.54992107362910736</v>
      </c>
      <c r="X240">
        <f t="shared" si="92"/>
        <v>0.63952330522183054</v>
      </c>
      <c r="Y240">
        <f t="shared" si="93"/>
        <v>0.71729804224431426</v>
      </c>
      <c r="Z240">
        <f t="shared" si="94"/>
        <v>3.4650024244249455</v>
      </c>
      <c r="AA240">
        <f t="shared" si="95"/>
        <v>2.6883639499848719</v>
      </c>
      <c r="AB240">
        <f t="shared" si="96"/>
        <v>2.2701740022094472</v>
      </c>
      <c r="AC240">
        <f t="shared" si="97"/>
        <v>1.5731907559170732</v>
      </c>
      <c r="AD240">
        <f t="shared" si="98"/>
        <v>0.99569035184624888</v>
      </c>
      <c r="AE240">
        <f t="shared" si="99"/>
        <v>1.1594653550531566</v>
      </c>
      <c r="AF240">
        <f t="shared" si="100"/>
        <v>1.2728555277789679</v>
      </c>
      <c r="AG240">
        <f t="shared" si="101"/>
        <v>5.6843781895828176</v>
      </c>
      <c r="AH240">
        <f t="shared" si="102"/>
        <v>4.4102934229521864</v>
      </c>
      <c r="AI240">
        <f t="shared" si="103"/>
        <v>3.7242477793818463</v>
      </c>
      <c r="AJ240">
        <f t="shared" si="104"/>
        <v>2.5808383734312796</v>
      </c>
      <c r="AK240">
        <f t="shared" si="105"/>
        <v>1.6334420085008099</v>
      </c>
      <c r="AL240">
        <f t="shared" si="106"/>
        <v>1.7761240063756074</v>
      </c>
      <c r="AM240">
        <f t="shared" si="107"/>
        <v>1.8999719805309319</v>
      </c>
      <c r="AN240">
        <f>ACOS(COS(RADIANS(90-$C240)) *COS(RADIANS(90-'1. Intensity Data'!$C$8)) +SIN(RADIANS(90-'Climate Stations - U of M'!$C240)) *SIN(RADIANS(90-'1. Intensity Data'!$C$8)) *COS(RADIANS('Climate Stations - U of M'!$D240-'1. Intensity Data'!$C$9))) *6371</f>
        <v>234.58226043221217</v>
      </c>
    </row>
    <row r="241" spans="1:40" x14ac:dyDescent="0.25">
      <c r="A241">
        <v>212</v>
      </c>
      <c r="B241" t="s">
        <v>426</v>
      </c>
      <c r="C241">
        <v>45.707000000000001</v>
      </c>
      <c r="D241">
        <v>-109.294</v>
      </c>
      <c r="E241" s="13">
        <v>1191.5</v>
      </c>
      <c r="F241" t="s">
        <v>427</v>
      </c>
      <c r="G241" t="s">
        <v>2345</v>
      </c>
      <c r="H241" s="8">
        <v>0.88268999999999997</v>
      </c>
      <c r="I241" s="8">
        <v>1.3716699999999999</v>
      </c>
      <c r="J241" s="8">
        <v>2.1486399999999999</v>
      </c>
      <c r="K241" s="8">
        <v>3.3769200000000001</v>
      </c>
      <c r="L241">
        <f t="shared" si="81"/>
        <v>3909.12086</v>
      </c>
      <c r="M241">
        <f t="shared" si="82"/>
        <v>0.533541461232658</v>
      </c>
      <c r="N241">
        <f t="shared" si="83"/>
        <v>1.5886359853685201</v>
      </c>
      <c r="O241" s="6">
        <f t="shared" si="84"/>
        <v>0.26970560312959829</v>
      </c>
      <c r="P241" s="6">
        <f t="shared" si="85"/>
        <v>0.34659578284215742</v>
      </c>
      <c r="Q241">
        <f t="shared" si="86"/>
        <v>0.96761588410533872</v>
      </c>
      <c r="R241" s="8">
        <v>1.6476527976971544</v>
      </c>
      <c r="S241">
        <f t="shared" si="87"/>
        <v>1.8567242850896495</v>
      </c>
      <c r="T241">
        <f t="shared" si="88"/>
        <v>1.4405619453281766</v>
      </c>
      <c r="U241">
        <f t="shared" si="89"/>
        <v>1.2164745316104602</v>
      </c>
      <c r="V241">
        <f t="shared" si="90"/>
        <v>0.84299550874759965</v>
      </c>
      <c r="W241">
        <f t="shared" si="91"/>
        <v>0.533541461232658</v>
      </c>
      <c r="X241">
        <f t="shared" si="92"/>
        <v>0.62082859592449346</v>
      </c>
      <c r="Y241">
        <f t="shared" si="93"/>
        <v>0.69659382883700682</v>
      </c>
      <c r="Z241">
        <f t="shared" si="94"/>
        <v>3.3673032766865783</v>
      </c>
      <c r="AA241">
        <f t="shared" si="95"/>
        <v>2.6125628870844144</v>
      </c>
      <c r="AB241">
        <f t="shared" si="96"/>
        <v>2.2061642157601722</v>
      </c>
      <c r="AC241">
        <f t="shared" si="97"/>
        <v>1.5288330968864352</v>
      </c>
      <c r="AD241">
        <f t="shared" si="98"/>
        <v>0.96761588410533872</v>
      </c>
      <c r="AE241">
        <f t="shared" si="99"/>
        <v>1.1835368360547567</v>
      </c>
      <c r="AF241">
        <f t="shared" si="100"/>
        <v>1.3178210542899573</v>
      </c>
      <c r="AG241">
        <f t="shared" si="101"/>
        <v>5.5284532290824497</v>
      </c>
      <c r="AH241">
        <f t="shared" si="102"/>
        <v>4.2893171604950044</v>
      </c>
      <c r="AI241">
        <f t="shared" si="103"/>
        <v>3.6220900466402255</v>
      </c>
      <c r="AJ241">
        <f t="shared" si="104"/>
        <v>2.5100448568822618</v>
      </c>
      <c r="AK241">
        <f t="shared" si="105"/>
        <v>1.5886359853685201</v>
      </c>
      <c r="AL241">
        <f t="shared" si="106"/>
        <v>1.72863698902639</v>
      </c>
      <c r="AM241">
        <f t="shared" si="107"/>
        <v>1.8501578602014213</v>
      </c>
      <c r="AN241">
        <f>ACOS(COS(RADIANS(90-$C241)) *COS(RADIANS(90-'1. Intensity Data'!$C$8)) +SIN(RADIANS(90-'Climate Stations - U of M'!$C241)) *SIN(RADIANS(90-'1. Intensity Data'!$C$8)) *COS(RADIANS('Climate Stations - U of M'!$D241-'1. Intensity Data'!$C$9))) *6371</f>
        <v>231.36693151412302</v>
      </c>
    </row>
    <row r="242" spans="1:40" x14ac:dyDescent="0.25">
      <c r="A242">
        <v>207</v>
      </c>
      <c r="B242" t="s">
        <v>416</v>
      </c>
      <c r="C242">
        <v>45.620800000000003</v>
      </c>
      <c r="D242">
        <v>-109.104</v>
      </c>
      <c r="E242" s="13">
        <v>1242.0999999999899</v>
      </c>
      <c r="F242" t="s">
        <v>417</v>
      </c>
      <c r="G242" t="s">
        <v>2345</v>
      </c>
      <c r="H242" s="8">
        <v>0.86597000000000002</v>
      </c>
      <c r="I242" s="8">
        <v>1.3662799999999999</v>
      </c>
      <c r="J242" s="8">
        <v>2.1605699999999999</v>
      </c>
      <c r="K242" s="8">
        <v>3.3562500000000002</v>
      </c>
      <c r="L242">
        <f t="shared" si="81"/>
        <v>4075.1313639999667</v>
      </c>
      <c r="M242">
        <f t="shared" si="82"/>
        <v>0.5164903507341102</v>
      </c>
      <c r="N242">
        <f t="shared" si="83"/>
        <v>1.6016245641822131</v>
      </c>
      <c r="O242" s="6">
        <f t="shared" si="84"/>
        <v>0.27738441515870932</v>
      </c>
      <c r="P242" s="6">
        <f t="shared" si="85"/>
        <v>0.3242221254355816</v>
      </c>
      <c r="Q242">
        <f t="shared" si="86"/>
        <v>0.9629233448088973</v>
      </c>
      <c r="R242" s="8">
        <v>1.1209672725395148</v>
      </c>
      <c r="S242">
        <f t="shared" si="87"/>
        <v>1.7973864205547034</v>
      </c>
      <c r="T242">
        <f t="shared" si="88"/>
        <v>1.3945239469820976</v>
      </c>
      <c r="U242">
        <f t="shared" si="89"/>
        <v>1.1775979996737711</v>
      </c>
      <c r="V242">
        <f t="shared" si="90"/>
        <v>0.81605475415989415</v>
      </c>
      <c r="W242">
        <f t="shared" si="91"/>
        <v>0.5164903507341102</v>
      </c>
      <c r="X242">
        <f t="shared" si="92"/>
        <v>0.6038602630505826</v>
      </c>
      <c r="Y242">
        <f t="shared" si="93"/>
        <v>0.67969734694128081</v>
      </c>
      <c r="Z242">
        <f t="shared" si="94"/>
        <v>3.3509732399349623</v>
      </c>
      <c r="AA242">
        <f t="shared" si="95"/>
        <v>2.5998930309840227</v>
      </c>
      <c r="AB242">
        <f t="shared" si="96"/>
        <v>2.1954652261642855</v>
      </c>
      <c r="AC242">
        <f t="shared" si="97"/>
        <v>1.5214188847980579</v>
      </c>
      <c r="AD242">
        <f t="shared" si="98"/>
        <v>0.9629233448088973</v>
      </c>
      <c r="AE242">
        <f t="shared" si="99"/>
        <v>1.051865454765347</v>
      </c>
      <c r="AF242">
        <f t="shared" si="100"/>
        <v>1.0718589140413397</v>
      </c>
      <c r="AG242">
        <f t="shared" si="101"/>
        <v>5.5736534833541009</v>
      </c>
      <c r="AH242">
        <f t="shared" si="102"/>
        <v>4.324386323291975</v>
      </c>
      <c r="AI242">
        <f t="shared" si="103"/>
        <v>3.6517040063354456</v>
      </c>
      <c r="AJ242">
        <f t="shared" si="104"/>
        <v>2.5305668114078967</v>
      </c>
      <c r="AK242">
        <f t="shared" si="105"/>
        <v>1.6016245641822131</v>
      </c>
      <c r="AL242">
        <f t="shared" si="106"/>
        <v>1.7413609231366598</v>
      </c>
      <c r="AM242">
        <f t="shared" si="107"/>
        <v>1.8626520827091195</v>
      </c>
      <c r="AN242">
        <f>ACOS(COS(RADIANS(90-$C242)) *COS(RADIANS(90-'1. Intensity Data'!$C$8)) +SIN(RADIANS(90-'Climate Stations - U of M'!$C242)) *SIN(RADIANS(90-'1. Intensity Data'!$C$8)) *COS(RADIANS('Climate Stations - U of M'!$D242-'1. Intensity Data'!$C$9))) *6371</f>
        <v>248.85470372583771</v>
      </c>
    </row>
    <row r="243" spans="1:40" x14ac:dyDescent="0.25">
      <c r="A243">
        <v>213</v>
      </c>
      <c r="B243" t="s">
        <v>428</v>
      </c>
      <c r="C243">
        <v>45.600099999999898</v>
      </c>
      <c r="D243">
        <v>-109.0899</v>
      </c>
      <c r="E243" s="13">
        <v>1094.8</v>
      </c>
      <c r="F243" t="s">
        <v>429</v>
      </c>
      <c r="G243" t="s">
        <v>2345</v>
      </c>
      <c r="H243" s="8">
        <v>0.88712999999999997</v>
      </c>
      <c r="I243" s="8">
        <v>1.39375</v>
      </c>
      <c r="J243" s="8">
        <v>2.1833300000000002</v>
      </c>
      <c r="K243" s="8">
        <v>3.38571</v>
      </c>
      <c r="L243">
        <f t="shared" si="81"/>
        <v>3591.8636320000001</v>
      </c>
      <c r="M243">
        <f t="shared" si="82"/>
        <v>0.53055044078278024</v>
      </c>
      <c r="N243">
        <f t="shared" si="83"/>
        <v>1.6290665997301421</v>
      </c>
      <c r="O243" s="6">
        <f t="shared" si="84"/>
        <v>0.28080513775688709</v>
      </c>
      <c r="P243" s="6">
        <f t="shared" si="85"/>
        <v>0.33591115125984672</v>
      </c>
      <c r="Q243">
        <f t="shared" si="86"/>
        <v>0.98248887549499442</v>
      </c>
      <c r="R243" s="8">
        <v>1.1794425460566977</v>
      </c>
      <c r="S243">
        <f t="shared" si="87"/>
        <v>1.8463155339240753</v>
      </c>
      <c r="T243">
        <f t="shared" si="88"/>
        <v>1.4324861901135066</v>
      </c>
      <c r="U243">
        <f t="shared" si="89"/>
        <v>1.2096550049847388</v>
      </c>
      <c r="V243">
        <f t="shared" si="90"/>
        <v>0.83826969643679283</v>
      </c>
      <c r="W243">
        <f t="shared" si="91"/>
        <v>0.53055044078278024</v>
      </c>
      <c r="X243">
        <f t="shared" si="92"/>
        <v>0.61969533058708515</v>
      </c>
      <c r="Y243">
        <f t="shared" si="93"/>
        <v>0.69707309493722192</v>
      </c>
      <c r="Z243">
        <f t="shared" si="94"/>
        <v>3.41906128672258</v>
      </c>
      <c r="AA243">
        <f t="shared" si="95"/>
        <v>2.6527199638364847</v>
      </c>
      <c r="AB243">
        <f t="shared" si="96"/>
        <v>2.240074636128587</v>
      </c>
      <c r="AC243">
        <f t="shared" si="97"/>
        <v>1.5523324232820912</v>
      </c>
      <c r="AD243">
        <f t="shared" si="98"/>
        <v>0.98248887549499442</v>
      </c>
      <c r="AE243">
        <f t="shared" si="99"/>
        <v>1.0664842731446427</v>
      </c>
      <c r="AF243">
        <f t="shared" si="100"/>
        <v>1.0991668667738641</v>
      </c>
      <c r="AG243">
        <f t="shared" si="101"/>
        <v>5.6691517670608942</v>
      </c>
      <c r="AH243">
        <f t="shared" si="102"/>
        <v>4.3984798192713832</v>
      </c>
      <c r="AI243">
        <f t="shared" si="103"/>
        <v>3.7142718473847238</v>
      </c>
      <c r="AJ243">
        <f t="shared" si="104"/>
        <v>2.5739252275736249</v>
      </c>
      <c r="AK243">
        <f t="shared" si="105"/>
        <v>1.6290665997301421</v>
      </c>
      <c r="AL243">
        <f t="shared" si="106"/>
        <v>1.7676324497976066</v>
      </c>
      <c r="AM243">
        <f t="shared" si="107"/>
        <v>1.8879076076561661</v>
      </c>
      <c r="AN243">
        <f>ACOS(COS(RADIANS(90-$C243)) *COS(RADIANS(90-'1. Intensity Data'!$C$8)) +SIN(RADIANS(90-'Climate Stations - U of M'!$C243)) *SIN(RADIANS(90-'1. Intensity Data'!$C$8)) *COS(RADIANS('Climate Stations - U of M'!$D243-'1. Intensity Data'!$C$9))) *6371</f>
        <v>250.87445251792991</v>
      </c>
    </row>
    <row r="244" spans="1:40" x14ac:dyDescent="0.25">
      <c r="A244" s="1">
        <v>1124</v>
      </c>
      <c r="B244" t="s">
        <v>2240</v>
      </c>
      <c r="C244">
        <v>46.466700000000003</v>
      </c>
      <c r="D244">
        <v>-113.4</v>
      </c>
      <c r="E244" s="13">
        <v>1706.9</v>
      </c>
      <c r="F244" t="s">
        <v>2241</v>
      </c>
      <c r="G244" t="s">
        <v>2346</v>
      </c>
      <c r="H244" s="8">
        <v>0.87819000000000003</v>
      </c>
      <c r="I244" s="8">
        <v>1.4</v>
      </c>
      <c r="J244" s="8">
        <v>1.9623600000000001</v>
      </c>
      <c r="K244" s="8">
        <v>3.0333299999999999</v>
      </c>
      <c r="L244">
        <f t="shared" si="81"/>
        <v>5600.0657959999999</v>
      </c>
      <c r="M244">
        <f t="shared" si="82"/>
        <v>0.46666906346507142</v>
      </c>
      <c r="N244">
        <f t="shared" si="83"/>
        <v>1.2445754505582338</v>
      </c>
      <c r="O244" s="6">
        <f t="shared" si="84"/>
        <v>0.19885015655934921</v>
      </c>
      <c r="P244" s="6">
        <f t="shared" si="85"/>
        <v>0.32883663809205466</v>
      </c>
      <c r="Q244">
        <f t="shared" si="86"/>
        <v>0.78670604432514435</v>
      </c>
      <c r="R244" s="8">
        <v>1.178433358543681</v>
      </c>
      <c r="S244">
        <f t="shared" si="87"/>
        <v>1.6240083408584485</v>
      </c>
      <c r="T244">
        <f t="shared" si="88"/>
        <v>1.2600064713556929</v>
      </c>
      <c r="U244">
        <f t="shared" si="89"/>
        <v>1.0640054647003627</v>
      </c>
      <c r="V244">
        <f t="shared" si="90"/>
        <v>0.73733712027481291</v>
      </c>
      <c r="W244">
        <f t="shared" si="91"/>
        <v>0.46666906346507142</v>
      </c>
      <c r="X244">
        <f t="shared" si="92"/>
        <v>0.56954929759880357</v>
      </c>
      <c r="Y244">
        <f t="shared" si="93"/>
        <v>0.65884934082688318</v>
      </c>
      <c r="Z244">
        <f t="shared" si="94"/>
        <v>2.7377370342515022</v>
      </c>
      <c r="AA244">
        <f t="shared" si="95"/>
        <v>2.1241063196778898</v>
      </c>
      <c r="AB244">
        <f t="shared" si="96"/>
        <v>1.793689781061329</v>
      </c>
      <c r="AC244">
        <f t="shared" si="97"/>
        <v>1.2429955500337282</v>
      </c>
      <c r="AD244">
        <f t="shared" si="98"/>
        <v>0.78670604432514435</v>
      </c>
      <c r="AE244">
        <f t="shared" si="99"/>
        <v>1.0662319762663883</v>
      </c>
      <c r="AF244">
        <f t="shared" si="100"/>
        <v>1.0986955762052852</v>
      </c>
      <c r="AG244">
        <f t="shared" si="101"/>
        <v>4.3311225679426535</v>
      </c>
      <c r="AH244">
        <f t="shared" si="102"/>
        <v>3.3603537165072312</v>
      </c>
      <c r="AI244">
        <f t="shared" si="103"/>
        <v>2.8376320272727731</v>
      </c>
      <c r="AJ244">
        <f t="shared" si="104"/>
        <v>1.9664292118820095</v>
      </c>
      <c r="AK244">
        <f t="shared" si="105"/>
        <v>1.2445754505582338</v>
      </c>
      <c r="AL244">
        <f t="shared" si="106"/>
        <v>1.4240215879186755</v>
      </c>
      <c r="AM244">
        <f t="shared" si="107"/>
        <v>1.5797808351475386</v>
      </c>
      <c r="AN244">
        <f>ACOS(COS(RADIANS(90-$C244)) *COS(RADIANS(90-'1. Intensity Data'!$C$8)) +SIN(RADIANS(90-'Climate Stations - U of M'!$C244)) *SIN(RADIANS(90-'1. Intensity Data'!$C$8)) *COS(RADIANS('Climate Stations - U of M'!$D244-'1. Intensity Data'!$C$9))) *6371</f>
        <v>106.97944056178032</v>
      </c>
    </row>
    <row r="245" spans="1:40" x14ac:dyDescent="0.25">
      <c r="A245">
        <v>383</v>
      </c>
      <c r="B245" t="s">
        <v>767</v>
      </c>
      <c r="C245">
        <v>46.116700000000002</v>
      </c>
      <c r="D245">
        <v>-114.16670000000001</v>
      </c>
      <c r="E245">
        <v>-999.89999999999895</v>
      </c>
      <c r="F245" t="s">
        <v>768</v>
      </c>
      <c r="G245" t="s">
        <v>2346</v>
      </c>
      <c r="H245" s="8">
        <v>0.75058000000000002</v>
      </c>
      <c r="I245" s="8">
        <v>1.1861600000000001</v>
      </c>
      <c r="J245" s="8">
        <v>1.6925300000000001</v>
      </c>
      <c r="K245" s="8">
        <v>2.5637300000000001</v>
      </c>
      <c r="L245">
        <f t="shared" si="81"/>
        <v>-3280.5119159999967</v>
      </c>
      <c r="M245">
        <f t="shared" si="82"/>
        <v>0.32388651534158502</v>
      </c>
      <c r="N245">
        <f t="shared" si="83"/>
        <v>1.0538387421682212</v>
      </c>
      <c r="O245" s="6">
        <f t="shared" si="84"/>
        <v>0.18659200771922541</v>
      </c>
      <c r="P245" s="6">
        <f t="shared" si="85"/>
        <v>0.1945507912759844</v>
      </c>
      <c r="Q245">
        <f t="shared" si="86"/>
        <v>0.62419476672210283</v>
      </c>
      <c r="R245" s="8">
        <v>1.5585851589835025</v>
      </c>
      <c r="S245">
        <f t="shared" si="87"/>
        <v>1.1271250733887159</v>
      </c>
      <c r="T245">
        <f t="shared" si="88"/>
        <v>0.87449359142227956</v>
      </c>
      <c r="U245">
        <f t="shared" si="89"/>
        <v>0.73846125497881376</v>
      </c>
      <c r="V245">
        <f t="shared" si="90"/>
        <v>0.51174069423970436</v>
      </c>
      <c r="W245">
        <f t="shared" si="91"/>
        <v>0.32388651534158502</v>
      </c>
      <c r="X245">
        <f t="shared" si="92"/>
        <v>0.43055988650618876</v>
      </c>
      <c r="Y245">
        <f t="shared" si="93"/>
        <v>0.52315237267706483</v>
      </c>
      <c r="Z245">
        <f t="shared" si="94"/>
        <v>2.1721977881929178</v>
      </c>
      <c r="AA245">
        <f t="shared" si="95"/>
        <v>1.6853258701496778</v>
      </c>
      <c r="AB245">
        <f t="shared" si="96"/>
        <v>1.4231640681263944</v>
      </c>
      <c r="AC245">
        <f t="shared" si="97"/>
        <v>0.98622773142092257</v>
      </c>
      <c r="AD245">
        <f t="shared" si="98"/>
        <v>0.62419476672210283</v>
      </c>
      <c r="AE245">
        <f t="shared" si="99"/>
        <v>1.1612699263763437</v>
      </c>
      <c r="AF245">
        <f t="shared" si="100"/>
        <v>1.2762264670106818</v>
      </c>
      <c r="AG245">
        <f t="shared" si="101"/>
        <v>3.6673588227454097</v>
      </c>
      <c r="AH245">
        <f t="shared" si="102"/>
        <v>2.8453646038541973</v>
      </c>
      <c r="AI245">
        <f t="shared" si="103"/>
        <v>2.4027523321435442</v>
      </c>
      <c r="AJ245">
        <f t="shared" si="104"/>
        <v>1.6650652126257894</v>
      </c>
      <c r="AK245">
        <f t="shared" si="105"/>
        <v>1.0538387421682212</v>
      </c>
      <c r="AL245">
        <f t="shared" si="106"/>
        <v>1.2135115566261661</v>
      </c>
      <c r="AM245">
        <f t="shared" si="107"/>
        <v>1.352107559575662</v>
      </c>
      <c r="AN245">
        <f>ACOS(COS(RADIANS(90-$C245)) *COS(RADIANS(90-'1. Intensity Data'!$C$8)) +SIN(RADIANS(90-'Climate Stations - U of M'!$C245)) *SIN(RADIANS(90-'1. Intensity Data'!$C$8)) *COS(RADIANS('Climate Stations - U of M'!$D245-'1. Intensity Data'!$C$9))) *6371</f>
        <v>173.46832271863912</v>
      </c>
    </row>
    <row r="246" spans="1:40" x14ac:dyDescent="0.25">
      <c r="A246">
        <v>969</v>
      </c>
      <c r="B246" t="s">
        <v>1933</v>
      </c>
      <c r="C246">
        <v>47.536099999999898</v>
      </c>
      <c r="D246">
        <v>-113.71720000000001</v>
      </c>
      <c r="E246" s="13">
        <v>1122.9000000000001</v>
      </c>
      <c r="F246" t="s">
        <v>1934</v>
      </c>
      <c r="G246" t="s">
        <v>2346</v>
      </c>
      <c r="H246" s="8">
        <v>0.86107</v>
      </c>
      <c r="I246" s="8">
        <v>1.56595</v>
      </c>
      <c r="J246" s="8">
        <v>1.96922</v>
      </c>
      <c r="K246" s="8">
        <v>3.2917999999999998</v>
      </c>
      <c r="L246">
        <f t="shared" si="81"/>
        <v>3684.0552360000001</v>
      </c>
      <c r="M246">
        <f t="shared" si="82"/>
        <v>0.39248280685337467</v>
      </c>
      <c r="N246">
        <f t="shared" si="83"/>
        <v>1.1641182617068619</v>
      </c>
      <c r="O246" s="6">
        <f t="shared" si="84"/>
        <v>0.19724716694733152</v>
      </c>
      <c r="P246" s="6">
        <f t="shared" si="85"/>
        <v>0.2557614892103951</v>
      </c>
      <c r="Q246">
        <f t="shared" si="86"/>
        <v>0.70993987545862858</v>
      </c>
      <c r="R246" s="8">
        <v>1.2450111916039552</v>
      </c>
      <c r="S246">
        <f t="shared" si="87"/>
        <v>1.3658401678497438</v>
      </c>
      <c r="T246">
        <f t="shared" si="88"/>
        <v>1.0597035785041116</v>
      </c>
      <c r="U246">
        <f t="shared" si="89"/>
        <v>0.8948607996256942</v>
      </c>
      <c r="V246">
        <f t="shared" si="90"/>
        <v>0.62012283482833197</v>
      </c>
      <c r="W246">
        <f t="shared" si="91"/>
        <v>0.39248280685337467</v>
      </c>
      <c r="X246">
        <f t="shared" si="92"/>
        <v>0.50962960514003108</v>
      </c>
      <c r="Y246">
        <f t="shared" si="93"/>
        <v>0.61131302605284876</v>
      </c>
      <c r="Z246">
        <f t="shared" si="94"/>
        <v>2.4705907665960272</v>
      </c>
      <c r="AA246">
        <f t="shared" si="95"/>
        <v>1.9168376637382973</v>
      </c>
      <c r="AB246">
        <f t="shared" si="96"/>
        <v>1.6186629160456729</v>
      </c>
      <c r="AC246">
        <f t="shared" si="97"/>
        <v>1.1217050032246332</v>
      </c>
      <c r="AD246">
        <f t="shared" si="98"/>
        <v>0.70993987545862858</v>
      </c>
      <c r="AE246">
        <f t="shared" si="99"/>
        <v>1.082876434531457</v>
      </c>
      <c r="AF246">
        <f t="shared" si="100"/>
        <v>1.1297874242444332</v>
      </c>
      <c r="AG246">
        <f t="shared" si="101"/>
        <v>4.0511315507398793</v>
      </c>
      <c r="AH246">
        <f t="shared" si="102"/>
        <v>3.1431193066085275</v>
      </c>
      <c r="AI246">
        <f t="shared" si="103"/>
        <v>2.6541896366916449</v>
      </c>
      <c r="AJ246">
        <f t="shared" si="104"/>
        <v>1.839306853496842</v>
      </c>
      <c r="AK246">
        <f t="shared" si="105"/>
        <v>1.1641182617068619</v>
      </c>
      <c r="AL246">
        <f t="shared" si="106"/>
        <v>1.3653936962801465</v>
      </c>
      <c r="AM246">
        <f t="shared" si="107"/>
        <v>1.5401007734897574</v>
      </c>
      <c r="AN246">
        <f>ACOS(COS(RADIANS(90-$C246)) *COS(RADIANS(90-'1. Intensity Data'!$C$8)) +SIN(RADIANS(90-'Climate Stations - U of M'!$C246)) *SIN(RADIANS(90-'1. Intensity Data'!$C$8)) *COS(RADIANS('Climate Stations - U of M'!$D246-'1. Intensity Data'!$C$9))) *6371</f>
        <v>166.44344923067692</v>
      </c>
    </row>
    <row r="247" spans="1:40" x14ac:dyDescent="0.25">
      <c r="A247">
        <v>384</v>
      </c>
      <c r="B247" t="s">
        <v>769</v>
      </c>
      <c r="C247">
        <v>45.933300000000003</v>
      </c>
      <c r="D247">
        <v>-114.13330000000001</v>
      </c>
      <c r="E247" s="13">
        <v>1229</v>
      </c>
      <c r="F247" t="s">
        <v>770</v>
      </c>
      <c r="G247" t="s">
        <v>2346</v>
      </c>
      <c r="H247" s="8">
        <v>0.75385000000000002</v>
      </c>
      <c r="I247" s="8">
        <v>1.2537799999999999</v>
      </c>
      <c r="J247" s="8">
        <v>1.7325600000000001</v>
      </c>
      <c r="K247" s="8">
        <v>2.7250000000000001</v>
      </c>
      <c r="L247">
        <f t="shared" si="81"/>
        <v>4032.15236</v>
      </c>
      <c r="M247">
        <f t="shared" si="82"/>
        <v>0.38159023405757636</v>
      </c>
      <c r="N247">
        <f t="shared" si="83"/>
        <v>1.1163699576961468</v>
      </c>
      <c r="O247" s="6">
        <f t="shared" si="84"/>
        <v>0.18782602316474714</v>
      </c>
      <c r="P247" s="6">
        <f t="shared" si="85"/>
        <v>0.2513991556651447</v>
      </c>
      <c r="Q247">
        <f t="shared" si="86"/>
        <v>0.68388455668064574</v>
      </c>
      <c r="R247" s="8">
        <v>1.508100821863767</v>
      </c>
      <c r="S247">
        <f t="shared" si="87"/>
        <v>1.3279340145203657</v>
      </c>
      <c r="T247">
        <f t="shared" si="88"/>
        <v>1.0302936319554563</v>
      </c>
      <c r="U247">
        <f t="shared" si="89"/>
        <v>0.870025733651274</v>
      </c>
      <c r="V247">
        <f t="shared" si="90"/>
        <v>0.60291256981097063</v>
      </c>
      <c r="W247">
        <f t="shared" si="91"/>
        <v>0.38159023405757636</v>
      </c>
      <c r="X247">
        <f t="shared" si="92"/>
        <v>0.47465517554318226</v>
      </c>
      <c r="Y247">
        <f t="shared" si="93"/>
        <v>0.5554355447526883</v>
      </c>
      <c r="Z247">
        <f t="shared" si="94"/>
        <v>2.3799182572486468</v>
      </c>
      <c r="AA247">
        <f t="shared" si="95"/>
        <v>1.8464883030377437</v>
      </c>
      <c r="AB247">
        <f t="shared" si="96"/>
        <v>1.5592567892318721</v>
      </c>
      <c r="AC247">
        <f t="shared" si="97"/>
        <v>1.0805375995554203</v>
      </c>
      <c r="AD247">
        <f t="shared" si="98"/>
        <v>0.68388455668064574</v>
      </c>
      <c r="AE247">
        <f t="shared" si="99"/>
        <v>1.14864884209641</v>
      </c>
      <c r="AF247">
        <f t="shared" si="100"/>
        <v>1.2526502815757654</v>
      </c>
      <c r="AG247">
        <f t="shared" si="101"/>
        <v>3.8849674527825906</v>
      </c>
      <c r="AH247">
        <f t="shared" si="102"/>
        <v>3.0141988857795967</v>
      </c>
      <c r="AI247">
        <f t="shared" si="103"/>
        <v>2.5453235035472144</v>
      </c>
      <c r="AJ247">
        <f t="shared" si="104"/>
        <v>1.7638645331599119</v>
      </c>
      <c r="AK247">
        <f t="shared" si="105"/>
        <v>1.1163699576961468</v>
      </c>
      <c r="AL247">
        <f t="shared" si="106"/>
        <v>1.2704174682721101</v>
      </c>
      <c r="AM247">
        <f t="shared" si="107"/>
        <v>1.4041307074520464</v>
      </c>
      <c r="AN247">
        <f>ACOS(COS(RADIANS(90-$C247)) *COS(RADIANS(90-'1. Intensity Data'!$C$8)) +SIN(RADIANS(90-'Climate Stations - U of M'!$C247)) *SIN(RADIANS(90-'1. Intensity Data'!$C$8)) *COS(RADIANS('Climate Stations - U of M'!$D247-'1. Intensity Data'!$C$9))) *6371</f>
        <v>178.61979075775034</v>
      </c>
    </row>
    <row r="248" spans="1:40" x14ac:dyDescent="0.25">
      <c r="A248">
        <v>385</v>
      </c>
      <c r="B248" t="s">
        <v>771</v>
      </c>
      <c r="C248">
        <v>45.866700000000002</v>
      </c>
      <c r="D248">
        <v>-114.05</v>
      </c>
      <c r="E248" s="13">
        <v>1304.8</v>
      </c>
      <c r="F248" t="s">
        <v>772</v>
      </c>
      <c r="G248" t="s">
        <v>2346</v>
      </c>
      <c r="H248" s="8">
        <v>0.75</v>
      </c>
      <c r="I248" s="8">
        <v>1.3788499999999999</v>
      </c>
      <c r="J248" s="8">
        <v>1.7951600000000001</v>
      </c>
      <c r="K248" s="8">
        <v>2.9762</v>
      </c>
      <c r="L248">
        <f t="shared" si="81"/>
        <v>4280.8400320000001</v>
      </c>
      <c r="M248">
        <f t="shared" si="82"/>
        <v>0.35185989250551691</v>
      </c>
      <c r="N248">
        <f t="shared" si="83"/>
        <v>1.1062776615094363</v>
      </c>
      <c r="O248" s="6">
        <f t="shared" si="84"/>
        <v>0.19284594389069881</v>
      </c>
      <c r="P248" s="6">
        <f t="shared" si="85"/>
        <v>0.21818927021525769</v>
      </c>
      <c r="Q248">
        <f t="shared" si="86"/>
        <v>0.66223346586234699</v>
      </c>
      <c r="R248" s="8">
        <v>1.1264140147713415</v>
      </c>
      <c r="S248">
        <f t="shared" si="87"/>
        <v>1.2244724259191986</v>
      </c>
      <c r="T248">
        <f t="shared" si="88"/>
        <v>0.95002170976489575</v>
      </c>
      <c r="U248">
        <f t="shared" si="89"/>
        <v>0.80224055491257851</v>
      </c>
      <c r="V248">
        <f t="shared" si="90"/>
        <v>0.5559386301587167</v>
      </c>
      <c r="W248">
        <f t="shared" si="91"/>
        <v>0.35185989250551691</v>
      </c>
      <c r="X248">
        <f t="shared" si="92"/>
        <v>0.45139491937913767</v>
      </c>
      <c r="Y248">
        <f t="shared" si="93"/>
        <v>0.5377913227054405</v>
      </c>
      <c r="Z248">
        <f t="shared" si="94"/>
        <v>2.3045724612009675</v>
      </c>
      <c r="AA248">
        <f t="shared" si="95"/>
        <v>1.7880303578283372</v>
      </c>
      <c r="AB248">
        <f t="shared" si="96"/>
        <v>1.509892302166151</v>
      </c>
      <c r="AC248">
        <f t="shared" si="97"/>
        <v>1.0463288760625082</v>
      </c>
      <c r="AD248">
        <f t="shared" si="98"/>
        <v>0.66223346586234699</v>
      </c>
      <c r="AE248">
        <f t="shared" si="99"/>
        <v>1.0532271403233036</v>
      </c>
      <c r="AF248">
        <f t="shared" si="100"/>
        <v>1.0744025426636026</v>
      </c>
      <c r="AG248">
        <f t="shared" si="101"/>
        <v>3.8498462620528384</v>
      </c>
      <c r="AH248">
        <f t="shared" si="102"/>
        <v>2.9869496860754783</v>
      </c>
      <c r="AI248">
        <f t="shared" si="103"/>
        <v>2.5223130682415147</v>
      </c>
      <c r="AJ248">
        <f t="shared" si="104"/>
        <v>1.7479187051849094</v>
      </c>
      <c r="AK248">
        <f t="shared" si="105"/>
        <v>1.1062776615094363</v>
      </c>
      <c r="AL248">
        <f t="shared" si="106"/>
        <v>1.2784982461320773</v>
      </c>
      <c r="AM248">
        <f t="shared" si="107"/>
        <v>1.4279857135845297</v>
      </c>
      <c r="AN248">
        <f>ACOS(COS(RADIANS(90-$C248)) *COS(RADIANS(90-'1. Intensity Data'!$C$8)) +SIN(RADIANS(90-'Climate Stations - U of M'!$C248)) *SIN(RADIANS(90-'1. Intensity Data'!$C$8)) *COS(RADIANS('Climate Stations - U of M'!$D248-'1. Intensity Data'!$C$9))) *6371</f>
        <v>176.14275186081514</v>
      </c>
    </row>
    <row r="249" spans="1:40" x14ac:dyDescent="0.25">
      <c r="A249">
        <v>386</v>
      </c>
      <c r="B249" t="s">
        <v>773</v>
      </c>
      <c r="C249">
        <v>48.179400000000001</v>
      </c>
      <c r="D249">
        <v>-111.9614</v>
      </c>
      <c r="E249" s="13">
        <v>1082</v>
      </c>
      <c r="F249" t="s">
        <v>774</v>
      </c>
      <c r="G249" t="s">
        <v>2345</v>
      </c>
      <c r="H249" s="8">
        <v>0.87988</v>
      </c>
      <c r="I249" s="8">
        <v>1.3886499999999999</v>
      </c>
      <c r="J249" s="8">
        <v>2.1628699999999998</v>
      </c>
      <c r="K249" s="8">
        <v>3.5392899999999998</v>
      </c>
      <c r="L249">
        <f t="shared" si="81"/>
        <v>3549.86888</v>
      </c>
      <c r="M249">
        <f t="shared" si="82"/>
        <v>0.52418553617974295</v>
      </c>
      <c r="N249">
        <f t="shared" si="83"/>
        <v>1.5650580063471611</v>
      </c>
      <c r="O249" s="6">
        <f t="shared" si="84"/>
        <v>0.2660701301406333</v>
      </c>
      <c r="P249" s="6">
        <f t="shared" si="85"/>
        <v>0.33975977564154514</v>
      </c>
      <c r="Q249">
        <f t="shared" si="86"/>
        <v>0.95240889099435311</v>
      </c>
      <c r="R249" s="8">
        <v>1.6227215241618529</v>
      </c>
      <c r="S249">
        <f t="shared" si="87"/>
        <v>1.8241656659055054</v>
      </c>
      <c r="T249">
        <f t="shared" si="88"/>
        <v>1.415300947685306</v>
      </c>
      <c r="U249">
        <f t="shared" si="89"/>
        <v>1.1951430224898139</v>
      </c>
      <c r="V249">
        <f t="shared" si="90"/>
        <v>0.82821314716399386</v>
      </c>
      <c r="W249">
        <f t="shared" si="91"/>
        <v>0.52418553617974295</v>
      </c>
      <c r="X249">
        <f t="shared" si="92"/>
        <v>0.61310915213480721</v>
      </c>
      <c r="Y249">
        <f t="shared" si="93"/>
        <v>0.69029485078380304</v>
      </c>
      <c r="Z249">
        <f t="shared" si="94"/>
        <v>3.3143829406603484</v>
      </c>
      <c r="AA249">
        <f t="shared" si="95"/>
        <v>2.5715040056847536</v>
      </c>
      <c r="AB249">
        <f t="shared" si="96"/>
        <v>2.171492271467125</v>
      </c>
      <c r="AC249">
        <f t="shared" si="97"/>
        <v>1.5048060477710781</v>
      </c>
      <c r="AD249">
        <f t="shared" si="98"/>
        <v>0.95240889099435311</v>
      </c>
      <c r="AE249">
        <f t="shared" si="99"/>
        <v>1.1773040176709313</v>
      </c>
      <c r="AF249">
        <f t="shared" si="100"/>
        <v>1.3061781495489715</v>
      </c>
      <c r="AG249">
        <f t="shared" si="101"/>
        <v>5.4464018620881198</v>
      </c>
      <c r="AH249">
        <f t="shared" si="102"/>
        <v>4.2256566171373358</v>
      </c>
      <c r="AI249">
        <f t="shared" si="103"/>
        <v>3.5683322544715268</v>
      </c>
      <c r="AJ249">
        <f t="shared" si="104"/>
        <v>2.4727916500285145</v>
      </c>
      <c r="AK249">
        <f t="shared" si="105"/>
        <v>1.5650580063471611</v>
      </c>
      <c r="AL249">
        <f t="shared" si="106"/>
        <v>1.7145110047603707</v>
      </c>
      <c r="AM249">
        <f t="shared" si="107"/>
        <v>1.844236207383037</v>
      </c>
      <c r="AN249">
        <f>ACOS(COS(RADIANS(90-$C249)) *COS(RADIANS(90-'1. Intensity Data'!$C$8)) +SIN(RADIANS(90-'Climate Stations - U of M'!$C249)) *SIN(RADIANS(90-'1. Intensity Data'!$C$8)) *COS(RADIANS('Climate Stations - U of M'!$D249-'1. Intensity Data'!$C$9))) *6371</f>
        <v>176.68528261068889</v>
      </c>
    </row>
    <row r="250" spans="1:40" x14ac:dyDescent="0.25">
      <c r="A250">
        <v>388</v>
      </c>
      <c r="B250" t="s">
        <v>777</v>
      </c>
      <c r="C250">
        <v>48.283299999999898</v>
      </c>
      <c r="D250">
        <v>-111.333299999999</v>
      </c>
      <c r="E250" s="13">
        <v>1196</v>
      </c>
      <c r="F250" t="s">
        <v>778</v>
      </c>
      <c r="G250" t="s">
        <v>2345</v>
      </c>
      <c r="H250" s="8">
        <v>0.81723999999999997</v>
      </c>
      <c r="I250" s="8">
        <v>1.31389</v>
      </c>
      <c r="J250" s="8">
        <v>2.1476799999999998</v>
      </c>
      <c r="K250" s="8">
        <v>3.3803999999999998</v>
      </c>
      <c r="L250">
        <f t="shared" si="81"/>
        <v>3923.8846399999998</v>
      </c>
      <c r="M250">
        <f t="shared" si="82"/>
        <v>0.48040795170371953</v>
      </c>
      <c r="N250">
        <f t="shared" si="83"/>
        <v>1.5862040448956098</v>
      </c>
      <c r="O250" s="6">
        <f t="shared" si="84"/>
        <v>0.28266605069999279</v>
      </c>
      <c r="P250" s="6">
        <f t="shared" si="85"/>
        <v>0.28447877562100476</v>
      </c>
      <c r="Q250">
        <f t="shared" si="86"/>
        <v>0.9353414102583073</v>
      </c>
      <c r="R250" s="8">
        <v>1.9474876316172338</v>
      </c>
      <c r="S250">
        <f t="shared" si="87"/>
        <v>1.6718196719289438</v>
      </c>
      <c r="T250">
        <f t="shared" si="88"/>
        <v>1.2971014696000427</v>
      </c>
      <c r="U250">
        <f t="shared" si="89"/>
        <v>1.0953301298844804</v>
      </c>
      <c r="V250">
        <f t="shared" si="90"/>
        <v>0.75904456369187689</v>
      </c>
      <c r="W250">
        <f t="shared" si="91"/>
        <v>0.48040795170371953</v>
      </c>
      <c r="X250">
        <f t="shared" si="92"/>
        <v>0.56461596377778966</v>
      </c>
      <c r="Y250">
        <f t="shared" si="93"/>
        <v>0.63770851825808261</v>
      </c>
      <c r="Z250">
        <f t="shared" si="94"/>
        <v>3.2549881076989093</v>
      </c>
      <c r="AA250">
        <f t="shared" si="95"/>
        <v>2.52542180769743</v>
      </c>
      <c r="AB250">
        <f t="shared" si="96"/>
        <v>2.1325784153889407</v>
      </c>
      <c r="AC250">
        <f t="shared" si="97"/>
        <v>1.4778394282081255</v>
      </c>
      <c r="AD250">
        <f t="shared" si="98"/>
        <v>0.9353414102583073</v>
      </c>
      <c r="AE250">
        <f t="shared" si="99"/>
        <v>1.2584955445347767</v>
      </c>
      <c r="AF250">
        <f t="shared" si="100"/>
        <v>1.4578439217306345</v>
      </c>
      <c r="AG250">
        <f t="shared" si="101"/>
        <v>5.5199900762367218</v>
      </c>
      <c r="AH250">
        <f t="shared" si="102"/>
        <v>4.2827509212181472</v>
      </c>
      <c r="AI250">
        <f t="shared" si="103"/>
        <v>3.6165452223619901</v>
      </c>
      <c r="AJ250">
        <f t="shared" si="104"/>
        <v>2.5062023909350635</v>
      </c>
      <c r="AK250">
        <f t="shared" si="105"/>
        <v>1.5862040448956098</v>
      </c>
      <c r="AL250">
        <f t="shared" si="106"/>
        <v>1.7265730336717073</v>
      </c>
      <c r="AM250">
        <f t="shared" si="107"/>
        <v>1.8484133159293601</v>
      </c>
      <c r="AN250">
        <f>ACOS(COS(RADIANS(90-$C250)) *COS(RADIANS(90-'1. Intensity Data'!$C$8)) +SIN(RADIANS(90-'Climate Stations - U of M'!$C250)) *SIN(RADIANS(90-'1. Intensity Data'!$C$8)) *COS(RADIANS('Climate Stations - U of M'!$D250-'1. Intensity Data'!$C$9))) *6371</f>
        <v>195.01803921436877</v>
      </c>
    </row>
    <row r="251" spans="1:40" x14ac:dyDescent="0.25">
      <c r="A251">
        <v>387</v>
      </c>
      <c r="B251" t="s">
        <v>775</v>
      </c>
      <c r="C251">
        <v>48.133299999999899</v>
      </c>
      <c r="D251">
        <v>-111.75</v>
      </c>
      <c r="E251" s="13">
        <v>1068</v>
      </c>
      <c r="F251" t="s">
        <v>776</v>
      </c>
      <c r="G251" t="s">
        <v>2345</v>
      </c>
      <c r="H251" s="8">
        <v>0.84777999999999998</v>
      </c>
      <c r="I251" s="8">
        <v>1.3605499999999999</v>
      </c>
      <c r="J251" s="8">
        <v>2.1552899999999999</v>
      </c>
      <c r="K251" s="8">
        <v>3.39222</v>
      </c>
      <c r="L251">
        <f t="shared" si="81"/>
        <v>3503.93712</v>
      </c>
      <c r="M251">
        <f t="shared" si="82"/>
        <v>0.4981558386505458</v>
      </c>
      <c r="N251">
        <f t="shared" si="83"/>
        <v>1.6025107497884892</v>
      </c>
      <c r="O251" s="6">
        <f t="shared" si="84"/>
        <v>0.28229765254590528</v>
      </c>
      <c r="P251" s="6">
        <f t="shared" si="85"/>
        <v>0.30248201670966057</v>
      </c>
      <c r="Q251">
        <f t="shared" si="86"/>
        <v>0.95249638324907471</v>
      </c>
      <c r="R251" s="8">
        <v>1.1940059764668021</v>
      </c>
      <c r="S251">
        <f t="shared" si="87"/>
        <v>1.7335823185038994</v>
      </c>
      <c r="T251">
        <f t="shared" si="88"/>
        <v>1.3450207643564736</v>
      </c>
      <c r="U251">
        <f t="shared" si="89"/>
        <v>1.1357953121232442</v>
      </c>
      <c r="V251">
        <f t="shared" si="90"/>
        <v>0.78708622506786241</v>
      </c>
      <c r="W251">
        <f t="shared" si="91"/>
        <v>0.4981558386505458</v>
      </c>
      <c r="X251">
        <f t="shared" si="92"/>
        <v>0.58556187898790935</v>
      </c>
      <c r="Y251">
        <f t="shared" si="93"/>
        <v>0.66143032200074092</v>
      </c>
      <c r="Z251">
        <f t="shared" si="94"/>
        <v>3.3146874137067797</v>
      </c>
      <c r="AA251">
        <f t="shared" si="95"/>
        <v>2.571740234772502</v>
      </c>
      <c r="AB251">
        <f t="shared" si="96"/>
        <v>2.1716917538078904</v>
      </c>
      <c r="AC251">
        <f t="shared" si="97"/>
        <v>1.5049442855335382</v>
      </c>
      <c r="AD251">
        <f t="shared" si="98"/>
        <v>0.95249638324907471</v>
      </c>
      <c r="AE251">
        <f t="shared" si="99"/>
        <v>1.0701251307471686</v>
      </c>
      <c r="AF251">
        <f t="shared" si="100"/>
        <v>1.1059679887753826</v>
      </c>
      <c r="AG251">
        <f t="shared" si="101"/>
        <v>5.5767374092639415</v>
      </c>
      <c r="AH251">
        <f t="shared" si="102"/>
        <v>4.3267790244289213</v>
      </c>
      <c r="AI251">
        <f t="shared" si="103"/>
        <v>3.6537245095177551</v>
      </c>
      <c r="AJ251">
        <f t="shared" si="104"/>
        <v>2.531966984665813</v>
      </c>
      <c r="AK251">
        <f t="shared" si="105"/>
        <v>1.6025107497884892</v>
      </c>
      <c r="AL251">
        <f t="shared" si="106"/>
        <v>1.7407055623413668</v>
      </c>
      <c r="AM251">
        <f t="shared" si="107"/>
        <v>1.860658659637265</v>
      </c>
      <c r="AN251">
        <f>ACOS(COS(RADIANS(90-$C251)) *COS(RADIANS(90-'1. Intensity Data'!$C$8)) +SIN(RADIANS(90-'Climate Stations - U of M'!$C251)) *SIN(RADIANS(90-'1. Intensity Data'!$C$8)) *COS(RADIANS('Climate Stations - U of M'!$D251-'1. Intensity Data'!$C$9))) *6371</f>
        <v>172.6581291770087</v>
      </c>
    </row>
    <row r="252" spans="1:40" x14ac:dyDescent="0.25">
      <c r="A252">
        <v>389</v>
      </c>
      <c r="B252" t="s">
        <v>779</v>
      </c>
      <c r="C252">
        <v>48.080300000000001</v>
      </c>
      <c r="D252">
        <v>-107.52500000000001</v>
      </c>
      <c r="E252">
        <v>708.7</v>
      </c>
      <c r="F252" t="s">
        <v>780</v>
      </c>
      <c r="G252" t="s">
        <v>2345</v>
      </c>
      <c r="H252" s="8">
        <v>1.1392899999999999</v>
      </c>
      <c r="I252" s="8">
        <v>1.65859</v>
      </c>
      <c r="J252" s="8">
        <v>2.84002</v>
      </c>
      <c r="K252" s="8">
        <v>4.0475399999999997</v>
      </c>
      <c r="L252">
        <f t="shared" si="81"/>
        <v>2325.131308</v>
      </c>
      <c r="M252">
        <f t="shared" si="82"/>
        <v>0.72449745666439558</v>
      </c>
      <c r="N252">
        <f t="shared" si="83"/>
        <v>2.1097537457990114</v>
      </c>
      <c r="O252" s="6">
        <f t="shared" si="84"/>
        <v>0.35410228600713656</v>
      </c>
      <c r="P252" s="6">
        <f t="shared" si="85"/>
        <v>0.47905245548871767</v>
      </c>
      <c r="Q252">
        <f t="shared" si="86"/>
        <v>1.2944031006438643</v>
      </c>
      <c r="R252" s="8">
        <v>1.947587121837449</v>
      </c>
      <c r="S252">
        <f t="shared" si="87"/>
        <v>2.5212511491920964</v>
      </c>
      <c r="T252">
        <f t="shared" si="88"/>
        <v>1.9561431329938679</v>
      </c>
      <c r="U252">
        <f t="shared" si="89"/>
        <v>1.6518542011948218</v>
      </c>
      <c r="V252">
        <f t="shared" si="90"/>
        <v>1.1447059815297451</v>
      </c>
      <c r="W252">
        <f t="shared" si="91"/>
        <v>0.72449745666439558</v>
      </c>
      <c r="X252">
        <f t="shared" si="92"/>
        <v>0.82819559249829666</v>
      </c>
      <c r="Y252">
        <f t="shared" si="93"/>
        <v>0.91820557440212291</v>
      </c>
      <c r="Z252">
        <f t="shared" si="94"/>
        <v>4.5045227902406477</v>
      </c>
      <c r="AA252">
        <f t="shared" si="95"/>
        <v>3.4948883717384338</v>
      </c>
      <c r="AB252">
        <f t="shared" si="96"/>
        <v>2.9512390694680106</v>
      </c>
      <c r="AC252">
        <f t="shared" si="97"/>
        <v>2.0451568990173059</v>
      </c>
      <c r="AD252">
        <f t="shared" si="98"/>
        <v>1.2944031006438643</v>
      </c>
      <c r="AE252">
        <f t="shared" si="99"/>
        <v>1.2585204170898305</v>
      </c>
      <c r="AF252">
        <f t="shared" si="100"/>
        <v>1.4578903836634747</v>
      </c>
      <c r="AG252">
        <f t="shared" si="101"/>
        <v>7.3419430353805595</v>
      </c>
      <c r="AH252">
        <f t="shared" si="102"/>
        <v>5.696335113657331</v>
      </c>
      <c r="AI252">
        <f t="shared" si="103"/>
        <v>4.8102385404217456</v>
      </c>
      <c r="AJ252">
        <f t="shared" si="104"/>
        <v>3.3334109183624383</v>
      </c>
      <c r="AK252">
        <f t="shared" si="105"/>
        <v>2.1097537457990114</v>
      </c>
      <c r="AL252">
        <f t="shared" si="106"/>
        <v>2.2923203093492583</v>
      </c>
      <c r="AM252">
        <f t="shared" si="107"/>
        <v>2.4507880865108733</v>
      </c>
      <c r="AN252">
        <f>ACOS(COS(RADIANS(90-$C252)) *COS(RADIANS(90-'1. Intensity Data'!$C$8)) +SIN(RADIANS(90-'Climate Stations - U of M'!$C252)) *SIN(RADIANS(90-'1. Intensity Data'!$C$8)) *COS(RADIANS('Climate Stations - U of M'!$D252-'1. Intensity Data'!$C$9))) *6371</f>
        <v>376.51654291802976</v>
      </c>
    </row>
    <row r="253" spans="1:40" x14ac:dyDescent="0.25">
      <c r="A253">
        <v>390</v>
      </c>
      <c r="B253" t="s">
        <v>781</v>
      </c>
      <c r="C253">
        <v>44.899999999999899</v>
      </c>
      <c r="D253">
        <v>-112</v>
      </c>
      <c r="E253" s="13">
        <v>2226.9</v>
      </c>
      <c r="F253" t="s">
        <v>782</v>
      </c>
      <c r="G253" t="s">
        <v>2345</v>
      </c>
      <c r="H253" s="8">
        <v>0.77266000000000001</v>
      </c>
      <c r="I253" s="8">
        <v>1.2944899999999999</v>
      </c>
      <c r="J253" s="8">
        <v>1.7453099999999999</v>
      </c>
      <c r="K253" s="8">
        <v>2.72071</v>
      </c>
      <c r="L253">
        <f t="shared" si="81"/>
        <v>7306.1025960000006</v>
      </c>
      <c r="M253">
        <f t="shared" si="82"/>
        <v>0.43845747227402304</v>
      </c>
      <c r="N253">
        <f t="shared" si="83"/>
        <v>1.2993541444067191</v>
      </c>
      <c r="O253" s="6">
        <f t="shared" si="84"/>
        <v>0.22006431734633328</v>
      </c>
      <c r="P253" s="6">
        <f t="shared" si="85"/>
        <v>0.2859205111635631</v>
      </c>
      <c r="Q253">
        <f t="shared" si="86"/>
        <v>0.79263732778514118</v>
      </c>
      <c r="R253" s="8">
        <v>1.487895275743562</v>
      </c>
      <c r="S253">
        <f t="shared" si="87"/>
        <v>1.5258320035135999</v>
      </c>
      <c r="T253">
        <f t="shared" si="88"/>
        <v>1.1838351751398621</v>
      </c>
      <c r="U253">
        <f t="shared" si="89"/>
        <v>0.99968303678477244</v>
      </c>
      <c r="V253">
        <f t="shared" si="90"/>
        <v>0.69276280619295638</v>
      </c>
      <c r="W253">
        <f t="shared" si="91"/>
        <v>0.43845747227402304</v>
      </c>
      <c r="X253">
        <f t="shared" si="92"/>
        <v>0.52200810420551724</v>
      </c>
      <c r="Y253">
        <f t="shared" si="93"/>
        <v>0.59453005272205428</v>
      </c>
      <c r="Z253">
        <f t="shared" si="94"/>
        <v>2.7583779006922913</v>
      </c>
      <c r="AA253">
        <f t="shared" si="95"/>
        <v>2.1401207850198816</v>
      </c>
      <c r="AB253">
        <f t="shared" si="96"/>
        <v>1.8072131073501216</v>
      </c>
      <c r="AC253">
        <f t="shared" si="97"/>
        <v>1.2523669779005231</v>
      </c>
      <c r="AD253">
        <f t="shared" si="98"/>
        <v>0.79263732778514118</v>
      </c>
      <c r="AE253">
        <f t="shared" si="99"/>
        <v>1.1435974555663586</v>
      </c>
      <c r="AF253">
        <f t="shared" si="100"/>
        <v>1.2432142915376296</v>
      </c>
      <c r="AG253">
        <f t="shared" si="101"/>
        <v>4.521752422535382</v>
      </c>
      <c r="AH253">
        <f t="shared" si="102"/>
        <v>3.5082561898981419</v>
      </c>
      <c r="AI253">
        <f t="shared" si="103"/>
        <v>2.9625274492473195</v>
      </c>
      <c r="AJ253">
        <f t="shared" si="104"/>
        <v>2.0529795481626163</v>
      </c>
      <c r="AK253">
        <f t="shared" si="105"/>
        <v>1.2993541444067191</v>
      </c>
      <c r="AL253">
        <f t="shared" si="106"/>
        <v>1.4108431083050395</v>
      </c>
      <c r="AM253">
        <f t="shared" si="107"/>
        <v>1.5076155289687811</v>
      </c>
      <c r="AN253">
        <f>ACOS(COS(RADIANS(90-$C253)) *COS(RADIANS(90-'1. Intensity Data'!$C$8)) +SIN(RADIANS(90-'Climate Stations - U of M'!$C253)) *SIN(RADIANS(90-'1. Intensity Data'!$C$8)) *COS(RADIANS('Climate Stations - U of M'!$D253-'1. Intensity Data'!$C$9))) *6371</f>
        <v>188.01331022255926</v>
      </c>
    </row>
    <row r="254" spans="1:40" x14ac:dyDescent="0.25">
      <c r="A254">
        <v>391</v>
      </c>
      <c r="B254" t="s">
        <v>783</v>
      </c>
      <c r="C254">
        <v>45.0167</v>
      </c>
      <c r="D254">
        <v>-109.95</v>
      </c>
      <c r="E254" s="13">
        <v>2316.5</v>
      </c>
      <c r="F254" t="s">
        <v>784</v>
      </c>
      <c r="G254" t="s">
        <v>2345</v>
      </c>
      <c r="H254" s="8">
        <v>0.91429000000000005</v>
      </c>
      <c r="I254" s="8">
        <v>1.35</v>
      </c>
      <c r="J254" s="8">
        <v>2.09091</v>
      </c>
      <c r="K254" s="8">
        <v>3.0828500000000001</v>
      </c>
      <c r="L254">
        <f t="shared" si="81"/>
        <v>7600.0658599999997</v>
      </c>
      <c r="M254">
        <f t="shared" si="82"/>
        <v>0.57909209011037044</v>
      </c>
      <c r="N254">
        <f t="shared" si="83"/>
        <v>1.5165279732639181</v>
      </c>
      <c r="O254" s="6">
        <f t="shared" si="84"/>
        <v>0.23962944028008118</v>
      </c>
      <c r="P254" s="6">
        <f t="shared" si="85"/>
        <v>0.41299361920107425</v>
      </c>
      <c r="Q254">
        <f t="shared" si="86"/>
        <v>0.96476079623249611</v>
      </c>
      <c r="R254" s="8">
        <v>1.5485286420351936</v>
      </c>
      <c r="S254">
        <f t="shared" si="87"/>
        <v>2.0152404735840892</v>
      </c>
      <c r="T254">
        <f t="shared" si="88"/>
        <v>1.5635486432980001</v>
      </c>
      <c r="U254">
        <f t="shared" si="89"/>
        <v>1.3203299654516445</v>
      </c>
      <c r="V254">
        <f t="shared" si="90"/>
        <v>0.91496550237438534</v>
      </c>
      <c r="W254">
        <f t="shared" si="91"/>
        <v>0.57909209011037044</v>
      </c>
      <c r="X254">
        <f t="shared" si="92"/>
        <v>0.66289156758277779</v>
      </c>
      <c r="Y254">
        <f t="shared" si="93"/>
        <v>0.73562951402882748</v>
      </c>
      <c r="Z254">
        <f t="shared" si="94"/>
        <v>3.3573675708890862</v>
      </c>
      <c r="AA254">
        <f t="shared" si="95"/>
        <v>2.6048541498277396</v>
      </c>
      <c r="AB254">
        <f t="shared" si="96"/>
        <v>2.1996546154100911</v>
      </c>
      <c r="AC254">
        <f t="shared" si="97"/>
        <v>1.524322058047344</v>
      </c>
      <c r="AD254">
        <f t="shared" si="98"/>
        <v>0.96476079623249611</v>
      </c>
      <c r="AE254">
        <f t="shared" si="99"/>
        <v>1.1587557971392666</v>
      </c>
      <c r="AF254">
        <f t="shared" si="100"/>
        <v>1.2715300735958217</v>
      </c>
      <c r="AG254">
        <f t="shared" si="101"/>
        <v>5.2775173469584349</v>
      </c>
      <c r="AH254">
        <f t="shared" si="102"/>
        <v>4.0946255278125792</v>
      </c>
      <c r="AI254">
        <f t="shared" si="103"/>
        <v>3.4576837790417327</v>
      </c>
      <c r="AJ254">
        <f t="shared" si="104"/>
        <v>2.3961141977569906</v>
      </c>
      <c r="AK254">
        <f t="shared" si="105"/>
        <v>1.5165279732639181</v>
      </c>
      <c r="AL254">
        <f t="shared" si="106"/>
        <v>1.6601234799479385</v>
      </c>
      <c r="AM254">
        <f t="shared" si="107"/>
        <v>1.7847643797496684</v>
      </c>
      <c r="AN254">
        <f>ACOS(COS(RADIANS(90-$C254)) *COS(RADIANS(90-'1. Intensity Data'!$C$8)) +SIN(RADIANS(90-'Climate Stations - U of M'!$C254)) *SIN(RADIANS(90-'1. Intensity Data'!$C$8)) *COS(RADIANS('Climate Stations - U of M'!$D254-'1. Intensity Data'!$C$9))) *6371</f>
        <v>237.0827746338727</v>
      </c>
    </row>
    <row r="255" spans="1:40" x14ac:dyDescent="0.25">
      <c r="A255">
        <v>392</v>
      </c>
      <c r="B255" t="s">
        <v>785</v>
      </c>
      <c r="C255">
        <v>45.010800000000003</v>
      </c>
      <c r="D255">
        <v>-109.9819</v>
      </c>
      <c r="E255" s="13">
        <v>2280.8000000000002</v>
      </c>
      <c r="F255" t="s">
        <v>786</v>
      </c>
      <c r="G255" t="s">
        <v>2345</v>
      </c>
      <c r="H255" s="8">
        <v>0.82928999999999997</v>
      </c>
      <c r="I255" s="8">
        <v>1.2</v>
      </c>
      <c r="J255" s="8">
        <v>2.0171600000000001</v>
      </c>
      <c r="K255" s="8">
        <v>3.11917</v>
      </c>
      <c r="L255">
        <f t="shared" si="81"/>
        <v>7482.9398720000008</v>
      </c>
      <c r="M255">
        <f t="shared" si="82"/>
        <v>0.53806041220750001</v>
      </c>
      <c r="N255">
        <f t="shared" si="83"/>
        <v>1.4340127705905139</v>
      </c>
      <c r="O255" s="6">
        <f t="shared" si="84"/>
        <v>0.22902532964142358</v>
      </c>
      <c r="P255" s="6">
        <f t="shared" si="85"/>
        <v>0.37931215068973523</v>
      </c>
      <c r="Q255">
        <f t="shared" si="86"/>
        <v>0.90666246064012457</v>
      </c>
      <c r="R255" s="8">
        <v>1.790577186372281</v>
      </c>
      <c r="S255">
        <f t="shared" si="87"/>
        <v>1.8724502344821001</v>
      </c>
      <c r="T255">
        <f t="shared" si="88"/>
        <v>1.4527631129602501</v>
      </c>
      <c r="U255">
        <f t="shared" si="89"/>
        <v>1.2267777398330999</v>
      </c>
      <c r="V255">
        <f t="shared" si="90"/>
        <v>0.85013545128785006</v>
      </c>
      <c r="W255">
        <f t="shared" si="91"/>
        <v>0.53806041220750001</v>
      </c>
      <c r="X255">
        <f t="shared" si="92"/>
        <v>0.610867809155625</v>
      </c>
      <c r="Y255">
        <f t="shared" si="93"/>
        <v>0.67406462970659753</v>
      </c>
      <c r="Z255">
        <f t="shared" si="94"/>
        <v>3.1551853630276332</v>
      </c>
      <c r="AA255">
        <f t="shared" si="95"/>
        <v>2.4479886437283365</v>
      </c>
      <c r="AB255">
        <f t="shared" si="96"/>
        <v>2.0671904102594838</v>
      </c>
      <c r="AC255">
        <f t="shared" si="97"/>
        <v>1.4325266878113969</v>
      </c>
      <c r="AD255">
        <f t="shared" si="98"/>
        <v>0.90666246064012457</v>
      </c>
      <c r="AE255">
        <f t="shared" si="99"/>
        <v>1.2192679332235383</v>
      </c>
      <c r="AF255">
        <f t="shared" si="100"/>
        <v>1.3845667438012415</v>
      </c>
      <c r="AG255">
        <f t="shared" si="101"/>
        <v>4.9903644416549877</v>
      </c>
      <c r="AH255">
        <f t="shared" si="102"/>
        <v>3.8718344805943876</v>
      </c>
      <c r="AI255">
        <f t="shared" si="103"/>
        <v>3.2695491169463713</v>
      </c>
      <c r="AJ255">
        <f t="shared" si="104"/>
        <v>2.2657401775330119</v>
      </c>
      <c r="AK255">
        <f t="shared" si="105"/>
        <v>1.4340127705905139</v>
      </c>
      <c r="AL255">
        <f t="shared" si="106"/>
        <v>1.5797995779428855</v>
      </c>
      <c r="AM255">
        <f t="shared" si="107"/>
        <v>1.7063425267247441</v>
      </c>
      <c r="AN255">
        <f>ACOS(COS(RADIANS(90-$C255)) *COS(RADIANS(90-'1. Intensity Data'!$C$8)) +SIN(RADIANS(90-'Climate Stations - U of M'!$C255)) *SIN(RADIANS(90-'1. Intensity Data'!$C$8)) *COS(RADIANS('Climate Stations - U of M'!$D255-'1. Intensity Data'!$C$9))) *6371</f>
        <v>235.91598637096024</v>
      </c>
    </row>
    <row r="256" spans="1:40" x14ac:dyDescent="0.25">
      <c r="A256">
        <v>393</v>
      </c>
      <c r="B256" t="s">
        <v>787</v>
      </c>
      <c r="C256">
        <v>46.6</v>
      </c>
      <c r="D256">
        <v>-110.66670000000001</v>
      </c>
      <c r="E256" s="13">
        <v>1731.9</v>
      </c>
      <c r="F256" t="s">
        <v>788</v>
      </c>
      <c r="G256" t="s">
        <v>2345</v>
      </c>
      <c r="H256" s="8">
        <v>0.88500000000000001</v>
      </c>
      <c r="I256" s="8">
        <v>1.3687499999999999</v>
      </c>
      <c r="J256" s="8">
        <v>2.1443699999999999</v>
      </c>
      <c r="K256" s="8">
        <v>3.2749999999999999</v>
      </c>
      <c r="L256">
        <f t="shared" si="81"/>
        <v>5682.0867960000005</v>
      </c>
      <c r="M256">
        <f t="shared" si="82"/>
        <v>0.53727506849315076</v>
      </c>
      <c r="N256">
        <f t="shared" si="83"/>
        <v>1.5634168714034502</v>
      </c>
      <c r="O256" s="6">
        <f t="shared" si="84"/>
        <v>0.26230464429438971</v>
      </c>
      <c r="P256" s="6">
        <f t="shared" si="85"/>
        <v>0.35545934385271516</v>
      </c>
      <c r="Q256">
        <f t="shared" si="86"/>
        <v>0.95943810762808257</v>
      </c>
      <c r="R256" s="8">
        <v>1.9124343941417901</v>
      </c>
      <c r="S256">
        <f t="shared" si="87"/>
        <v>1.8697172383561644</v>
      </c>
      <c r="T256">
        <f t="shared" si="88"/>
        <v>1.4506426849315073</v>
      </c>
      <c r="U256">
        <f t="shared" si="89"/>
        <v>1.2249871561643837</v>
      </c>
      <c r="V256">
        <f t="shared" si="90"/>
        <v>0.84889460821917828</v>
      </c>
      <c r="W256">
        <f t="shared" si="91"/>
        <v>0.53727506849315076</v>
      </c>
      <c r="X256">
        <f t="shared" si="92"/>
        <v>0.6242063013698631</v>
      </c>
      <c r="Y256">
        <f t="shared" si="93"/>
        <v>0.69966261150684939</v>
      </c>
      <c r="Z256">
        <f t="shared" si="94"/>
        <v>3.3388446145457271</v>
      </c>
      <c r="AA256">
        <f t="shared" si="95"/>
        <v>2.590482890595823</v>
      </c>
      <c r="AB256">
        <f t="shared" si="96"/>
        <v>2.187518885392028</v>
      </c>
      <c r="AC256">
        <f t="shared" si="97"/>
        <v>1.5159122100523705</v>
      </c>
      <c r="AD256">
        <f t="shared" si="98"/>
        <v>0.95943810762808257</v>
      </c>
      <c r="AE256">
        <f t="shared" si="99"/>
        <v>1.2497322351659157</v>
      </c>
      <c r="AF256">
        <f t="shared" si="100"/>
        <v>1.4414740598296021</v>
      </c>
      <c r="AG256">
        <f t="shared" si="101"/>
        <v>5.440690712484006</v>
      </c>
      <c r="AH256">
        <f t="shared" si="102"/>
        <v>4.2212255527893161</v>
      </c>
      <c r="AI256">
        <f t="shared" si="103"/>
        <v>3.5645904667998662</v>
      </c>
      <c r="AJ256">
        <f t="shared" si="104"/>
        <v>2.4701986568174514</v>
      </c>
      <c r="AK256">
        <f t="shared" si="105"/>
        <v>1.5634168714034502</v>
      </c>
      <c r="AL256">
        <f t="shared" si="106"/>
        <v>1.7086551535525878</v>
      </c>
      <c r="AM256">
        <f t="shared" si="107"/>
        <v>1.834721982458039</v>
      </c>
      <c r="AN256">
        <f>ACOS(COS(RADIANS(90-$C256)) *COS(RADIANS(90-'1. Intensity Data'!$C$8)) +SIN(RADIANS(90-'Climate Stations - U of M'!$C256)) *SIN(RADIANS(90-'1. Intensity Data'!$C$8)) *COS(RADIANS('Climate Stations - U of M'!$D256-'1. Intensity Data'!$C$9))) *6371</f>
        <v>102.8907360948614</v>
      </c>
    </row>
    <row r="257" spans="1:40" x14ac:dyDescent="0.25">
      <c r="A257" s="1">
        <v>1100</v>
      </c>
      <c r="B257" t="s">
        <v>2194</v>
      </c>
      <c r="C257">
        <v>47.049999999999898</v>
      </c>
      <c r="D257">
        <v>-112.599999999999</v>
      </c>
      <c r="E257" s="13">
        <v>1585</v>
      </c>
      <c r="F257" t="s">
        <v>2195</v>
      </c>
      <c r="G257" t="s">
        <v>2346</v>
      </c>
      <c r="H257" s="8">
        <v>0.82289000000000001</v>
      </c>
      <c r="I257" s="8">
        <v>1.51847</v>
      </c>
      <c r="J257" s="8">
        <v>1.9353499999999999</v>
      </c>
      <c r="K257" s="8">
        <v>3.2</v>
      </c>
      <c r="L257">
        <f t="shared" si="81"/>
        <v>5200.1314000000002</v>
      </c>
      <c r="M257">
        <f t="shared" si="82"/>
        <v>0.38806532839811125</v>
      </c>
      <c r="N257">
        <f t="shared" si="83"/>
        <v>1.1742320474609373</v>
      </c>
      <c r="O257" s="6">
        <f t="shared" si="84"/>
        <v>0.20096168094409891</v>
      </c>
      <c r="P257" s="6">
        <f t="shared" si="85"/>
        <v>0.24876930585112178</v>
      </c>
      <c r="Q257">
        <f t="shared" si="86"/>
        <v>0.71150067665602956</v>
      </c>
      <c r="R257" s="8">
        <v>1.3144075842254399</v>
      </c>
      <c r="S257">
        <f t="shared" si="87"/>
        <v>1.350467342825427</v>
      </c>
      <c r="T257">
        <f t="shared" si="88"/>
        <v>1.0477763866749004</v>
      </c>
      <c r="U257">
        <f t="shared" si="89"/>
        <v>0.88478894874769354</v>
      </c>
      <c r="V257">
        <f t="shared" si="90"/>
        <v>0.61314321886901579</v>
      </c>
      <c r="W257">
        <f t="shared" si="91"/>
        <v>0.38806532839811125</v>
      </c>
      <c r="X257">
        <f t="shared" si="92"/>
        <v>0.49677149629858341</v>
      </c>
      <c r="Y257">
        <f t="shared" si="93"/>
        <v>0.5911284500361933</v>
      </c>
      <c r="Z257">
        <f t="shared" si="94"/>
        <v>2.4760223547629829</v>
      </c>
      <c r="AA257">
        <f t="shared" si="95"/>
        <v>1.9210518269712797</v>
      </c>
      <c r="AB257">
        <f t="shared" si="96"/>
        <v>1.6222215427757474</v>
      </c>
      <c r="AC257">
        <f t="shared" si="97"/>
        <v>1.1241710691165268</v>
      </c>
      <c r="AD257">
        <f t="shared" si="98"/>
        <v>0.71150067665602956</v>
      </c>
      <c r="AE257">
        <f t="shared" si="99"/>
        <v>1.1002255326868282</v>
      </c>
      <c r="AF257">
        <f t="shared" si="100"/>
        <v>1.1621955395986667</v>
      </c>
      <c r="AG257">
        <f t="shared" si="101"/>
        <v>4.0863275251640614</v>
      </c>
      <c r="AH257">
        <f t="shared" si="102"/>
        <v>3.1704265281445307</v>
      </c>
      <c r="AI257">
        <f t="shared" si="103"/>
        <v>2.6772490682109371</v>
      </c>
      <c r="AJ257">
        <f t="shared" si="104"/>
        <v>1.8552866349882811</v>
      </c>
      <c r="AK257">
        <f t="shared" si="105"/>
        <v>1.1742320474609373</v>
      </c>
      <c r="AL257">
        <f t="shared" si="106"/>
        <v>1.3645115355957029</v>
      </c>
      <c r="AM257">
        <f t="shared" si="107"/>
        <v>1.5296741312966797</v>
      </c>
      <c r="AN257">
        <f>ACOS(COS(RADIANS(90-$C257)) *COS(RADIANS(90-'1. Intensity Data'!$C$8)) +SIN(RADIANS(90-'Climate Stations - U of M'!$C257)) *SIN(RADIANS(90-'1. Intensity Data'!$C$8)) *COS(RADIANS('Climate Stations - U of M'!$D257-'1. Intensity Data'!$C$9))) *6371</f>
        <v>67.823693063868731</v>
      </c>
    </row>
    <row r="258" spans="1:40" x14ac:dyDescent="0.25">
      <c r="A258" s="1">
        <v>1099</v>
      </c>
      <c r="B258" t="s">
        <v>2192</v>
      </c>
      <c r="C258">
        <v>47.083300000000001</v>
      </c>
      <c r="D258">
        <v>-112.7333</v>
      </c>
      <c r="E258" s="13">
        <v>2118.4</v>
      </c>
      <c r="F258" t="s">
        <v>2193</v>
      </c>
      <c r="G258" t="s">
        <v>2346</v>
      </c>
      <c r="H258" s="8">
        <v>1.0249999999999999</v>
      </c>
      <c r="I258" s="8">
        <v>1.89602</v>
      </c>
      <c r="J258" s="8">
        <v>2.23407</v>
      </c>
      <c r="K258" s="8">
        <v>3.83968</v>
      </c>
      <c r="L258">
        <f t="shared" si="81"/>
        <v>6950.1314560000001</v>
      </c>
      <c r="M258">
        <f t="shared" si="82"/>
        <v>0.48248153365051583</v>
      </c>
      <c r="N258">
        <f t="shared" si="83"/>
        <v>1.2784114092770078</v>
      </c>
      <c r="O258" s="6">
        <f t="shared" si="84"/>
        <v>0.20345736068578729</v>
      </c>
      <c r="P258" s="6">
        <f t="shared" si="85"/>
        <v>0.3414556377269945</v>
      </c>
      <c r="Q258">
        <f t="shared" si="86"/>
        <v>0.8099335235020011</v>
      </c>
      <c r="R258" s="8">
        <v>1.3146383254435454</v>
      </c>
      <c r="S258">
        <f t="shared" si="87"/>
        <v>1.6790357371037947</v>
      </c>
      <c r="T258">
        <f t="shared" si="88"/>
        <v>1.3027001408563927</v>
      </c>
      <c r="U258">
        <f t="shared" si="89"/>
        <v>1.100057896723176</v>
      </c>
      <c r="V258">
        <f t="shared" si="90"/>
        <v>0.76232082316781502</v>
      </c>
      <c r="W258">
        <f t="shared" si="91"/>
        <v>0.48248153365051583</v>
      </c>
      <c r="X258">
        <f t="shared" si="92"/>
        <v>0.61811115023788687</v>
      </c>
      <c r="Y258">
        <f t="shared" si="93"/>
        <v>0.73583765743572493</v>
      </c>
      <c r="Z258">
        <f t="shared" si="94"/>
        <v>2.8185686617869639</v>
      </c>
      <c r="AA258">
        <f t="shared" si="95"/>
        <v>2.1868205134554031</v>
      </c>
      <c r="AB258">
        <f t="shared" si="96"/>
        <v>1.8466484335845623</v>
      </c>
      <c r="AC258">
        <f t="shared" si="97"/>
        <v>1.2796949671331619</v>
      </c>
      <c r="AD258">
        <f t="shared" si="98"/>
        <v>0.8099335235020011</v>
      </c>
      <c r="AE258">
        <f t="shared" si="99"/>
        <v>1.1002832179913544</v>
      </c>
      <c r="AF258">
        <f t="shared" si="100"/>
        <v>1.1623032957475219</v>
      </c>
      <c r="AG258">
        <f t="shared" si="101"/>
        <v>4.4488717042839863</v>
      </c>
      <c r="AH258">
        <f t="shared" si="102"/>
        <v>3.451710805047921</v>
      </c>
      <c r="AI258">
        <f t="shared" si="103"/>
        <v>2.9147780131515777</v>
      </c>
      <c r="AJ258">
        <f t="shared" si="104"/>
        <v>2.0198900266576723</v>
      </c>
      <c r="AK258">
        <f t="shared" si="105"/>
        <v>1.2784114092770078</v>
      </c>
      <c r="AL258">
        <f t="shared" si="106"/>
        <v>1.5173260569577558</v>
      </c>
      <c r="AM258">
        <f t="shared" si="107"/>
        <v>1.724703971144645</v>
      </c>
      <c r="AN258">
        <f>ACOS(COS(RADIANS(90-$C258)) *COS(RADIANS(90-'1. Intensity Data'!$C$8)) +SIN(RADIANS(90-'Climate Stations - U of M'!$C258)) *SIN(RADIANS(90-'1. Intensity Data'!$C$8)) *COS(RADIANS('Climate Stations - U of M'!$D258-'1. Intensity Data'!$C$9))) *6371</f>
        <v>77.449874344325153</v>
      </c>
    </row>
    <row r="259" spans="1:40" x14ac:dyDescent="0.25">
      <c r="A259">
        <v>181</v>
      </c>
      <c r="B259" t="s">
        <v>364</v>
      </c>
      <c r="C259">
        <v>46.320900000000002</v>
      </c>
      <c r="D259">
        <v>-114.0252</v>
      </c>
      <c r="E259" s="13">
        <v>1305.2</v>
      </c>
      <c r="F259" t="s">
        <v>365</v>
      </c>
      <c r="G259" t="s">
        <v>2346</v>
      </c>
      <c r="H259" s="8">
        <v>0.78571000000000002</v>
      </c>
      <c r="I259" s="8">
        <v>1.2</v>
      </c>
      <c r="J259" s="8">
        <v>1.7142900000000001</v>
      </c>
      <c r="K259" s="8">
        <v>2.76</v>
      </c>
      <c r="L259">
        <f t="shared" ref="L259:L322" si="108">E259*3.28084</f>
        <v>4282.152368</v>
      </c>
      <c r="M259">
        <f t="shared" ref="M259:M322" si="109">IF($G259="E",0.028+(0.89*($H259*($H259/$I259))),(0.019+(0.711*($H259*($H259/$I259)))+(0.001*($L259/100))))</f>
        <v>0.42759559460925001</v>
      </c>
      <c r="N259">
        <f t="shared" ref="N259:N322" si="110">IF($G259="E",0.671+(0.757*($J259*($J259/$K259)))-(0.003*($L259/100)),(0.338+(0.67*($J259*($J259/$K259)))+(0.001*($L259/100))))</f>
        <v>1.0942234935158699</v>
      </c>
      <c r="O259" s="6">
        <f t="shared" ref="O259:O322" si="111">INDEX(LINEST($M259:$N259,LN($J$1:$K$1)),1)</f>
        <v>0.17040490252271964</v>
      </c>
      <c r="P259" s="6">
        <f t="shared" ref="P259:P322" si="112">INDEX(LINEST($M259:$N259,LN($J$1:$K$1)),1,2)</f>
        <v>0.30947991687203447</v>
      </c>
      <c r="Q259">
        <f t="shared" ref="Q259:Q322" si="113">O259*LN(10)+P259</f>
        <v>0.70185170519395212</v>
      </c>
      <c r="R259" s="8">
        <v>1.4493109355464251</v>
      </c>
      <c r="S259">
        <f t="shared" ref="S259:S322" si="114">0.29*$M259*12</f>
        <v>1.48803266924019</v>
      </c>
      <c r="T259">
        <f t="shared" ref="T259:T322" si="115">0.45*$M259*6</f>
        <v>1.1545081054449751</v>
      </c>
      <c r="U259">
        <f t="shared" ref="U259:U322" si="116">0.57*$M259*4</f>
        <v>0.9749179557090899</v>
      </c>
      <c r="V259">
        <f t="shared" ref="V259:V322" si="117">0.79*$M259*2</f>
        <v>0.67560103948261507</v>
      </c>
      <c r="W259">
        <f t="shared" ref="W259:W322" si="118">M259</f>
        <v>0.42759559460925001</v>
      </c>
      <c r="X259">
        <f t="shared" ref="X259:X322" si="119">0.25*H259+0.75*M259</f>
        <v>0.51712419595693748</v>
      </c>
      <c r="Y259">
        <f t="shared" ref="Y259:Y322" si="120">0.467*H259+0.533*M259</f>
        <v>0.59483502192673021</v>
      </c>
      <c r="Z259">
        <f t="shared" ref="Z259:Z322" si="121">0.29*$Q259*12</f>
        <v>2.4424439340749533</v>
      </c>
      <c r="AA259">
        <f t="shared" ref="AA259:AA322" si="122">0.45*$Q259*6</f>
        <v>1.8949996040236707</v>
      </c>
      <c r="AB259">
        <f t="shared" ref="AB259:AB322" si="123">0.57*$Q259*4</f>
        <v>1.6002218878422108</v>
      </c>
      <c r="AC259">
        <f t="shared" ref="AC259:AC322" si="124">0.79*$Q259*2</f>
        <v>1.1089256942064445</v>
      </c>
      <c r="AD259">
        <f t="shared" ref="AD259:AD322" si="125">Q259</f>
        <v>0.70185170519395212</v>
      </c>
      <c r="AE259">
        <f t="shared" ref="AE259:AE322" si="126">0.25*R259+0.75*$Q$3</f>
        <v>1.1339513705170745</v>
      </c>
      <c r="AF259">
        <f t="shared" ref="AF259:AF322" si="127">0.467*R259+0.533*$Q$3</f>
        <v>1.2251954046655666</v>
      </c>
      <c r="AG259">
        <f t="shared" ref="AG259:AG322" si="128">0.29*$N259*12</f>
        <v>3.8078977574352271</v>
      </c>
      <c r="AH259">
        <f t="shared" ref="AH259:AH322" si="129">0.45*$N259*6</f>
        <v>2.9544034324928488</v>
      </c>
      <c r="AI259">
        <f t="shared" ref="AI259:AI322" si="130">0.57*$N259*4</f>
        <v>2.4948295652161829</v>
      </c>
      <c r="AJ259">
        <f t="shared" ref="AJ259:AJ322" si="131">0.79*$N259*2</f>
        <v>1.7288731197550744</v>
      </c>
      <c r="AK259">
        <f t="shared" ref="AK259:AK322" si="132">N259</f>
        <v>1.0942234935158699</v>
      </c>
      <c r="AL259">
        <f t="shared" ref="AL259:AL322" si="133">0.25*J259+0.75*N259</f>
        <v>1.2492401201369026</v>
      </c>
      <c r="AM259">
        <f t="shared" ref="AM259:AM322" si="134">0.467*J259+0.533*N259</f>
        <v>1.383794552043959</v>
      </c>
      <c r="AN259">
        <f>ACOS(COS(RADIANS(90-$C259)) *COS(RADIANS(90-'1. Intensity Data'!$C$8)) +SIN(RADIANS(90-'Climate Stations - U of M'!$C259)) *SIN(RADIANS(90-'1. Intensity Data'!$C$8)) *COS(RADIANS('Climate Stations - U of M'!$D259-'1. Intensity Data'!$C$9))) *6371</f>
        <v>157.01233825486756</v>
      </c>
    </row>
    <row r="260" spans="1:40" x14ac:dyDescent="0.25">
      <c r="A260">
        <v>394</v>
      </c>
      <c r="B260" t="s">
        <v>789</v>
      </c>
      <c r="C260">
        <v>45.133299999999899</v>
      </c>
      <c r="D260">
        <v>-110.8167</v>
      </c>
      <c r="E260" s="13">
        <v>1565.0999999999899</v>
      </c>
      <c r="F260" t="s">
        <v>790</v>
      </c>
      <c r="G260" t="s">
        <v>2345</v>
      </c>
      <c r="H260" s="8">
        <v>0.7</v>
      </c>
      <c r="I260" s="8">
        <v>1</v>
      </c>
      <c r="J260" s="8">
        <v>1.7575099999999999</v>
      </c>
      <c r="K260" s="8">
        <v>2.7917100000000001</v>
      </c>
      <c r="L260">
        <f t="shared" si="108"/>
        <v>5134.8426839999665</v>
      </c>
      <c r="M260">
        <f t="shared" si="109"/>
        <v>0.46409999999999996</v>
      </c>
      <c r="N260">
        <f t="shared" si="110"/>
        <v>1.3545248610332783</v>
      </c>
      <c r="O260" s="6">
        <f t="shared" si="111"/>
        <v>0.22761237850538327</v>
      </c>
      <c r="P260" s="6">
        <f t="shared" si="112"/>
        <v>0.30633112157845044</v>
      </c>
      <c r="Q260">
        <f t="shared" si="113"/>
        <v>0.83042799130586431</v>
      </c>
      <c r="R260" s="8">
        <v>1.794332926259866</v>
      </c>
      <c r="S260">
        <f t="shared" si="114"/>
        <v>1.6150679999999999</v>
      </c>
      <c r="T260">
        <f t="shared" si="115"/>
        <v>1.2530699999999999</v>
      </c>
      <c r="U260">
        <f t="shared" si="116"/>
        <v>1.0581479999999999</v>
      </c>
      <c r="V260">
        <f t="shared" si="117"/>
        <v>0.73327799999999999</v>
      </c>
      <c r="W260">
        <f t="shared" si="118"/>
        <v>0.46409999999999996</v>
      </c>
      <c r="X260">
        <f t="shared" si="119"/>
        <v>0.52307499999999996</v>
      </c>
      <c r="Y260">
        <f t="shared" si="120"/>
        <v>0.57426529999999998</v>
      </c>
      <c r="Z260">
        <f t="shared" si="121"/>
        <v>2.8898894097444074</v>
      </c>
      <c r="AA260">
        <f t="shared" si="122"/>
        <v>2.2421555765258336</v>
      </c>
      <c r="AB260">
        <f t="shared" si="123"/>
        <v>1.8933758201773705</v>
      </c>
      <c r="AC260">
        <f t="shared" si="124"/>
        <v>1.3120762262632657</v>
      </c>
      <c r="AD260">
        <f t="shared" si="125"/>
        <v>0.83042799130586431</v>
      </c>
      <c r="AE260">
        <f t="shared" si="126"/>
        <v>1.2202068681954348</v>
      </c>
      <c r="AF260">
        <f t="shared" si="127"/>
        <v>1.3863206743287435</v>
      </c>
      <c r="AG260">
        <f t="shared" si="128"/>
        <v>4.7137465163958083</v>
      </c>
      <c r="AH260">
        <f t="shared" si="129"/>
        <v>3.6572171247898515</v>
      </c>
      <c r="AI260">
        <f t="shared" si="130"/>
        <v>3.0883166831558744</v>
      </c>
      <c r="AJ260">
        <f t="shared" si="131"/>
        <v>2.1401492804325799</v>
      </c>
      <c r="AK260">
        <f t="shared" si="132"/>
        <v>1.3545248610332783</v>
      </c>
      <c r="AL260">
        <f t="shared" si="133"/>
        <v>1.4552711457749588</v>
      </c>
      <c r="AM260">
        <f t="shared" si="134"/>
        <v>1.5427189209307373</v>
      </c>
      <c r="AN260">
        <f>ACOS(COS(RADIANS(90-$C260)) *COS(RADIANS(90-'1. Intensity Data'!$C$8)) +SIN(RADIANS(90-'Climate Stations - U of M'!$C260)) *SIN(RADIANS(90-'1. Intensity Data'!$C$8)) *COS(RADIANS('Climate Stations - U of M'!$D260-'1. Intensity Data'!$C$9))) *6371</f>
        <v>186.67947598592244</v>
      </c>
    </row>
    <row r="261" spans="1:40" x14ac:dyDescent="0.25">
      <c r="A261">
        <v>395</v>
      </c>
      <c r="B261" t="s">
        <v>791</v>
      </c>
      <c r="C261">
        <v>48.188899999999897</v>
      </c>
      <c r="D261">
        <v>-114.13420000000001</v>
      </c>
      <c r="E261">
        <v>896.1</v>
      </c>
      <c r="F261" t="s">
        <v>792</v>
      </c>
      <c r="G261" t="s">
        <v>2346</v>
      </c>
      <c r="H261" s="8">
        <v>0.8377</v>
      </c>
      <c r="I261" s="8">
        <v>1.4857100000000001</v>
      </c>
      <c r="J261" s="8">
        <v>1.86429</v>
      </c>
      <c r="K261" s="8">
        <v>3.17876</v>
      </c>
      <c r="L261">
        <f t="shared" si="108"/>
        <v>2939.960724</v>
      </c>
      <c r="M261">
        <f t="shared" si="109"/>
        <v>0.38422426830440692</v>
      </c>
      <c r="N261">
        <f t="shared" si="110"/>
        <v>1.0999609603295697</v>
      </c>
      <c r="O261" s="6">
        <f t="shared" si="111"/>
        <v>0.18295820117418504</v>
      </c>
      <c r="P261" s="6">
        <f t="shared" si="112"/>
        <v>0.25740730700020131</v>
      </c>
      <c r="Q261">
        <f t="shared" si="113"/>
        <v>0.67868413366488556</v>
      </c>
      <c r="R261" s="8">
        <v>1.7894391126414826</v>
      </c>
      <c r="S261">
        <f t="shared" si="114"/>
        <v>1.3371004536993361</v>
      </c>
      <c r="T261">
        <f t="shared" si="115"/>
        <v>1.0374055244218987</v>
      </c>
      <c r="U261">
        <f t="shared" si="116"/>
        <v>0.87603133173404768</v>
      </c>
      <c r="V261">
        <f t="shared" si="117"/>
        <v>0.60707434392096293</v>
      </c>
      <c r="W261">
        <f t="shared" si="118"/>
        <v>0.38422426830440692</v>
      </c>
      <c r="X261">
        <f t="shared" si="119"/>
        <v>0.49759320122830519</v>
      </c>
      <c r="Y261">
        <f t="shared" si="120"/>
        <v>0.59599743500624891</v>
      </c>
      <c r="Z261">
        <f t="shared" si="121"/>
        <v>2.3618207851538013</v>
      </c>
      <c r="AA261">
        <f t="shared" si="122"/>
        <v>1.8324471608951911</v>
      </c>
      <c r="AB261">
        <f t="shared" si="123"/>
        <v>1.5473998247559388</v>
      </c>
      <c r="AC261">
        <f t="shared" si="124"/>
        <v>1.0723209311905193</v>
      </c>
      <c r="AD261">
        <f t="shared" si="125"/>
        <v>0.67868413366488556</v>
      </c>
      <c r="AE261">
        <f t="shared" si="126"/>
        <v>1.2189834147908387</v>
      </c>
      <c r="AF261">
        <f t="shared" si="127"/>
        <v>1.3840352633689585</v>
      </c>
      <c r="AG261">
        <f t="shared" si="128"/>
        <v>3.8278641419469022</v>
      </c>
      <c r="AH261">
        <f t="shared" si="129"/>
        <v>2.9698945928898386</v>
      </c>
      <c r="AI261">
        <f t="shared" si="130"/>
        <v>2.5079109895514189</v>
      </c>
      <c r="AJ261">
        <f t="shared" si="131"/>
        <v>1.7379383173207201</v>
      </c>
      <c r="AK261">
        <f t="shared" si="132"/>
        <v>1.0999609603295697</v>
      </c>
      <c r="AL261">
        <f t="shared" si="133"/>
        <v>1.2910432202471771</v>
      </c>
      <c r="AM261">
        <f t="shared" si="134"/>
        <v>1.4569026218556607</v>
      </c>
      <c r="AN261">
        <f>ACOS(COS(RADIANS(90-$C261)) *COS(RADIANS(90-'1. Intensity Data'!$C$8)) +SIN(RADIANS(90-'Climate Stations - U of M'!$C261)) *SIN(RADIANS(90-'1. Intensity Data'!$C$8)) *COS(RADIANS('Climate Stations - U of M'!$D261-'1. Intensity Data'!$C$9))) *6371</f>
        <v>238.87255484343839</v>
      </c>
    </row>
    <row r="262" spans="1:40" x14ac:dyDescent="0.25">
      <c r="A262">
        <v>396</v>
      </c>
      <c r="B262" t="s">
        <v>793</v>
      </c>
      <c r="C262">
        <v>45.6</v>
      </c>
      <c r="D262">
        <v>-107.45</v>
      </c>
      <c r="E262">
        <v>923.5</v>
      </c>
      <c r="F262" t="s">
        <v>794</v>
      </c>
      <c r="G262" t="s">
        <v>2345</v>
      </c>
      <c r="H262" s="8">
        <v>0.93437999999999999</v>
      </c>
      <c r="I262" s="8">
        <v>1.4435100000000001</v>
      </c>
      <c r="J262" s="8">
        <v>2.34667</v>
      </c>
      <c r="K262" s="8">
        <v>3.64107</v>
      </c>
      <c r="L262">
        <f t="shared" si="108"/>
        <v>3029.85574</v>
      </c>
      <c r="M262">
        <f t="shared" si="109"/>
        <v>0.5662911972317477</v>
      </c>
      <c r="N262">
        <f t="shared" si="110"/>
        <v>1.7250131285913333</v>
      </c>
      <c r="O262" s="6">
        <f t="shared" si="111"/>
        <v>0.29619507087555358</v>
      </c>
      <c r="P262" s="6">
        <f t="shared" si="112"/>
        <v>0.36098441895860423</v>
      </c>
      <c r="Q262">
        <f t="shared" si="113"/>
        <v>1.0429987737749689</v>
      </c>
      <c r="R262" s="8">
        <v>1.3528288468630991</v>
      </c>
      <c r="S262">
        <f t="shared" si="114"/>
        <v>1.9706933663664818</v>
      </c>
      <c r="T262">
        <f t="shared" si="115"/>
        <v>1.5289862325257189</v>
      </c>
      <c r="U262">
        <f t="shared" si="116"/>
        <v>1.2911439296883847</v>
      </c>
      <c r="V262">
        <f t="shared" si="117"/>
        <v>0.89474009162616142</v>
      </c>
      <c r="W262">
        <f t="shared" si="118"/>
        <v>0.5662911972317477</v>
      </c>
      <c r="X262">
        <f t="shared" si="119"/>
        <v>0.65831339792381072</v>
      </c>
      <c r="Y262">
        <f t="shared" si="120"/>
        <v>0.73818866812452155</v>
      </c>
      <c r="Z262">
        <f t="shared" si="121"/>
        <v>3.6296357327368911</v>
      </c>
      <c r="AA262">
        <f t="shared" si="122"/>
        <v>2.816096689192416</v>
      </c>
      <c r="AB262">
        <f t="shared" si="123"/>
        <v>2.3780372042069287</v>
      </c>
      <c r="AC262">
        <f t="shared" si="124"/>
        <v>1.6479380625644509</v>
      </c>
      <c r="AD262">
        <f t="shared" si="125"/>
        <v>1.0429987737749689</v>
      </c>
      <c r="AE262">
        <f t="shared" si="126"/>
        <v>1.1098308483462429</v>
      </c>
      <c r="AF262">
        <f t="shared" si="127"/>
        <v>1.1801382692504534</v>
      </c>
      <c r="AG262">
        <f t="shared" si="128"/>
        <v>6.0030456874978393</v>
      </c>
      <c r="AH262">
        <f t="shared" si="129"/>
        <v>4.6575354471966</v>
      </c>
      <c r="AI262">
        <f t="shared" si="130"/>
        <v>3.9330299331882395</v>
      </c>
      <c r="AJ262">
        <f t="shared" si="131"/>
        <v>2.7255207431743065</v>
      </c>
      <c r="AK262">
        <f t="shared" si="132"/>
        <v>1.7250131285913333</v>
      </c>
      <c r="AL262">
        <f t="shared" si="133"/>
        <v>1.8804273464434997</v>
      </c>
      <c r="AM262">
        <f t="shared" si="134"/>
        <v>2.0153268875391808</v>
      </c>
      <c r="AN262">
        <f>ACOS(COS(RADIANS(90-$C262)) *COS(RADIANS(90-'1. Intensity Data'!$C$8)) +SIN(RADIANS(90-'Climate Stations - U of M'!$C262)) *SIN(RADIANS(90-'1. Intensity Data'!$C$8)) *COS(RADIANS('Climate Stations - U of M'!$D262-'1. Intensity Data'!$C$9))) *6371</f>
        <v>368.6507086447769</v>
      </c>
    </row>
    <row r="263" spans="1:40" x14ac:dyDescent="0.25">
      <c r="A263" s="1">
        <v>1058</v>
      </c>
      <c r="B263" t="s">
        <v>2110</v>
      </c>
      <c r="C263">
        <v>46.783299999999898</v>
      </c>
      <c r="D263">
        <v>-109.5</v>
      </c>
      <c r="E263" s="13">
        <v>1844</v>
      </c>
      <c r="F263" t="s">
        <v>2111</v>
      </c>
      <c r="G263" t="s">
        <v>2345</v>
      </c>
      <c r="H263" s="8">
        <v>1.3143899999999999</v>
      </c>
      <c r="I263" s="8">
        <v>2.2349100000000002</v>
      </c>
      <c r="J263" s="8">
        <v>2.8</v>
      </c>
      <c r="K263" s="8">
        <v>4.6455599999999997</v>
      </c>
      <c r="L263">
        <f t="shared" si="108"/>
        <v>6049.8689599999998</v>
      </c>
      <c r="M263">
        <f t="shared" si="109"/>
        <v>0.71598419362256194</v>
      </c>
      <c r="N263">
        <f t="shared" si="110"/>
        <v>1.7670420536222697</v>
      </c>
      <c r="O263" s="6">
        <f t="shared" si="111"/>
        <v>0.26867374208722894</v>
      </c>
      <c r="P263" s="6">
        <f t="shared" si="112"/>
        <v>0.52975374680430909</v>
      </c>
      <c r="Q263">
        <f t="shared" si="113"/>
        <v>1.1483979002132894</v>
      </c>
      <c r="R263" s="8">
        <v>1.2086351994060778</v>
      </c>
      <c r="S263">
        <f t="shared" si="114"/>
        <v>2.4916249938065156</v>
      </c>
      <c r="T263">
        <f t="shared" si="115"/>
        <v>1.9331573227809171</v>
      </c>
      <c r="U263">
        <f t="shared" si="116"/>
        <v>1.632443961459441</v>
      </c>
      <c r="V263">
        <f t="shared" si="117"/>
        <v>1.131255025923648</v>
      </c>
      <c r="W263">
        <f t="shared" si="118"/>
        <v>0.71598419362256194</v>
      </c>
      <c r="X263">
        <f t="shared" si="119"/>
        <v>0.86558564521692138</v>
      </c>
      <c r="Y263">
        <f t="shared" si="120"/>
        <v>0.99543970520082548</v>
      </c>
      <c r="Z263">
        <f t="shared" si="121"/>
        <v>3.9964246927422464</v>
      </c>
      <c r="AA263">
        <f t="shared" si="122"/>
        <v>3.100674330575881</v>
      </c>
      <c r="AB263">
        <f t="shared" si="123"/>
        <v>2.6183472124862996</v>
      </c>
      <c r="AC263">
        <f t="shared" si="124"/>
        <v>1.8144686823369973</v>
      </c>
      <c r="AD263">
        <f t="shared" si="125"/>
        <v>1.1483979002132894</v>
      </c>
      <c r="AE263">
        <f t="shared" si="126"/>
        <v>1.0737824364819877</v>
      </c>
      <c r="AF263">
        <f t="shared" si="127"/>
        <v>1.1127998358880244</v>
      </c>
      <c r="AG263">
        <f t="shared" si="128"/>
        <v>6.1493063466054991</v>
      </c>
      <c r="AH263">
        <f t="shared" si="129"/>
        <v>4.7710135447801285</v>
      </c>
      <c r="AI263">
        <f t="shared" si="130"/>
        <v>4.0288558822587746</v>
      </c>
      <c r="AJ263">
        <f t="shared" si="131"/>
        <v>2.7919264447231864</v>
      </c>
      <c r="AK263">
        <f t="shared" si="132"/>
        <v>1.7670420536222697</v>
      </c>
      <c r="AL263">
        <f t="shared" si="133"/>
        <v>2.0252815402167021</v>
      </c>
      <c r="AM263">
        <f t="shared" si="134"/>
        <v>2.24943341458067</v>
      </c>
      <c r="AN263">
        <f>ACOS(COS(RADIANS(90-$C263)) *COS(RADIANS(90-'1. Intensity Data'!$C$8)) +SIN(RADIANS(90-'Climate Stations - U of M'!$C263)) *SIN(RADIANS(90-'1. Intensity Data'!$C$8)) *COS(RADIANS('Climate Stations - U of M'!$D263-'1. Intensity Data'!$C$9))) *6371</f>
        <v>192.88866606888789</v>
      </c>
    </row>
    <row r="264" spans="1:40" x14ac:dyDescent="0.25">
      <c r="A264">
        <v>397</v>
      </c>
      <c r="B264" t="s">
        <v>795</v>
      </c>
      <c r="C264">
        <v>48.150300000000001</v>
      </c>
      <c r="D264">
        <v>-104.5089</v>
      </c>
      <c r="E264">
        <v>591.89999999999895</v>
      </c>
      <c r="F264" t="s">
        <v>796</v>
      </c>
      <c r="G264" t="s">
        <v>2345</v>
      </c>
      <c r="H264" s="8">
        <v>1.0733900000000001</v>
      </c>
      <c r="I264" s="8">
        <v>1.57141</v>
      </c>
      <c r="J264" s="8">
        <v>2.7474599999999998</v>
      </c>
      <c r="K264" s="8">
        <v>3.8</v>
      </c>
      <c r="L264">
        <f t="shared" si="108"/>
        <v>1941.9291959999966</v>
      </c>
      <c r="M264">
        <f t="shared" si="109"/>
        <v>0.68055268960296822</v>
      </c>
      <c r="N264">
        <f t="shared" si="110"/>
        <v>2.1164900435571576</v>
      </c>
      <c r="O264" s="6">
        <f t="shared" si="111"/>
        <v>0.3670574922391171</v>
      </c>
      <c r="P264" s="6">
        <f t="shared" si="112"/>
        <v>0.42612782375402014</v>
      </c>
      <c r="Q264">
        <f t="shared" si="113"/>
        <v>1.2713089336555887</v>
      </c>
      <c r="R264" s="8">
        <v>1.4758284927633931</v>
      </c>
      <c r="S264">
        <f t="shared" si="114"/>
        <v>2.3683233598183291</v>
      </c>
      <c r="T264">
        <f t="shared" si="115"/>
        <v>1.8374922619280143</v>
      </c>
      <c r="U264">
        <f t="shared" si="116"/>
        <v>1.5516601322947674</v>
      </c>
      <c r="V264">
        <f t="shared" si="117"/>
        <v>1.0752732495726898</v>
      </c>
      <c r="W264">
        <f t="shared" si="118"/>
        <v>0.68055268960296822</v>
      </c>
      <c r="X264">
        <f t="shared" si="119"/>
        <v>0.77876201720222626</v>
      </c>
      <c r="Y264">
        <f t="shared" si="120"/>
        <v>0.86400771355838213</v>
      </c>
      <c r="Z264">
        <f t="shared" si="121"/>
        <v>4.4241550891214487</v>
      </c>
      <c r="AA264">
        <f t="shared" si="122"/>
        <v>3.4325341208700895</v>
      </c>
      <c r="AB264">
        <f t="shared" si="123"/>
        <v>2.8985843687347419</v>
      </c>
      <c r="AC264">
        <f t="shared" si="124"/>
        <v>2.0086681151758303</v>
      </c>
      <c r="AD264">
        <f t="shared" si="125"/>
        <v>1.2713089336555887</v>
      </c>
      <c r="AE264">
        <f t="shared" si="126"/>
        <v>1.1405807598213165</v>
      </c>
      <c r="AF264">
        <f t="shared" si="127"/>
        <v>1.2375791038858908</v>
      </c>
      <c r="AG264">
        <f t="shared" si="128"/>
        <v>7.3653853515789081</v>
      </c>
      <c r="AH264">
        <f t="shared" si="129"/>
        <v>5.7145231176043261</v>
      </c>
      <c r="AI264">
        <f t="shared" si="130"/>
        <v>4.8255972993103189</v>
      </c>
      <c r="AJ264">
        <f t="shared" si="131"/>
        <v>3.3440542688203094</v>
      </c>
      <c r="AK264">
        <f t="shared" si="132"/>
        <v>2.1164900435571576</v>
      </c>
      <c r="AL264">
        <f t="shared" si="133"/>
        <v>2.2742325326678681</v>
      </c>
      <c r="AM264">
        <f t="shared" si="134"/>
        <v>2.4111530132159649</v>
      </c>
      <c r="AN264">
        <f>ACOS(COS(RADIANS(90-$C264)) *COS(RADIANS(90-'1. Intensity Data'!$C$8)) +SIN(RADIANS(90-'Climate Stations - U of M'!$C264)) *SIN(RADIANS(90-'1. Intensity Data'!$C$8)) *COS(RADIANS('Climate Stations - U of M'!$D264-'1. Intensity Data'!$C$9))) *6371</f>
        <v>590.85353939607126</v>
      </c>
    </row>
    <row r="265" spans="1:40" x14ac:dyDescent="0.25">
      <c r="A265">
        <v>174</v>
      </c>
      <c r="B265" t="s">
        <v>350</v>
      </c>
      <c r="C265">
        <v>47.979999999999897</v>
      </c>
      <c r="D265">
        <v>-104.37</v>
      </c>
      <c r="E265">
        <v>717.2</v>
      </c>
      <c r="F265" t="s">
        <v>351</v>
      </c>
      <c r="G265" t="s">
        <v>2345</v>
      </c>
      <c r="H265" s="8">
        <v>1.07698</v>
      </c>
      <c r="I265" s="8">
        <v>1.5739700000000001</v>
      </c>
      <c r="J265" s="8">
        <v>2.76586</v>
      </c>
      <c r="K265" s="8">
        <v>3.8216199999999998</v>
      </c>
      <c r="L265">
        <f t="shared" si="108"/>
        <v>2353.0184480000003</v>
      </c>
      <c r="M265">
        <f t="shared" si="109"/>
        <v>0.68385650880004067</v>
      </c>
      <c r="N265">
        <f t="shared" si="110"/>
        <v>2.1157448345570273</v>
      </c>
      <c r="O265" s="6">
        <f t="shared" si="111"/>
        <v>0.36602247066803112</v>
      </c>
      <c r="P265" s="6">
        <f t="shared" si="112"/>
        <v>0.43014906523490959</v>
      </c>
      <c r="Q265">
        <f t="shared" si="113"/>
        <v>1.2729469498959685</v>
      </c>
      <c r="R265" s="8">
        <v>1.893064429984409</v>
      </c>
      <c r="S265">
        <f t="shared" si="114"/>
        <v>2.3798206506241413</v>
      </c>
      <c r="T265">
        <f t="shared" si="115"/>
        <v>1.84641257376011</v>
      </c>
      <c r="U265">
        <f t="shared" si="116"/>
        <v>1.5591928400640926</v>
      </c>
      <c r="V265">
        <f t="shared" si="117"/>
        <v>1.0804932839040644</v>
      </c>
      <c r="W265">
        <f t="shared" si="118"/>
        <v>0.68385650880004067</v>
      </c>
      <c r="X265">
        <f t="shared" si="119"/>
        <v>0.78213738160003055</v>
      </c>
      <c r="Y265">
        <f t="shared" si="120"/>
        <v>0.86744517919042186</v>
      </c>
      <c r="Z265">
        <f t="shared" si="121"/>
        <v>4.4298553856379694</v>
      </c>
      <c r="AA265">
        <f t="shared" si="122"/>
        <v>3.436956764719115</v>
      </c>
      <c r="AB265">
        <f t="shared" si="123"/>
        <v>2.9023190457628076</v>
      </c>
      <c r="AC265">
        <f t="shared" si="124"/>
        <v>2.0112561808356304</v>
      </c>
      <c r="AD265">
        <f t="shared" si="125"/>
        <v>1.2729469498959685</v>
      </c>
      <c r="AE265">
        <f t="shared" si="126"/>
        <v>1.2448897441265705</v>
      </c>
      <c r="AF265">
        <f t="shared" si="127"/>
        <v>1.4324282865681051</v>
      </c>
      <c r="AG265">
        <f t="shared" si="128"/>
        <v>7.3627920242584546</v>
      </c>
      <c r="AH265">
        <f t="shared" si="129"/>
        <v>5.7125110533039738</v>
      </c>
      <c r="AI265">
        <f t="shared" si="130"/>
        <v>4.8238982227900218</v>
      </c>
      <c r="AJ265">
        <f t="shared" si="131"/>
        <v>3.3428768386001035</v>
      </c>
      <c r="AK265">
        <f t="shared" si="132"/>
        <v>2.1157448345570273</v>
      </c>
      <c r="AL265">
        <f t="shared" si="133"/>
        <v>2.2782736259177705</v>
      </c>
      <c r="AM265">
        <f t="shared" si="134"/>
        <v>2.4193486168188958</v>
      </c>
      <c r="AN265">
        <f>ACOS(COS(RADIANS(90-$C265)) *COS(RADIANS(90-'1. Intensity Data'!$C$8)) +SIN(RADIANS(90-'Climate Stations - U of M'!$C265)) *SIN(RADIANS(90-'1. Intensity Data'!$C$8)) *COS(RADIANS('Climate Stations - U of M'!$D265-'1. Intensity Data'!$C$9))) *6371</f>
        <v>596.57201386489965</v>
      </c>
    </row>
    <row r="266" spans="1:40" x14ac:dyDescent="0.25">
      <c r="A266">
        <v>399</v>
      </c>
      <c r="B266" t="s">
        <v>799</v>
      </c>
      <c r="C266">
        <v>48.216700000000003</v>
      </c>
      <c r="D266">
        <v>-104.4333</v>
      </c>
      <c r="E266">
        <v>641</v>
      </c>
      <c r="F266" t="s">
        <v>800</v>
      </c>
      <c r="G266" t="s">
        <v>2345</v>
      </c>
      <c r="H266" s="8">
        <v>1.0892999999999999</v>
      </c>
      <c r="I266" s="8">
        <v>1.59006</v>
      </c>
      <c r="J266" s="8">
        <v>2.77658</v>
      </c>
      <c r="K266" s="8">
        <v>3.93682</v>
      </c>
      <c r="L266">
        <f t="shared" si="108"/>
        <v>2103.0184399999998</v>
      </c>
      <c r="M266">
        <f t="shared" si="109"/>
        <v>0.69215814252292363</v>
      </c>
      <c r="N266">
        <f t="shared" si="110"/>
        <v>2.0903275273256021</v>
      </c>
      <c r="O266" s="6">
        <f t="shared" si="111"/>
        <v>0.35740316017125717</v>
      </c>
      <c r="P266" s="6">
        <f t="shared" si="112"/>
        <v>0.44442514972700209</v>
      </c>
      <c r="Q266">
        <f t="shared" si="113"/>
        <v>1.2673763385263022</v>
      </c>
      <c r="R266" s="8">
        <v>1.2164822044294801</v>
      </c>
      <c r="S266">
        <f t="shared" si="114"/>
        <v>2.4087103359797739</v>
      </c>
      <c r="T266">
        <f t="shared" si="115"/>
        <v>1.8688269848118937</v>
      </c>
      <c r="U266">
        <f t="shared" si="116"/>
        <v>1.5781205649522658</v>
      </c>
      <c r="V266">
        <f t="shared" si="117"/>
        <v>1.0936098651862194</v>
      </c>
      <c r="W266">
        <f t="shared" si="118"/>
        <v>0.69215814252292363</v>
      </c>
      <c r="X266">
        <f t="shared" si="119"/>
        <v>0.79144360689219262</v>
      </c>
      <c r="Y266">
        <f t="shared" si="120"/>
        <v>0.87762338996471834</v>
      </c>
      <c r="Z266">
        <f t="shared" si="121"/>
        <v>4.4104696580715315</v>
      </c>
      <c r="AA266">
        <f t="shared" si="122"/>
        <v>3.4219161140210157</v>
      </c>
      <c r="AB266">
        <f t="shared" si="123"/>
        <v>2.8896180518399688</v>
      </c>
      <c r="AC266">
        <f t="shared" si="124"/>
        <v>2.0024546148715574</v>
      </c>
      <c r="AD266">
        <f t="shared" si="125"/>
        <v>1.2673763385263022</v>
      </c>
      <c r="AE266">
        <f t="shared" si="126"/>
        <v>1.0757441877378382</v>
      </c>
      <c r="AF266">
        <f t="shared" si="127"/>
        <v>1.1164643872339535</v>
      </c>
      <c r="AG266">
        <f t="shared" si="128"/>
        <v>7.2743397950930948</v>
      </c>
      <c r="AH266">
        <f t="shared" si="129"/>
        <v>5.6438843237791261</v>
      </c>
      <c r="AI266">
        <f t="shared" si="130"/>
        <v>4.7659467623023728</v>
      </c>
      <c r="AJ266">
        <f t="shared" si="131"/>
        <v>3.3027174931744514</v>
      </c>
      <c r="AK266">
        <f t="shared" si="132"/>
        <v>2.0903275273256021</v>
      </c>
      <c r="AL266">
        <f t="shared" si="133"/>
        <v>2.2618906454942014</v>
      </c>
      <c r="AM266">
        <f t="shared" si="134"/>
        <v>2.4108074320645461</v>
      </c>
      <c r="AN266">
        <f>ACOS(COS(RADIANS(90-$C266)) *COS(RADIANS(90-'1. Intensity Data'!$C$8)) +SIN(RADIANS(90-'Climate Stations - U of M'!$C266)) *SIN(RADIANS(90-'1. Intensity Data'!$C$8)) *COS(RADIANS('Climate Stations - U of M'!$D266-'1. Intensity Data'!$C$9))) *6371</f>
        <v>598.13061597261844</v>
      </c>
    </row>
    <row r="267" spans="1:40" x14ac:dyDescent="0.25">
      <c r="A267">
        <v>398</v>
      </c>
      <c r="B267" t="s">
        <v>797</v>
      </c>
      <c r="C267">
        <v>48.149999999999899</v>
      </c>
      <c r="D267">
        <v>-104.5167</v>
      </c>
      <c r="E267">
        <v>586.1</v>
      </c>
      <c r="F267" t="s">
        <v>798</v>
      </c>
      <c r="G267" t="s">
        <v>2345</v>
      </c>
      <c r="H267" s="8">
        <v>1.0729</v>
      </c>
      <c r="I267" s="8">
        <v>1.5706899999999999</v>
      </c>
      <c r="J267" s="8">
        <v>2.74566</v>
      </c>
      <c r="K267" s="8">
        <v>3.79725</v>
      </c>
      <c r="L267">
        <f t="shared" si="108"/>
        <v>1922.900324</v>
      </c>
      <c r="M267">
        <f t="shared" si="109"/>
        <v>0.68025590339277653</v>
      </c>
      <c r="N267">
        <f t="shared" si="110"/>
        <v>2.1161787927816</v>
      </c>
      <c r="O267" s="6">
        <f t="shared" si="111"/>
        <v>0.36705379477482664</v>
      </c>
      <c r="P267" s="6">
        <f t="shared" si="112"/>
        <v>0.42583360043077667</v>
      </c>
      <c r="Q267">
        <f t="shared" si="113"/>
        <v>1.2710061966061883</v>
      </c>
      <c r="R267" s="8">
        <v>1.1975354091397066</v>
      </c>
      <c r="S267">
        <f t="shared" si="114"/>
        <v>2.3672905438068623</v>
      </c>
      <c r="T267">
        <f t="shared" si="115"/>
        <v>1.8366909391604964</v>
      </c>
      <c r="U267">
        <f t="shared" si="116"/>
        <v>1.5509834597355303</v>
      </c>
      <c r="V267">
        <f t="shared" si="117"/>
        <v>1.074804327360587</v>
      </c>
      <c r="W267">
        <f t="shared" si="118"/>
        <v>0.68025590339277653</v>
      </c>
      <c r="X267">
        <f t="shared" si="119"/>
        <v>0.77841692754458247</v>
      </c>
      <c r="Y267">
        <f t="shared" si="120"/>
        <v>0.86362069650834994</v>
      </c>
      <c r="Z267">
        <f t="shared" si="121"/>
        <v>4.423101564189535</v>
      </c>
      <c r="AA267">
        <f t="shared" si="122"/>
        <v>3.4317167308367083</v>
      </c>
      <c r="AB267">
        <f t="shared" si="123"/>
        <v>2.8978941282621089</v>
      </c>
      <c r="AC267">
        <f t="shared" si="124"/>
        <v>2.0081897906377777</v>
      </c>
      <c r="AD267">
        <f t="shared" si="125"/>
        <v>1.2710061966061883</v>
      </c>
      <c r="AE267">
        <f t="shared" si="126"/>
        <v>1.0710074889153949</v>
      </c>
      <c r="AF267">
        <f t="shared" si="127"/>
        <v>1.1076162338336291</v>
      </c>
      <c r="AG267">
        <f t="shared" si="128"/>
        <v>7.3643021988799671</v>
      </c>
      <c r="AH267">
        <f t="shared" si="129"/>
        <v>5.7136827405103201</v>
      </c>
      <c r="AI267">
        <f t="shared" si="130"/>
        <v>4.8248876475420479</v>
      </c>
      <c r="AJ267">
        <f t="shared" si="131"/>
        <v>3.3435624925949283</v>
      </c>
      <c r="AK267">
        <f t="shared" si="132"/>
        <v>2.1161787927816</v>
      </c>
      <c r="AL267">
        <f t="shared" si="133"/>
        <v>2.2735490945862002</v>
      </c>
      <c r="AM267">
        <f t="shared" si="134"/>
        <v>2.4101465165525928</v>
      </c>
      <c r="AN267">
        <f>ACOS(COS(RADIANS(90-$C267)) *COS(RADIANS(90-'1. Intensity Data'!$C$8)) +SIN(RADIANS(90-'Climate Stations - U of M'!$C267)) *SIN(RADIANS(90-'1. Intensity Data'!$C$8)) *COS(RADIANS('Climate Stations - U of M'!$D267-'1. Intensity Data'!$C$9))) *6371</f>
        <v>590.28453157880404</v>
      </c>
    </row>
    <row r="268" spans="1:40" x14ac:dyDescent="0.25">
      <c r="A268" s="1">
        <v>1152</v>
      </c>
      <c r="B268" t="s">
        <v>2296</v>
      </c>
      <c r="C268">
        <v>46.133299999999899</v>
      </c>
      <c r="D268">
        <v>-107.5333</v>
      </c>
      <c r="E268">
        <v>836.1</v>
      </c>
      <c r="F268" t="s">
        <v>2297</v>
      </c>
      <c r="G268" t="s">
        <v>2345</v>
      </c>
      <c r="H268" s="8">
        <v>1.02023</v>
      </c>
      <c r="I268" s="8">
        <v>1.3471</v>
      </c>
      <c r="J268" s="8">
        <v>2.3532799999999998</v>
      </c>
      <c r="K268" s="8">
        <v>3.2288199999999998</v>
      </c>
      <c r="L268">
        <f t="shared" si="108"/>
        <v>2743.1103240000002</v>
      </c>
      <c r="M268">
        <f t="shared" si="109"/>
        <v>0.71567993102293814</v>
      </c>
      <c r="N268">
        <f t="shared" si="110"/>
        <v>1.8870790232402765</v>
      </c>
      <c r="O268" s="6">
        <f t="shared" si="111"/>
        <v>0.29943563486000935</v>
      </c>
      <c r="P268" s="6">
        <f t="shared" si="112"/>
        <v>0.50812696496054521</v>
      </c>
      <c r="Q268">
        <f t="shared" si="113"/>
        <v>1.1976029941004112</v>
      </c>
      <c r="R268" s="8">
        <v>1.3242263088618162</v>
      </c>
      <c r="S268">
        <f t="shared" si="114"/>
        <v>2.4905661599598243</v>
      </c>
      <c r="T268">
        <f t="shared" si="115"/>
        <v>1.9323358137619331</v>
      </c>
      <c r="U268">
        <f t="shared" si="116"/>
        <v>1.6317502427322987</v>
      </c>
      <c r="V268">
        <f t="shared" si="117"/>
        <v>1.1307742910162424</v>
      </c>
      <c r="W268">
        <f t="shared" si="118"/>
        <v>0.71567993102293814</v>
      </c>
      <c r="X268">
        <f t="shared" si="119"/>
        <v>0.79181744826720357</v>
      </c>
      <c r="Y268">
        <f t="shared" si="120"/>
        <v>0.85790481323522605</v>
      </c>
      <c r="Z268">
        <f t="shared" si="121"/>
        <v>4.1676584194694311</v>
      </c>
      <c r="AA268">
        <f t="shared" si="122"/>
        <v>3.2335280840711103</v>
      </c>
      <c r="AB268">
        <f t="shared" si="123"/>
        <v>2.7305348265489373</v>
      </c>
      <c r="AC268">
        <f t="shared" si="124"/>
        <v>1.8922127306786498</v>
      </c>
      <c r="AD268">
        <f t="shared" si="125"/>
        <v>1.1976029941004112</v>
      </c>
      <c r="AE268">
        <f t="shared" si="126"/>
        <v>1.1026802138459222</v>
      </c>
      <c r="AF268">
        <f t="shared" si="127"/>
        <v>1.1667808840038543</v>
      </c>
      <c r="AG268">
        <f t="shared" si="128"/>
        <v>6.567035000876162</v>
      </c>
      <c r="AH268">
        <f t="shared" si="129"/>
        <v>5.0951133627487462</v>
      </c>
      <c r="AI268">
        <f t="shared" si="130"/>
        <v>4.3025401729878299</v>
      </c>
      <c r="AJ268">
        <f t="shared" si="131"/>
        <v>2.9815848567196372</v>
      </c>
      <c r="AK268">
        <f t="shared" si="132"/>
        <v>1.8870790232402765</v>
      </c>
      <c r="AL268">
        <f t="shared" si="133"/>
        <v>2.0036292674302074</v>
      </c>
      <c r="AM268">
        <f t="shared" si="134"/>
        <v>2.1047948793870672</v>
      </c>
      <c r="AN268">
        <f>ACOS(COS(RADIANS(90-$C268)) *COS(RADIANS(90-'1. Intensity Data'!$C$8)) +SIN(RADIANS(90-'Climate Stations - U of M'!$C268)) *SIN(RADIANS(90-'1. Intensity Data'!$C$8)) *COS(RADIANS('Climate Stations - U of M'!$D268-'1. Intensity Data'!$C$9))) *6371</f>
        <v>347.46679630160452</v>
      </c>
    </row>
    <row r="269" spans="1:40" x14ac:dyDescent="0.25">
      <c r="A269">
        <v>77</v>
      </c>
      <c r="B269" t="s">
        <v>156</v>
      </c>
      <c r="C269">
        <v>48.635399999999898</v>
      </c>
      <c r="D269">
        <v>-112.3249</v>
      </c>
      <c r="E269" s="13">
        <v>1150</v>
      </c>
      <c r="F269" t="s">
        <v>157</v>
      </c>
      <c r="G269" t="s">
        <v>2345</v>
      </c>
      <c r="H269" s="8">
        <v>0.89363999999999999</v>
      </c>
      <c r="I269" s="8">
        <v>1.4077200000000001</v>
      </c>
      <c r="J269" s="8">
        <v>2.17815</v>
      </c>
      <c r="K269" s="8">
        <v>3.61415</v>
      </c>
      <c r="L269">
        <f t="shared" si="108"/>
        <v>3772.9659999999999</v>
      </c>
      <c r="M269">
        <f t="shared" si="109"/>
        <v>0.53289250713494163</v>
      </c>
      <c r="N269">
        <f t="shared" si="110"/>
        <v>1.5515338673728265</v>
      </c>
      <c r="O269" s="6">
        <f t="shared" si="111"/>
        <v>0.26038736449771999</v>
      </c>
      <c r="P269" s="6">
        <f t="shared" si="112"/>
        <v>0.35240573957991217</v>
      </c>
      <c r="Q269">
        <f t="shared" si="113"/>
        <v>0.95196980347636928</v>
      </c>
      <c r="R269" s="8">
        <v>1.1129308764242691</v>
      </c>
      <c r="S269">
        <f t="shared" si="114"/>
        <v>1.8544659248295967</v>
      </c>
      <c r="T269">
        <f t="shared" si="115"/>
        <v>1.4388097692643425</v>
      </c>
      <c r="U269">
        <f t="shared" si="116"/>
        <v>1.2149949162676668</v>
      </c>
      <c r="V269">
        <f t="shared" si="117"/>
        <v>0.84197016127320778</v>
      </c>
      <c r="W269">
        <f t="shared" si="118"/>
        <v>0.53289250713494163</v>
      </c>
      <c r="X269">
        <f t="shared" si="119"/>
        <v>0.62307938035120625</v>
      </c>
      <c r="Y269">
        <f t="shared" si="120"/>
        <v>0.70136158630292389</v>
      </c>
      <c r="Z269">
        <f t="shared" si="121"/>
        <v>3.3128549160977645</v>
      </c>
      <c r="AA269">
        <f t="shared" si="122"/>
        <v>2.5703184693861969</v>
      </c>
      <c r="AB269">
        <f t="shared" si="123"/>
        <v>2.1704911519261216</v>
      </c>
      <c r="AC269">
        <f t="shared" si="124"/>
        <v>1.5041122894926635</v>
      </c>
      <c r="AD269">
        <f t="shared" si="125"/>
        <v>0.95196980347636928</v>
      </c>
      <c r="AE269">
        <f t="shared" si="126"/>
        <v>1.0498563557365355</v>
      </c>
      <c r="AF269">
        <f t="shared" si="127"/>
        <v>1.0681059170555198</v>
      </c>
      <c r="AG269">
        <f t="shared" si="128"/>
        <v>5.3993378584574359</v>
      </c>
      <c r="AH269">
        <f t="shared" si="129"/>
        <v>4.1891414419066315</v>
      </c>
      <c r="AI269">
        <f t="shared" si="130"/>
        <v>3.5374972176100443</v>
      </c>
      <c r="AJ269">
        <f t="shared" si="131"/>
        <v>2.4514235104490658</v>
      </c>
      <c r="AK269">
        <f t="shared" si="132"/>
        <v>1.5515338673728265</v>
      </c>
      <c r="AL269">
        <f t="shared" si="133"/>
        <v>1.7081879005296199</v>
      </c>
      <c r="AM269">
        <f t="shared" si="134"/>
        <v>1.8441636013097167</v>
      </c>
      <c r="AN269">
        <f>ACOS(COS(RADIANS(90-$C269)) *COS(RADIANS(90-'1. Intensity Data'!$C$8)) +SIN(RADIANS(90-'Climate Stations - U of M'!$C269)) *SIN(RADIANS(90-'1. Intensity Data'!$C$8)) *COS(RADIANS('Climate Stations - U of M'!$D269-'1. Intensity Data'!$C$9))) *6371</f>
        <v>228.54346958562132</v>
      </c>
    </row>
    <row r="270" spans="1:40" x14ac:dyDescent="0.25">
      <c r="A270" s="1">
        <v>1156</v>
      </c>
      <c r="B270" t="s">
        <v>2304</v>
      </c>
      <c r="C270">
        <v>48.603299999999898</v>
      </c>
      <c r="D270">
        <v>-112.3753</v>
      </c>
      <c r="E270" s="13">
        <v>1169.8</v>
      </c>
      <c r="F270" t="s">
        <v>2305</v>
      </c>
      <c r="G270" t="s">
        <v>2345</v>
      </c>
      <c r="H270" s="8">
        <v>0.89627000000000001</v>
      </c>
      <c r="I270" s="8">
        <v>1.4102600000000001</v>
      </c>
      <c r="J270" s="8">
        <v>2.16899</v>
      </c>
      <c r="K270" s="8">
        <v>3.6197699999999999</v>
      </c>
      <c r="L270">
        <f t="shared" si="108"/>
        <v>3837.9266319999997</v>
      </c>
      <c r="M270">
        <f t="shared" si="109"/>
        <v>0.53495398187639165</v>
      </c>
      <c r="N270">
        <f t="shared" si="110"/>
        <v>1.5397147216188489</v>
      </c>
      <c r="O270" s="6">
        <f t="shared" si="111"/>
        <v>0.25683916949064384</v>
      </c>
      <c r="P270" s="6">
        <f t="shared" si="112"/>
        <v>0.35692663568659377</v>
      </c>
      <c r="Q270">
        <f t="shared" si="113"/>
        <v>0.9483206786527214</v>
      </c>
      <c r="R270" s="8">
        <v>1.4560265669105514</v>
      </c>
      <c r="S270">
        <f t="shared" si="114"/>
        <v>1.8616398569298427</v>
      </c>
      <c r="T270">
        <f t="shared" si="115"/>
        <v>1.4443757510662576</v>
      </c>
      <c r="U270">
        <f t="shared" si="116"/>
        <v>1.2196950786781728</v>
      </c>
      <c r="V270">
        <f t="shared" si="117"/>
        <v>0.84522729136469887</v>
      </c>
      <c r="W270">
        <f t="shared" si="118"/>
        <v>0.53495398187639165</v>
      </c>
      <c r="X270">
        <f t="shared" si="119"/>
        <v>0.62528298640729374</v>
      </c>
      <c r="Y270">
        <f t="shared" si="120"/>
        <v>0.70368856234011679</v>
      </c>
      <c r="Z270">
        <f t="shared" si="121"/>
        <v>3.3001559617114706</v>
      </c>
      <c r="AA270">
        <f t="shared" si="122"/>
        <v>2.5604658323623477</v>
      </c>
      <c r="AB270">
        <f t="shared" si="123"/>
        <v>2.1621711473282046</v>
      </c>
      <c r="AC270">
        <f t="shared" si="124"/>
        <v>1.4983466722712999</v>
      </c>
      <c r="AD270">
        <f t="shared" si="125"/>
        <v>0.9483206786527214</v>
      </c>
      <c r="AE270">
        <f t="shared" si="126"/>
        <v>1.135630278358106</v>
      </c>
      <c r="AF270">
        <f t="shared" si="127"/>
        <v>1.2283316045126136</v>
      </c>
      <c r="AG270">
        <f t="shared" si="128"/>
        <v>5.3582072312335942</v>
      </c>
      <c r="AH270">
        <f t="shared" si="129"/>
        <v>4.1572297483708924</v>
      </c>
      <c r="AI270">
        <f t="shared" si="130"/>
        <v>3.5105495652909751</v>
      </c>
      <c r="AJ270">
        <f t="shared" si="131"/>
        <v>2.4327492601577814</v>
      </c>
      <c r="AK270">
        <f t="shared" si="132"/>
        <v>1.5397147216188489</v>
      </c>
      <c r="AL270">
        <f t="shared" si="133"/>
        <v>1.6970335412141366</v>
      </c>
      <c r="AM270">
        <f t="shared" si="134"/>
        <v>1.8335862766228463</v>
      </c>
      <c r="AN270">
        <f>ACOS(COS(RADIANS(90-$C270)) *COS(RADIANS(90-'1. Intensity Data'!$C$8)) +SIN(RADIANS(90-'Climate Stations - U of M'!$C270)) *SIN(RADIANS(90-'1. Intensity Data'!$C$8)) *COS(RADIANS('Climate Stations - U of M'!$D270-'1. Intensity Data'!$C$9))) *6371</f>
        <v>225.41749373655136</v>
      </c>
    </row>
    <row r="271" spans="1:40" x14ac:dyDescent="0.25">
      <c r="A271">
        <v>970</v>
      </c>
      <c r="B271" t="s">
        <v>1935</v>
      </c>
      <c r="C271">
        <v>48.716099999999898</v>
      </c>
      <c r="D271">
        <v>-114.33580000000001</v>
      </c>
      <c r="E271" s="13">
        <v>1615.4</v>
      </c>
      <c r="F271" t="s">
        <v>1936</v>
      </c>
      <c r="G271" t="s">
        <v>2346</v>
      </c>
      <c r="H271" s="8">
        <v>0.85907999999999995</v>
      </c>
      <c r="I271" s="8">
        <v>1.60819</v>
      </c>
      <c r="J271" s="8">
        <v>1.9125799999999999</v>
      </c>
      <c r="K271" s="8">
        <v>3.4</v>
      </c>
      <c r="L271">
        <f t="shared" si="108"/>
        <v>5299.8689359999998</v>
      </c>
      <c r="M271">
        <f t="shared" si="109"/>
        <v>0.39828545609179161</v>
      </c>
      <c r="N271">
        <f t="shared" si="110"/>
        <v>1.1118324281211767</v>
      </c>
      <c r="O271" s="6">
        <f t="shared" si="111"/>
        <v>0.1823984600906742</v>
      </c>
      <c r="P271" s="6">
        <f t="shared" si="112"/>
        <v>0.27185647774146504</v>
      </c>
      <c r="Q271">
        <f t="shared" si="113"/>
        <v>0.6918444529313208</v>
      </c>
      <c r="R271" s="8">
        <v>1.123333844790452</v>
      </c>
      <c r="S271">
        <f t="shared" si="114"/>
        <v>1.3860333871994346</v>
      </c>
      <c r="T271">
        <f t="shared" si="115"/>
        <v>1.0753707314478373</v>
      </c>
      <c r="U271">
        <f t="shared" si="116"/>
        <v>0.90809083988928485</v>
      </c>
      <c r="V271">
        <f t="shared" si="117"/>
        <v>0.62929102062503073</v>
      </c>
      <c r="W271">
        <f t="shared" si="118"/>
        <v>0.39828545609179161</v>
      </c>
      <c r="X271">
        <f t="shared" si="119"/>
        <v>0.51348409206884371</v>
      </c>
      <c r="Y271">
        <f t="shared" si="120"/>
        <v>0.613476508096925</v>
      </c>
      <c r="Z271">
        <f t="shared" si="121"/>
        <v>2.4076186962009962</v>
      </c>
      <c r="AA271">
        <f t="shared" si="122"/>
        <v>1.8679800229145662</v>
      </c>
      <c r="AB271">
        <f t="shared" si="123"/>
        <v>1.5774053526834113</v>
      </c>
      <c r="AC271">
        <f t="shared" si="124"/>
        <v>1.0931142356314869</v>
      </c>
      <c r="AD271">
        <f t="shared" si="125"/>
        <v>0.6918444529313208</v>
      </c>
      <c r="AE271">
        <f t="shared" si="126"/>
        <v>1.0524570978280812</v>
      </c>
      <c r="AF271">
        <f t="shared" si="127"/>
        <v>1.0729641032825272</v>
      </c>
      <c r="AG271">
        <f t="shared" si="128"/>
        <v>3.8691768498616943</v>
      </c>
      <c r="AH271">
        <f t="shared" si="129"/>
        <v>3.0019475559271775</v>
      </c>
      <c r="AI271">
        <f t="shared" si="130"/>
        <v>2.5349779361162827</v>
      </c>
      <c r="AJ271">
        <f t="shared" si="131"/>
        <v>1.7566952364314592</v>
      </c>
      <c r="AK271">
        <f t="shared" si="132"/>
        <v>1.1118324281211767</v>
      </c>
      <c r="AL271">
        <f t="shared" si="133"/>
        <v>1.3120193210908826</v>
      </c>
      <c r="AM271">
        <f t="shared" si="134"/>
        <v>1.4857815441885873</v>
      </c>
      <c r="AN271">
        <f>ACOS(COS(RADIANS(90-$C271)) *COS(RADIANS(90-'1. Intensity Data'!$C$8)) +SIN(RADIANS(90-'Climate Stations - U of M'!$C271)) *SIN(RADIANS(90-'1. Intensity Data'!$C$8)) *COS(RADIANS('Climate Stations - U of M'!$D271-'1. Intensity Data'!$C$9))) *6371</f>
        <v>293.41509790288029</v>
      </c>
    </row>
    <row r="272" spans="1:40" x14ac:dyDescent="0.25">
      <c r="A272">
        <v>400</v>
      </c>
      <c r="B272" t="s">
        <v>801</v>
      </c>
      <c r="C272">
        <v>48.633299999999899</v>
      </c>
      <c r="D272">
        <v>-104.1833</v>
      </c>
      <c r="E272">
        <v>622.1</v>
      </c>
      <c r="F272" t="s">
        <v>802</v>
      </c>
      <c r="G272" t="s">
        <v>2345</v>
      </c>
      <c r="H272" s="8">
        <v>1.31138</v>
      </c>
      <c r="I272" s="8">
        <v>1.8215399999999999</v>
      </c>
      <c r="J272" s="8">
        <v>3.23977</v>
      </c>
      <c r="K272" s="8">
        <v>4.2583299999999999</v>
      </c>
      <c r="L272">
        <f t="shared" si="108"/>
        <v>2041.0105640000002</v>
      </c>
      <c r="M272">
        <f t="shared" si="109"/>
        <v>0.86824977706555995</v>
      </c>
      <c r="N272">
        <f t="shared" si="110"/>
        <v>2.4756549026955068</v>
      </c>
      <c r="O272" s="6">
        <f t="shared" si="111"/>
        <v>0.4108884644593308</v>
      </c>
      <c r="P272" s="6">
        <f t="shared" si="112"/>
        <v>0.58344359640096921</v>
      </c>
      <c r="Q272">
        <f t="shared" si="113"/>
        <v>1.5295492495482381</v>
      </c>
      <c r="R272" s="8">
        <v>1.1800858437404937</v>
      </c>
      <c r="S272">
        <f t="shared" si="114"/>
        <v>3.021509224188148</v>
      </c>
      <c r="T272">
        <f t="shared" si="115"/>
        <v>2.3442743980770118</v>
      </c>
      <c r="U272">
        <f t="shared" si="116"/>
        <v>1.9796094917094764</v>
      </c>
      <c r="V272">
        <f t="shared" si="117"/>
        <v>1.3718346477635848</v>
      </c>
      <c r="W272">
        <f t="shared" si="118"/>
        <v>0.86824977706555995</v>
      </c>
      <c r="X272">
        <f t="shared" si="119"/>
        <v>0.9790323327991699</v>
      </c>
      <c r="Y272">
        <f t="shared" si="120"/>
        <v>1.0751915911759435</v>
      </c>
      <c r="Z272">
        <f t="shared" si="121"/>
        <v>5.3228313884278684</v>
      </c>
      <c r="AA272">
        <f t="shared" si="122"/>
        <v>4.1297829737802427</v>
      </c>
      <c r="AB272">
        <f t="shared" si="123"/>
        <v>3.4873722889699827</v>
      </c>
      <c r="AC272">
        <f t="shared" si="124"/>
        <v>2.4166878142862163</v>
      </c>
      <c r="AD272">
        <f t="shared" si="125"/>
        <v>1.5295492495482381</v>
      </c>
      <c r="AE272">
        <f t="shared" si="126"/>
        <v>1.0666450975655917</v>
      </c>
      <c r="AF272">
        <f t="shared" si="127"/>
        <v>1.0994672867921969</v>
      </c>
      <c r="AG272">
        <f t="shared" si="128"/>
        <v>8.6152790613803631</v>
      </c>
      <c r="AH272">
        <f t="shared" si="129"/>
        <v>6.6842682372778688</v>
      </c>
      <c r="AI272">
        <f t="shared" si="130"/>
        <v>5.6444931781457548</v>
      </c>
      <c r="AJ272">
        <f t="shared" si="131"/>
        <v>3.911534746258901</v>
      </c>
      <c r="AK272">
        <f t="shared" si="132"/>
        <v>2.4756549026955068</v>
      </c>
      <c r="AL272">
        <f t="shared" si="133"/>
        <v>2.6666836770216302</v>
      </c>
      <c r="AM272">
        <f t="shared" si="134"/>
        <v>2.8324966531367055</v>
      </c>
      <c r="AN272">
        <f>ACOS(COS(RADIANS(90-$C272)) *COS(RADIANS(90-'1. Intensity Data'!$C$8)) +SIN(RADIANS(90-'Climate Stations - U of M'!$C272)) *SIN(RADIANS(90-'1. Intensity Data'!$C$8)) *COS(RADIANS('Climate Stations - U of M'!$D272-'1. Intensity Data'!$C$9))) *6371</f>
        <v>628.98915837810898</v>
      </c>
    </row>
    <row r="273" spans="1:40" x14ac:dyDescent="0.25">
      <c r="A273" s="1">
        <v>1068</v>
      </c>
      <c r="B273" t="s">
        <v>2130</v>
      </c>
      <c r="C273">
        <v>46.666699999999899</v>
      </c>
      <c r="D273">
        <v>-110.333299999999</v>
      </c>
      <c r="E273" s="13">
        <v>2316.5</v>
      </c>
      <c r="F273" t="s">
        <v>2131</v>
      </c>
      <c r="G273" t="s">
        <v>2345</v>
      </c>
      <c r="H273" s="8">
        <v>1.35</v>
      </c>
      <c r="I273" s="8">
        <v>2.2428599999999999</v>
      </c>
      <c r="J273" s="8">
        <v>2.7653300000000001</v>
      </c>
      <c r="K273" s="8">
        <v>4.8962700000000003</v>
      </c>
      <c r="L273">
        <f t="shared" si="108"/>
        <v>7600.0658599999997</v>
      </c>
      <c r="M273">
        <f t="shared" si="109"/>
        <v>0.75119493860517395</v>
      </c>
      <c r="N273">
        <f t="shared" si="110"/>
        <v>1.6252892084560355</v>
      </c>
      <c r="O273" s="6">
        <f t="shared" si="111"/>
        <v>0.22343791655570741</v>
      </c>
      <c r="P273" s="6">
        <f t="shared" si="112"/>
        <v>0.59631957671439684</v>
      </c>
      <c r="Q273">
        <f t="shared" si="113"/>
        <v>1.1108043925852162</v>
      </c>
      <c r="R273" s="8">
        <v>1.1816619146111298</v>
      </c>
      <c r="S273">
        <f t="shared" si="114"/>
        <v>2.6141583863460052</v>
      </c>
      <c r="T273">
        <f t="shared" si="115"/>
        <v>2.0282263342339695</v>
      </c>
      <c r="U273">
        <f t="shared" si="116"/>
        <v>1.7127244600197964</v>
      </c>
      <c r="V273">
        <f t="shared" si="117"/>
        <v>1.1868880029961748</v>
      </c>
      <c r="W273">
        <f t="shared" si="118"/>
        <v>0.75119493860517395</v>
      </c>
      <c r="X273">
        <f t="shared" si="119"/>
        <v>0.90089620395388048</v>
      </c>
      <c r="Y273">
        <f t="shared" si="120"/>
        <v>1.0308369022765578</v>
      </c>
      <c r="Z273">
        <f t="shared" si="121"/>
        <v>3.8655992861965522</v>
      </c>
      <c r="AA273">
        <f t="shared" si="122"/>
        <v>2.9991718599800841</v>
      </c>
      <c r="AB273">
        <f t="shared" si="123"/>
        <v>2.5326340150942928</v>
      </c>
      <c r="AC273">
        <f t="shared" si="124"/>
        <v>1.7550709402846418</v>
      </c>
      <c r="AD273">
        <f t="shared" si="125"/>
        <v>1.1108043925852162</v>
      </c>
      <c r="AE273">
        <f t="shared" si="126"/>
        <v>1.0670391152832506</v>
      </c>
      <c r="AF273">
        <f t="shared" si="127"/>
        <v>1.1002033118887837</v>
      </c>
      <c r="AG273">
        <f t="shared" si="128"/>
        <v>5.6560064454270034</v>
      </c>
      <c r="AH273">
        <f t="shared" si="129"/>
        <v>4.3882808628312961</v>
      </c>
      <c r="AI273">
        <f t="shared" si="130"/>
        <v>3.7056593952797607</v>
      </c>
      <c r="AJ273">
        <f t="shared" si="131"/>
        <v>2.5679569493605361</v>
      </c>
      <c r="AK273">
        <f t="shared" si="132"/>
        <v>1.6252892084560355</v>
      </c>
      <c r="AL273">
        <f t="shared" si="133"/>
        <v>1.9102994063420269</v>
      </c>
      <c r="AM273">
        <f t="shared" si="134"/>
        <v>2.1576882581070671</v>
      </c>
      <c r="AN273">
        <f>ACOS(COS(RADIANS(90-$C273)) *COS(RADIANS(90-'1. Intensity Data'!$C$8)) +SIN(RADIANS(90-'Climate Stations - U of M'!$C273)) *SIN(RADIANS(90-'1. Intensity Data'!$C$8)) *COS(RADIANS('Climate Stations - U of M'!$D273-'1. Intensity Data'!$C$9))) *6371</f>
        <v>128.55675931155753</v>
      </c>
    </row>
    <row r="274" spans="1:40" x14ac:dyDescent="0.25">
      <c r="A274" s="1">
        <v>1126</v>
      </c>
      <c r="B274" t="s">
        <v>2244</v>
      </c>
      <c r="C274">
        <v>46.183300000000003</v>
      </c>
      <c r="D274">
        <v>-113.849999999999</v>
      </c>
      <c r="E274" s="13">
        <v>1761.7</v>
      </c>
      <c r="F274" t="s">
        <v>2245</v>
      </c>
      <c r="G274" t="s">
        <v>2346</v>
      </c>
      <c r="H274" s="8">
        <v>0.94360999999999995</v>
      </c>
      <c r="I274" s="8">
        <v>1.53627</v>
      </c>
      <c r="J274" s="8">
        <v>2.04583</v>
      </c>
      <c r="K274" s="8">
        <v>3.26667</v>
      </c>
      <c r="L274">
        <f t="shared" si="108"/>
        <v>5779.8558279999997</v>
      </c>
      <c r="M274">
        <f t="shared" si="109"/>
        <v>0.48888385619189034</v>
      </c>
      <c r="N274">
        <f t="shared" si="110"/>
        <v>1.2542359457611354</v>
      </c>
      <c r="O274" s="6">
        <f t="shared" si="111"/>
        <v>0.19564099917287731</v>
      </c>
      <c r="P274" s="6">
        <f t="shared" si="112"/>
        <v>0.35327584921327992</v>
      </c>
      <c r="Q274">
        <f t="shared" si="113"/>
        <v>0.80375589748720766</v>
      </c>
      <c r="R274" s="8">
        <v>1.39594991316293</v>
      </c>
      <c r="S274">
        <f t="shared" si="114"/>
        <v>1.7013158195477782</v>
      </c>
      <c r="T274">
        <f t="shared" si="115"/>
        <v>1.3199864117181039</v>
      </c>
      <c r="U274">
        <f t="shared" si="116"/>
        <v>1.1146551921175099</v>
      </c>
      <c r="V274">
        <f t="shared" si="117"/>
        <v>0.77243649278318682</v>
      </c>
      <c r="W274">
        <f t="shared" si="118"/>
        <v>0.48888385619189034</v>
      </c>
      <c r="X274">
        <f t="shared" si="119"/>
        <v>0.6025653921439178</v>
      </c>
      <c r="Y274">
        <f t="shared" si="120"/>
        <v>0.70124096535027758</v>
      </c>
      <c r="Z274">
        <f t="shared" si="121"/>
        <v>2.7970705232554822</v>
      </c>
      <c r="AA274">
        <f t="shared" si="122"/>
        <v>2.1701409232154609</v>
      </c>
      <c r="AB274">
        <f t="shared" si="123"/>
        <v>1.8325634462708333</v>
      </c>
      <c r="AC274">
        <f t="shared" si="124"/>
        <v>1.2699343180297882</v>
      </c>
      <c r="AD274">
        <f t="shared" si="125"/>
        <v>0.80375589748720766</v>
      </c>
      <c r="AE274">
        <f t="shared" si="126"/>
        <v>1.1206111149212008</v>
      </c>
      <c r="AF274">
        <f t="shared" si="127"/>
        <v>1.2002758072124746</v>
      </c>
      <c r="AG274">
        <f t="shared" si="128"/>
        <v>4.3647410912487512</v>
      </c>
      <c r="AH274">
        <f t="shared" si="129"/>
        <v>3.3864370535550656</v>
      </c>
      <c r="AI274">
        <f t="shared" si="130"/>
        <v>2.8596579563353886</v>
      </c>
      <c r="AJ274">
        <f t="shared" si="131"/>
        <v>1.9816927943025939</v>
      </c>
      <c r="AK274">
        <f t="shared" si="132"/>
        <v>1.2542359457611354</v>
      </c>
      <c r="AL274">
        <f t="shared" si="133"/>
        <v>1.4521344593208516</v>
      </c>
      <c r="AM274">
        <f t="shared" si="134"/>
        <v>1.6239103690906851</v>
      </c>
      <c r="AN274">
        <f>ACOS(COS(RADIANS(90-$C274)) *COS(RADIANS(90-'1. Intensity Data'!$C$8)) +SIN(RADIANS(90-'Climate Stations - U of M'!$C274)) *SIN(RADIANS(90-'1. Intensity Data'!$C$8)) *COS(RADIANS('Climate Stations - U of M'!$D274-'1. Intensity Data'!$C$9))) *6371</f>
        <v>147.98264655370869</v>
      </c>
    </row>
    <row r="275" spans="1:40" x14ac:dyDescent="0.25">
      <c r="A275">
        <v>401</v>
      </c>
      <c r="B275" t="s">
        <v>803</v>
      </c>
      <c r="C275">
        <v>46.026400000000002</v>
      </c>
      <c r="D275">
        <v>-114.1764</v>
      </c>
      <c r="E275" s="13">
        <v>1182.5999999999899</v>
      </c>
      <c r="F275" t="s">
        <v>804</v>
      </c>
      <c r="G275" t="s">
        <v>2346</v>
      </c>
      <c r="H275" s="8">
        <v>0.75</v>
      </c>
      <c r="I275" s="8">
        <v>1.1941200000000001</v>
      </c>
      <c r="J275" s="8">
        <v>1.71594</v>
      </c>
      <c r="K275" s="8">
        <v>2.5445899999999999</v>
      </c>
      <c r="L275">
        <f t="shared" si="108"/>
        <v>3879.921383999967</v>
      </c>
      <c r="M275">
        <f t="shared" si="109"/>
        <v>0.39272158345109404</v>
      </c>
      <c r="N275">
        <f t="shared" si="110"/>
        <v>1.1520838593082285</v>
      </c>
      <c r="O275" s="6">
        <f t="shared" si="111"/>
        <v>0.19410986970257529</v>
      </c>
      <c r="P275" s="6">
        <f t="shared" si="112"/>
        <v>0.25817487454789556</v>
      </c>
      <c r="Q275">
        <f t="shared" si="113"/>
        <v>0.70512936692806205</v>
      </c>
      <c r="R275" s="8">
        <v>1.144014250282666</v>
      </c>
      <c r="S275">
        <f t="shared" si="114"/>
        <v>1.366671110409807</v>
      </c>
      <c r="T275">
        <f t="shared" si="115"/>
        <v>1.0603482753179541</v>
      </c>
      <c r="U275">
        <f t="shared" si="116"/>
        <v>0.89540521026849429</v>
      </c>
      <c r="V275">
        <f t="shared" si="117"/>
        <v>0.62050010185272864</v>
      </c>
      <c r="W275">
        <f t="shared" si="118"/>
        <v>0.39272158345109404</v>
      </c>
      <c r="X275">
        <f t="shared" si="119"/>
        <v>0.48204118758832054</v>
      </c>
      <c r="Y275">
        <f t="shared" si="120"/>
        <v>0.55957060397943315</v>
      </c>
      <c r="Z275">
        <f t="shared" si="121"/>
        <v>2.4538501969096558</v>
      </c>
      <c r="AA275">
        <f t="shared" si="122"/>
        <v>1.9038492907057676</v>
      </c>
      <c r="AB275">
        <f t="shared" si="123"/>
        <v>1.6076949565959813</v>
      </c>
      <c r="AC275">
        <f t="shared" si="124"/>
        <v>1.114104399746338</v>
      </c>
      <c r="AD275">
        <f t="shared" si="125"/>
        <v>0.70512936692806205</v>
      </c>
      <c r="AE275">
        <f t="shared" si="126"/>
        <v>1.0576271992011348</v>
      </c>
      <c r="AF275">
        <f t="shared" si="127"/>
        <v>1.0826218526473912</v>
      </c>
      <c r="AG275">
        <f t="shared" si="128"/>
        <v>4.0092518303926354</v>
      </c>
      <c r="AH275">
        <f t="shared" si="129"/>
        <v>3.1106264201322169</v>
      </c>
      <c r="AI275">
        <f t="shared" si="130"/>
        <v>2.626751199222761</v>
      </c>
      <c r="AJ275">
        <f t="shared" si="131"/>
        <v>1.8202924977070012</v>
      </c>
      <c r="AK275">
        <f t="shared" si="132"/>
        <v>1.1520838593082285</v>
      </c>
      <c r="AL275">
        <f t="shared" si="133"/>
        <v>1.2930478944811714</v>
      </c>
      <c r="AM275">
        <f t="shared" si="134"/>
        <v>1.4154046770112858</v>
      </c>
      <c r="AN275">
        <f>ACOS(COS(RADIANS(90-$C275)) *COS(RADIANS(90-'1. Intensity Data'!$C$8)) +SIN(RADIANS(90-'Climate Stations - U of M'!$C275)) *SIN(RADIANS(90-'1. Intensity Data'!$C$8)) *COS(RADIANS('Climate Stations - U of M'!$D275-'1. Intensity Data'!$C$9))) *6371</f>
        <v>177.60245284113574</v>
      </c>
    </row>
    <row r="276" spans="1:40" x14ac:dyDescent="0.25">
      <c r="A276" s="1">
        <v>1130</v>
      </c>
      <c r="B276" t="s">
        <v>2252</v>
      </c>
      <c r="C276">
        <v>45.166699999999899</v>
      </c>
      <c r="D276">
        <v>-113.583299999999</v>
      </c>
      <c r="E276" s="13">
        <v>2651.8</v>
      </c>
      <c r="F276" t="s">
        <v>2253</v>
      </c>
      <c r="G276" t="s">
        <v>2345</v>
      </c>
      <c r="H276" s="8">
        <v>0.94401999999999997</v>
      </c>
      <c r="I276" s="8">
        <v>1.6902999999999999</v>
      </c>
      <c r="J276" s="8">
        <v>1.925</v>
      </c>
      <c r="K276" s="8">
        <v>3.5725699999999998</v>
      </c>
      <c r="L276">
        <f t="shared" si="108"/>
        <v>8700.1315119999999</v>
      </c>
      <c r="M276">
        <f t="shared" si="109"/>
        <v>0.49723306321718047</v>
      </c>
      <c r="N276">
        <f t="shared" si="110"/>
        <v>1.1951893818526231</v>
      </c>
      <c r="O276" s="6">
        <f t="shared" si="111"/>
        <v>0.17841314268014016</v>
      </c>
      <c r="P276" s="6">
        <f t="shared" si="112"/>
        <v>0.37356649639360207</v>
      </c>
      <c r="Q276">
        <f t="shared" si="113"/>
        <v>0.7843779391231126</v>
      </c>
      <c r="R276" s="8">
        <v>1.198415268013914</v>
      </c>
      <c r="S276">
        <f t="shared" si="114"/>
        <v>1.7303710599957878</v>
      </c>
      <c r="T276">
        <f t="shared" si="115"/>
        <v>1.3425292706863872</v>
      </c>
      <c r="U276">
        <f t="shared" si="116"/>
        <v>1.1336913841351715</v>
      </c>
      <c r="V276">
        <f t="shared" si="117"/>
        <v>0.78562823988314523</v>
      </c>
      <c r="W276">
        <f t="shared" si="118"/>
        <v>0.49723306321718047</v>
      </c>
      <c r="X276">
        <f t="shared" si="119"/>
        <v>0.60892979741288533</v>
      </c>
      <c r="Y276">
        <f t="shared" si="120"/>
        <v>0.70588256269475713</v>
      </c>
      <c r="Z276">
        <f t="shared" si="121"/>
        <v>2.7296352281484317</v>
      </c>
      <c r="AA276">
        <f t="shared" si="122"/>
        <v>2.117820435632404</v>
      </c>
      <c r="AB276">
        <f t="shared" si="123"/>
        <v>1.7883817012006966</v>
      </c>
      <c r="AC276">
        <f t="shared" si="124"/>
        <v>1.2393171438145181</v>
      </c>
      <c r="AD276">
        <f t="shared" si="125"/>
        <v>0.7843779391231126</v>
      </c>
      <c r="AE276">
        <f t="shared" si="126"/>
        <v>1.0712274536339468</v>
      </c>
      <c r="AF276">
        <f t="shared" si="127"/>
        <v>1.1080271279278839</v>
      </c>
      <c r="AG276">
        <f t="shared" si="128"/>
        <v>4.1592590488471277</v>
      </c>
      <c r="AH276">
        <f t="shared" si="129"/>
        <v>3.2270113310020823</v>
      </c>
      <c r="AI276">
        <f t="shared" si="130"/>
        <v>2.7250317906239805</v>
      </c>
      <c r="AJ276">
        <f t="shared" si="131"/>
        <v>1.8883992233271447</v>
      </c>
      <c r="AK276">
        <f t="shared" si="132"/>
        <v>1.1951893818526231</v>
      </c>
      <c r="AL276">
        <f t="shared" si="133"/>
        <v>1.3776420363894673</v>
      </c>
      <c r="AM276">
        <f t="shared" si="134"/>
        <v>1.5360109405274482</v>
      </c>
      <c r="AN276">
        <f>ACOS(COS(RADIANS(90-$C276)) *COS(RADIANS(90-'1. Intensity Data'!$C$8)) +SIN(RADIANS(90-'Climate Stations - U of M'!$C276)) *SIN(RADIANS(90-'1. Intensity Data'!$C$8)) *COS(RADIANS('Climate Stations - U of M'!$D276-'1. Intensity Data'!$C$9))) *6371</f>
        <v>199.61046201239421</v>
      </c>
    </row>
    <row r="277" spans="1:40" x14ac:dyDescent="0.25">
      <c r="A277">
        <v>402</v>
      </c>
      <c r="B277" t="s">
        <v>805</v>
      </c>
      <c r="C277">
        <v>47.899999999999899</v>
      </c>
      <c r="D277">
        <v>-114.2833</v>
      </c>
      <c r="E277">
        <v>891.5</v>
      </c>
      <c r="F277" t="s">
        <v>806</v>
      </c>
      <c r="G277" t="s">
        <v>2346</v>
      </c>
      <c r="H277" s="8">
        <v>0.86746000000000001</v>
      </c>
      <c r="I277" s="8">
        <v>1.5744499999999999</v>
      </c>
      <c r="J277" s="8">
        <v>1.89286</v>
      </c>
      <c r="K277" s="8">
        <v>3.3153999999999999</v>
      </c>
      <c r="L277">
        <f t="shared" si="108"/>
        <v>2924.86886</v>
      </c>
      <c r="M277">
        <f t="shared" si="109"/>
        <v>0.38806141779914893</v>
      </c>
      <c r="N277">
        <f t="shared" si="110"/>
        <v>1.0913108579708151</v>
      </c>
      <c r="O277" s="6">
        <f t="shared" si="111"/>
        <v>0.17976618215073606</v>
      </c>
      <c r="P277" s="6">
        <f t="shared" si="112"/>
        <v>0.26345699548134061</v>
      </c>
      <c r="Q277">
        <f t="shared" si="113"/>
        <v>0.67738392672607772</v>
      </c>
      <c r="R277" s="8">
        <v>1.1285123629334843</v>
      </c>
      <c r="S277">
        <f t="shared" si="114"/>
        <v>1.3504537339410381</v>
      </c>
      <c r="T277">
        <f t="shared" si="115"/>
        <v>1.0477658280577022</v>
      </c>
      <c r="U277">
        <f t="shared" si="116"/>
        <v>0.88478003258205951</v>
      </c>
      <c r="V277">
        <f t="shared" si="117"/>
        <v>0.61313704012265535</v>
      </c>
      <c r="W277">
        <f t="shared" si="118"/>
        <v>0.38806141779914893</v>
      </c>
      <c r="X277">
        <f t="shared" si="119"/>
        <v>0.50791106334936165</v>
      </c>
      <c r="Y277">
        <f t="shared" si="120"/>
        <v>0.61194055568694639</v>
      </c>
      <c r="Z277">
        <f t="shared" si="121"/>
        <v>2.35729606500675</v>
      </c>
      <c r="AA277">
        <f t="shared" si="122"/>
        <v>1.8289366021604101</v>
      </c>
      <c r="AB277">
        <f t="shared" si="123"/>
        <v>1.5444353529354571</v>
      </c>
      <c r="AC277">
        <f t="shared" si="124"/>
        <v>1.0702666042272029</v>
      </c>
      <c r="AD277">
        <f t="shared" si="125"/>
        <v>0.67738392672607772</v>
      </c>
      <c r="AE277">
        <f t="shared" si="126"/>
        <v>1.0537517273638393</v>
      </c>
      <c r="AF277">
        <f t="shared" si="127"/>
        <v>1.0753824712553235</v>
      </c>
      <c r="AG277">
        <f t="shared" si="128"/>
        <v>3.7977617857384365</v>
      </c>
      <c r="AH277">
        <f t="shared" si="129"/>
        <v>2.9465393165212008</v>
      </c>
      <c r="AI277">
        <f t="shared" si="130"/>
        <v>2.4881887561734581</v>
      </c>
      <c r="AJ277">
        <f t="shared" si="131"/>
        <v>1.7242711555938879</v>
      </c>
      <c r="AK277">
        <f t="shared" si="132"/>
        <v>1.0913108579708151</v>
      </c>
      <c r="AL277">
        <f t="shared" si="133"/>
        <v>1.2916981434781112</v>
      </c>
      <c r="AM277">
        <f t="shared" si="134"/>
        <v>1.4656343072984446</v>
      </c>
      <c r="AN277">
        <f>ACOS(COS(RADIANS(90-$C277)) *COS(RADIANS(90-'1. Intensity Data'!$C$8)) +SIN(RADIANS(90-'Climate Stations - U of M'!$C277)) *SIN(RADIANS(90-'1. Intensity Data'!$C$8)) *COS(RADIANS('Climate Stations - U of M'!$D277-'1. Intensity Data'!$C$9))) *6371</f>
        <v>224.82603875304335</v>
      </c>
    </row>
    <row r="278" spans="1:40" x14ac:dyDescent="0.25">
      <c r="A278" s="1">
        <v>1067</v>
      </c>
      <c r="B278" t="s">
        <v>2128</v>
      </c>
      <c r="C278">
        <v>46.799999999999898</v>
      </c>
      <c r="D278">
        <v>-110.6833</v>
      </c>
      <c r="E278" s="13">
        <v>1966</v>
      </c>
      <c r="F278" t="s">
        <v>2129</v>
      </c>
      <c r="G278" t="s">
        <v>2345</v>
      </c>
      <c r="H278" s="8">
        <v>1.26098</v>
      </c>
      <c r="I278" s="8">
        <v>2.0184700000000002</v>
      </c>
      <c r="J278" s="8">
        <v>2.6743600000000001</v>
      </c>
      <c r="K278" s="8">
        <v>4.5344300000000004</v>
      </c>
      <c r="L278">
        <f t="shared" si="108"/>
        <v>6450.1314400000001</v>
      </c>
      <c r="M278">
        <f t="shared" si="109"/>
        <v>0.72910667919562833</v>
      </c>
      <c r="N278">
        <f t="shared" si="110"/>
        <v>1.6715196644126877</v>
      </c>
      <c r="O278" s="6">
        <f t="shared" si="111"/>
        <v>0.24090169815193049</v>
      </c>
      <c r="P278" s="6">
        <f t="shared" si="112"/>
        <v>0.56212634632951475</v>
      </c>
      <c r="Q278">
        <f t="shared" si="113"/>
        <v>1.1168230053711012</v>
      </c>
      <c r="R278" s="8">
        <v>1.4782810969649471</v>
      </c>
      <c r="S278">
        <f t="shared" si="114"/>
        <v>2.5372912436007864</v>
      </c>
      <c r="T278">
        <f t="shared" si="115"/>
        <v>1.9685880338281967</v>
      </c>
      <c r="U278">
        <f t="shared" si="116"/>
        <v>1.6623632285660324</v>
      </c>
      <c r="V278">
        <f t="shared" si="117"/>
        <v>1.1519885531290928</v>
      </c>
      <c r="W278">
        <f t="shared" si="118"/>
        <v>0.72910667919562833</v>
      </c>
      <c r="X278">
        <f t="shared" si="119"/>
        <v>0.86207500939672121</v>
      </c>
      <c r="Y278">
        <f t="shared" si="120"/>
        <v>0.97749152001126993</v>
      </c>
      <c r="Z278">
        <f t="shared" si="121"/>
        <v>3.8865440586914319</v>
      </c>
      <c r="AA278">
        <f t="shared" si="122"/>
        <v>3.0154221145019733</v>
      </c>
      <c r="AB278">
        <f t="shared" si="123"/>
        <v>2.5463564522461106</v>
      </c>
      <c r="AC278">
        <f t="shared" si="124"/>
        <v>1.76458034848634</v>
      </c>
      <c r="AD278">
        <f t="shared" si="125"/>
        <v>1.1168230053711012</v>
      </c>
      <c r="AE278">
        <f t="shared" si="126"/>
        <v>1.1411939108717051</v>
      </c>
      <c r="AF278">
        <f t="shared" si="127"/>
        <v>1.2387244700480164</v>
      </c>
      <c r="AG278">
        <f t="shared" si="128"/>
        <v>5.8168884321561531</v>
      </c>
      <c r="AH278">
        <f t="shared" si="129"/>
        <v>4.5131030939142569</v>
      </c>
      <c r="AI278">
        <f t="shared" si="130"/>
        <v>3.8110648348609275</v>
      </c>
      <c r="AJ278">
        <f t="shared" si="131"/>
        <v>2.6410010697720465</v>
      </c>
      <c r="AK278">
        <f t="shared" si="132"/>
        <v>1.6715196644126877</v>
      </c>
      <c r="AL278">
        <f t="shared" si="133"/>
        <v>1.9222297483095159</v>
      </c>
      <c r="AM278">
        <f t="shared" si="134"/>
        <v>2.1398461011319627</v>
      </c>
      <c r="AN278">
        <f>ACOS(COS(RADIANS(90-$C278)) *COS(RADIANS(90-'1. Intensity Data'!$C$8)) +SIN(RADIANS(90-'Climate Stations - U of M'!$C278)) *SIN(RADIANS(90-'1. Intensity Data'!$C$8)) *COS(RADIANS('Climate Stations - U of M'!$D278-'1. Intensity Data'!$C$9))) *6371</f>
        <v>104.06224968087294</v>
      </c>
    </row>
    <row r="279" spans="1:40" x14ac:dyDescent="0.25">
      <c r="A279">
        <v>403</v>
      </c>
      <c r="B279" t="s">
        <v>807</v>
      </c>
      <c r="C279">
        <v>47.4102999999999</v>
      </c>
      <c r="D279">
        <v>-115.3514</v>
      </c>
      <c r="E279" s="13">
        <v>1158.2</v>
      </c>
      <c r="F279" t="s">
        <v>808</v>
      </c>
      <c r="G279" t="s">
        <v>2346</v>
      </c>
      <c r="H279" s="8">
        <v>0.9</v>
      </c>
      <c r="I279" s="8">
        <v>1.7887200000000001</v>
      </c>
      <c r="J279" s="8">
        <v>1.9993300000000001</v>
      </c>
      <c r="K279" s="8">
        <v>3.7821400000000001</v>
      </c>
      <c r="L279">
        <f t="shared" si="108"/>
        <v>3799.868888</v>
      </c>
      <c r="M279">
        <f t="shared" si="109"/>
        <v>0.37896635290790825</v>
      </c>
      <c r="N279">
        <f t="shared" si="110"/>
        <v>1.084117558293348</v>
      </c>
      <c r="O279" s="6">
        <f t="shared" si="111"/>
        <v>0.18025231559400437</v>
      </c>
      <c r="P279" s="6">
        <f t="shared" si="112"/>
        <v>0.25402496856452272</v>
      </c>
      <c r="Q279">
        <f t="shared" si="113"/>
        <v>0.6690712634289353</v>
      </c>
      <c r="R279" s="8">
        <v>1.6196523503704028</v>
      </c>
      <c r="S279">
        <f t="shared" si="114"/>
        <v>1.3188029081195207</v>
      </c>
      <c r="T279">
        <f t="shared" si="115"/>
        <v>1.0232091528513525</v>
      </c>
      <c r="U279">
        <f t="shared" si="116"/>
        <v>0.86404328463003077</v>
      </c>
      <c r="V279">
        <f t="shared" si="117"/>
        <v>0.59876683759449512</v>
      </c>
      <c r="W279">
        <f t="shared" si="118"/>
        <v>0.37896635290790825</v>
      </c>
      <c r="X279">
        <f t="shared" si="119"/>
        <v>0.50922476468093114</v>
      </c>
      <c r="Y279">
        <f t="shared" si="120"/>
        <v>0.62228906609991508</v>
      </c>
      <c r="Z279">
        <f t="shared" si="121"/>
        <v>2.3283679967326947</v>
      </c>
      <c r="AA279">
        <f t="shared" si="122"/>
        <v>1.8064924112581253</v>
      </c>
      <c r="AB279">
        <f t="shared" si="123"/>
        <v>1.5254824806179723</v>
      </c>
      <c r="AC279">
        <f t="shared" si="124"/>
        <v>1.0571325962177178</v>
      </c>
      <c r="AD279">
        <f t="shared" si="125"/>
        <v>0.6690712634289353</v>
      </c>
      <c r="AE279">
        <f t="shared" si="126"/>
        <v>1.1765367242230689</v>
      </c>
      <c r="AF279">
        <f t="shared" si="127"/>
        <v>1.3047448453883641</v>
      </c>
      <c r="AG279">
        <f t="shared" si="128"/>
        <v>3.7727291028608505</v>
      </c>
      <c r="AH279">
        <f t="shared" si="129"/>
        <v>2.9271174073920396</v>
      </c>
      <c r="AI279">
        <f t="shared" si="130"/>
        <v>2.4717880329088331</v>
      </c>
      <c r="AJ279">
        <f t="shared" si="131"/>
        <v>1.7129057421034899</v>
      </c>
      <c r="AK279">
        <f t="shared" si="132"/>
        <v>1.084117558293348</v>
      </c>
      <c r="AL279">
        <f t="shared" si="133"/>
        <v>1.312920668720011</v>
      </c>
      <c r="AM279">
        <f t="shared" si="134"/>
        <v>1.5115217685703546</v>
      </c>
      <c r="AN279">
        <f>ACOS(COS(RADIANS(90-$C279)) *COS(RADIANS(90-'1. Intensity Data'!$C$8)) +SIN(RADIANS(90-'Climate Stations - U of M'!$C279)) *SIN(RADIANS(90-'1. Intensity Data'!$C$8)) *COS(RADIANS('Climate Stations - U of M'!$D279-'1. Intensity Data'!$C$9))) *6371</f>
        <v>269.01800774154577</v>
      </c>
    </row>
    <row r="280" spans="1:40" x14ac:dyDescent="0.25">
      <c r="A280">
        <v>404</v>
      </c>
      <c r="B280" t="s">
        <v>809</v>
      </c>
      <c r="C280">
        <v>45.011699999999898</v>
      </c>
      <c r="D280">
        <v>-106.86360000000001</v>
      </c>
      <c r="E280" s="13">
        <v>1072.9000000000001</v>
      </c>
      <c r="F280" t="s">
        <v>810</v>
      </c>
      <c r="G280" t="s">
        <v>2345</v>
      </c>
      <c r="H280" s="8">
        <v>0.98990999999999996</v>
      </c>
      <c r="I280" s="8">
        <v>1.38462</v>
      </c>
      <c r="J280" s="8">
        <v>2.3906900000000002</v>
      </c>
      <c r="K280" s="8">
        <v>3.3833299999999999</v>
      </c>
      <c r="L280">
        <f t="shared" si="108"/>
        <v>3520.0132360000002</v>
      </c>
      <c r="M280">
        <f t="shared" si="109"/>
        <v>0.65786986264029124</v>
      </c>
      <c r="N280">
        <f t="shared" si="110"/>
        <v>1.8441861232439711</v>
      </c>
      <c r="O280" s="6">
        <f t="shared" si="111"/>
        <v>0.3032487945386827</v>
      </c>
      <c r="P280" s="6">
        <f t="shared" si="112"/>
        <v>0.44767381569760123</v>
      </c>
      <c r="Q280">
        <f t="shared" si="113"/>
        <v>1.1459299694707863</v>
      </c>
      <c r="R280" s="8">
        <v>1.7281533353364336</v>
      </c>
      <c r="S280">
        <f t="shared" si="114"/>
        <v>2.2893871219882134</v>
      </c>
      <c r="T280">
        <f t="shared" si="115"/>
        <v>1.7762486291287862</v>
      </c>
      <c r="U280">
        <f t="shared" si="116"/>
        <v>1.4999432868198639</v>
      </c>
      <c r="V280">
        <f t="shared" si="117"/>
        <v>1.0394343829716601</v>
      </c>
      <c r="W280">
        <f t="shared" si="118"/>
        <v>0.65786986264029124</v>
      </c>
      <c r="X280">
        <f t="shared" si="119"/>
        <v>0.74087989698021839</v>
      </c>
      <c r="Y280">
        <f t="shared" si="120"/>
        <v>0.8129326067872753</v>
      </c>
      <c r="Z280">
        <f t="shared" si="121"/>
        <v>3.9878362937583356</v>
      </c>
      <c r="AA280">
        <f t="shared" si="122"/>
        <v>3.094010917571123</v>
      </c>
      <c r="AB280">
        <f t="shared" si="123"/>
        <v>2.6127203303933926</v>
      </c>
      <c r="AC280">
        <f t="shared" si="124"/>
        <v>1.8105693517638424</v>
      </c>
      <c r="AD280">
        <f t="shared" si="125"/>
        <v>1.1459299694707863</v>
      </c>
      <c r="AE280">
        <f t="shared" si="126"/>
        <v>1.2036619704645766</v>
      </c>
      <c r="AF280">
        <f t="shared" si="127"/>
        <v>1.3554148053675006</v>
      </c>
      <c r="AG280">
        <f t="shared" si="128"/>
        <v>6.4177677088890199</v>
      </c>
      <c r="AH280">
        <f t="shared" si="129"/>
        <v>4.9793025327587221</v>
      </c>
      <c r="AI280">
        <f t="shared" si="130"/>
        <v>4.204744360996254</v>
      </c>
      <c r="AJ280">
        <f t="shared" si="131"/>
        <v>2.9138140747254746</v>
      </c>
      <c r="AK280">
        <f t="shared" si="132"/>
        <v>1.8441861232439711</v>
      </c>
      <c r="AL280">
        <f t="shared" si="133"/>
        <v>1.9808120924329784</v>
      </c>
      <c r="AM280">
        <f t="shared" si="134"/>
        <v>2.0994034336890368</v>
      </c>
      <c r="AN280">
        <f>ACOS(COS(RADIANS(90-$C280)) *COS(RADIANS(90-'1. Intensity Data'!$C$8)) +SIN(RADIANS(90-'Climate Stations - U of M'!$C280)) *SIN(RADIANS(90-'1. Intensity Data'!$C$8)) *COS(RADIANS('Climate Stations - U of M'!$D280-'1. Intensity Data'!$C$9))) *6371</f>
        <v>435.9982909358053</v>
      </c>
    </row>
    <row r="281" spans="1:40" x14ac:dyDescent="0.25">
      <c r="A281">
        <v>974</v>
      </c>
      <c r="B281" t="s">
        <v>1943</v>
      </c>
      <c r="C281">
        <v>48.355600000000003</v>
      </c>
      <c r="D281">
        <v>-113.1139</v>
      </c>
      <c r="E281" s="13">
        <v>1627.5999999999899</v>
      </c>
      <c r="F281" t="s">
        <v>1944</v>
      </c>
      <c r="G281" t="s">
        <v>2345</v>
      </c>
      <c r="H281" s="8">
        <v>1.2</v>
      </c>
      <c r="I281" s="8">
        <v>2.1166700000000001</v>
      </c>
      <c r="J281" s="8">
        <v>2.46041</v>
      </c>
      <c r="K281" s="8">
        <v>4.3142899999999997</v>
      </c>
      <c r="L281">
        <f t="shared" si="108"/>
        <v>5339.8951839999672</v>
      </c>
      <c r="M281">
        <f t="shared" si="109"/>
        <v>0.63347936144982453</v>
      </c>
      <c r="N281">
        <f t="shared" si="110"/>
        <v>1.5729914414307624</v>
      </c>
      <c r="O281" s="6">
        <f t="shared" si="111"/>
        <v>0.24016016231942239</v>
      </c>
      <c r="P281" s="6">
        <f t="shared" si="112"/>
        <v>0.46701302205529782</v>
      </c>
      <c r="Q281">
        <f t="shared" si="113"/>
        <v>1.0200022317430302</v>
      </c>
      <c r="R281" s="8">
        <v>1.1229003891818952</v>
      </c>
      <c r="S281">
        <f t="shared" si="114"/>
        <v>2.2045081778453892</v>
      </c>
      <c r="T281">
        <f t="shared" si="115"/>
        <v>1.7103942759145263</v>
      </c>
      <c r="U281">
        <f t="shared" si="116"/>
        <v>1.4443329441055999</v>
      </c>
      <c r="V281">
        <f t="shared" si="117"/>
        <v>1.0008973910907228</v>
      </c>
      <c r="W281">
        <f t="shared" si="118"/>
        <v>0.63347936144982453</v>
      </c>
      <c r="X281">
        <f t="shared" si="119"/>
        <v>0.77510952108736841</v>
      </c>
      <c r="Y281">
        <f t="shared" si="120"/>
        <v>0.89804449965275657</v>
      </c>
      <c r="Z281">
        <f t="shared" si="121"/>
        <v>3.5496077664657446</v>
      </c>
      <c r="AA281">
        <f t="shared" si="122"/>
        <v>2.7540060257061816</v>
      </c>
      <c r="AB281">
        <f t="shared" si="123"/>
        <v>2.3256050883741084</v>
      </c>
      <c r="AC281">
        <f t="shared" si="124"/>
        <v>1.6116035261539878</v>
      </c>
      <c r="AD281">
        <f t="shared" si="125"/>
        <v>1.0200022317430302</v>
      </c>
      <c r="AE281">
        <f t="shared" si="126"/>
        <v>1.0523487339259421</v>
      </c>
      <c r="AF281">
        <f t="shared" si="127"/>
        <v>1.0727616795133312</v>
      </c>
      <c r="AG281">
        <f t="shared" si="128"/>
        <v>5.4740102161790531</v>
      </c>
      <c r="AH281">
        <f t="shared" si="129"/>
        <v>4.2470768918630588</v>
      </c>
      <c r="AI281">
        <f t="shared" si="130"/>
        <v>3.5864204864621381</v>
      </c>
      <c r="AJ281">
        <f t="shared" si="131"/>
        <v>2.4853264774606045</v>
      </c>
      <c r="AK281">
        <f t="shared" si="132"/>
        <v>1.5729914414307624</v>
      </c>
      <c r="AL281">
        <f t="shared" si="133"/>
        <v>1.794846081073072</v>
      </c>
      <c r="AM281">
        <f t="shared" si="134"/>
        <v>1.9874159082825964</v>
      </c>
      <c r="AN281">
        <f>ACOS(COS(RADIANS(90-$C281)) *COS(RADIANS(90-'1. Intensity Data'!$C$8)) +SIN(RADIANS(90-'Climate Stations - U of M'!$C281)) *SIN(RADIANS(90-'1. Intensity Data'!$C$8)) *COS(RADIANS('Climate Stations - U of M'!$D281-'1. Intensity Data'!$C$9))) *6371</f>
        <v>212.95262069542844</v>
      </c>
    </row>
    <row r="282" spans="1:40" x14ac:dyDescent="0.25">
      <c r="A282">
        <v>405</v>
      </c>
      <c r="B282" t="s">
        <v>811</v>
      </c>
      <c r="C282">
        <v>46.366700000000002</v>
      </c>
      <c r="D282">
        <v>-111.13330000000001</v>
      </c>
      <c r="E282" s="13">
        <v>1658.0999999999899</v>
      </c>
      <c r="F282" t="s">
        <v>812</v>
      </c>
      <c r="G282" t="s">
        <v>2345</v>
      </c>
      <c r="H282" s="8">
        <v>0.88102000000000003</v>
      </c>
      <c r="I282" s="8">
        <v>1.3811800000000001</v>
      </c>
      <c r="J282" s="8">
        <v>1.8</v>
      </c>
      <c r="K282" s="8">
        <v>2.9930599999999998</v>
      </c>
      <c r="L282">
        <f t="shared" si="108"/>
        <v>5439.9608039999666</v>
      </c>
      <c r="M282">
        <f t="shared" si="109"/>
        <v>0.5281626536410895</v>
      </c>
      <c r="N282">
        <f t="shared" si="110"/>
        <v>1.3272568500061463</v>
      </c>
      <c r="O282" s="6">
        <f t="shared" si="111"/>
        <v>0.20426623137345312</v>
      </c>
      <c r="P282" s="6">
        <f t="shared" si="112"/>
        <v>0.38657609128097481</v>
      </c>
      <c r="Q282">
        <f t="shared" si="113"/>
        <v>0.85691647064356069</v>
      </c>
      <c r="R282" s="8">
        <v>1.7627792156799749</v>
      </c>
      <c r="S282">
        <f t="shared" si="114"/>
        <v>1.8380060346709914</v>
      </c>
      <c r="T282">
        <f t="shared" si="115"/>
        <v>1.4260391648309416</v>
      </c>
      <c r="U282">
        <f t="shared" si="116"/>
        <v>1.204210850301684</v>
      </c>
      <c r="V282">
        <f t="shared" si="117"/>
        <v>0.83449699275292144</v>
      </c>
      <c r="W282">
        <f t="shared" si="118"/>
        <v>0.5281626536410895</v>
      </c>
      <c r="X282">
        <f t="shared" si="119"/>
        <v>0.61637699023081716</v>
      </c>
      <c r="Y282">
        <f t="shared" si="120"/>
        <v>0.69294703439070071</v>
      </c>
      <c r="Z282">
        <f t="shared" si="121"/>
        <v>2.9820693178395912</v>
      </c>
      <c r="AA282">
        <f t="shared" si="122"/>
        <v>2.313674470737614</v>
      </c>
      <c r="AB282">
        <f t="shared" si="123"/>
        <v>1.9537695530673183</v>
      </c>
      <c r="AC282">
        <f t="shared" si="124"/>
        <v>1.3539280236168258</v>
      </c>
      <c r="AD282">
        <f t="shared" si="125"/>
        <v>0.85691647064356069</v>
      </c>
      <c r="AE282">
        <f t="shared" si="126"/>
        <v>1.2123184405504619</v>
      </c>
      <c r="AF282">
        <f t="shared" si="127"/>
        <v>1.3715850914879344</v>
      </c>
      <c r="AG282">
        <f t="shared" si="128"/>
        <v>4.6188538380213888</v>
      </c>
      <c r="AH282">
        <f t="shared" si="129"/>
        <v>3.5835934950165953</v>
      </c>
      <c r="AI282">
        <f t="shared" si="130"/>
        <v>3.0261456180140134</v>
      </c>
      <c r="AJ282">
        <f t="shared" si="131"/>
        <v>2.0970658230097112</v>
      </c>
      <c r="AK282">
        <f t="shared" si="132"/>
        <v>1.3272568500061463</v>
      </c>
      <c r="AL282">
        <f t="shared" si="133"/>
        <v>1.4454426375046097</v>
      </c>
      <c r="AM282">
        <f t="shared" si="134"/>
        <v>1.548027901053276</v>
      </c>
      <c r="AN282">
        <f>ACOS(COS(RADIANS(90-$C282)) *COS(RADIANS(90-'1. Intensity Data'!$C$8)) +SIN(RADIANS(90-'Climate Stations - U of M'!$C282)) *SIN(RADIANS(90-'1. Intensity Data'!$C$8)) *COS(RADIANS('Climate Stations - U of M'!$D282-'1. Intensity Data'!$C$9))) *6371</f>
        <v>71.840356788108352</v>
      </c>
    </row>
    <row r="283" spans="1:40" x14ac:dyDescent="0.25">
      <c r="A283">
        <v>406</v>
      </c>
      <c r="B283" t="s">
        <v>813</v>
      </c>
      <c r="C283">
        <v>46.383299999999899</v>
      </c>
      <c r="D283">
        <v>-112.7333</v>
      </c>
      <c r="E283" s="13">
        <v>1382</v>
      </c>
      <c r="F283" t="s">
        <v>814</v>
      </c>
      <c r="G283" t="s">
        <v>2346</v>
      </c>
      <c r="H283" s="8">
        <v>0.65176000000000001</v>
      </c>
      <c r="I283" s="8">
        <v>1.125</v>
      </c>
      <c r="J283" s="8">
        <v>1.5598000000000001</v>
      </c>
      <c r="K283" s="8">
        <v>2.7268699999999999</v>
      </c>
      <c r="L283">
        <f t="shared" si="108"/>
        <v>4534.1208800000004</v>
      </c>
      <c r="M283">
        <f t="shared" si="109"/>
        <v>0.33280918248320002</v>
      </c>
      <c r="N283">
        <f t="shared" si="110"/>
        <v>0.9811305961928718</v>
      </c>
      <c r="O283" s="6">
        <f t="shared" si="111"/>
        <v>0.16572535816126091</v>
      </c>
      <c r="P283" s="6">
        <f t="shared" si="112"/>
        <v>0.21793711772643481</v>
      </c>
      <c r="Q283">
        <f t="shared" si="113"/>
        <v>0.59953385695965333</v>
      </c>
      <c r="R283" s="8">
        <v>1.8003017561794159</v>
      </c>
      <c r="S283">
        <f t="shared" si="114"/>
        <v>1.158175955041536</v>
      </c>
      <c r="T283">
        <f t="shared" si="115"/>
        <v>0.8985847927046402</v>
      </c>
      <c r="U283">
        <f t="shared" si="116"/>
        <v>0.75880493606169597</v>
      </c>
      <c r="V283">
        <f t="shared" si="117"/>
        <v>0.52583850832345602</v>
      </c>
      <c r="W283">
        <f t="shared" si="118"/>
        <v>0.33280918248320002</v>
      </c>
      <c r="X283">
        <f t="shared" si="119"/>
        <v>0.41254688686240004</v>
      </c>
      <c r="Y283">
        <f t="shared" si="120"/>
        <v>0.48175921426354562</v>
      </c>
      <c r="Z283">
        <f t="shared" si="121"/>
        <v>2.0863778222195934</v>
      </c>
      <c r="AA283">
        <f t="shared" si="122"/>
        <v>1.6187414137910641</v>
      </c>
      <c r="AB283">
        <f t="shared" si="123"/>
        <v>1.3669371938680095</v>
      </c>
      <c r="AC283">
        <f t="shared" si="124"/>
        <v>0.94726349399625231</v>
      </c>
      <c r="AD283">
        <f t="shared" si="125"/>
        <v>0.59953385695965333</v>
      </c>
      <c r="AE283">
        <f t="shared" si="126"/>
        <v>1.2216990756753221</v>
      </c>
      <c r="AF283">
        <f t="shared" si="127"/>
        <v>1.3891081179011735</v>
      </c>
      <c r="AG283">
        <f t="shared" si="128"/>
        <v>3.4143344747511932</v>
      </c>
      <c r="AH283">
        <f t="shared" si="129"/>
        <v>2.6490526097207541</v>
      </c>
      <c r="AI283">
        <f t="shared" si="130"/>
        <v>2.2369777593197475</v>
      </c>
      <c r="AJ283">
        <f t="shared" si="131"/>
        <v>1.5501863419847375</v>
      </c>
      <c r="AK283">
        <f t="shared" si="132"/>
        <v>0.9811305961928718</v>
      </c>
      <c r="AL283">
        <f t="shared" si="133"/>
        <v>1.1257979471446538</v>
      </c>
      <c r="AM283">
        <f t="shared" si="134"/>
        <v>1.2513692077708007</v>
      </c>
      <c r="AN283">
        <f>ACOS(COS(RADIANS(90-$C283)) *COS(RADIANS(90-'1. Intensity Data'!$C$8)) +SIN(RADIANS(90-'Climate Stations - U of M'!$C283)) *SIN(RADIANS(90-'1. Intensity Data'!$C$8)) *COS(RADIANS('Climate Stations - U of M'!$D283-'1. Intensity Data'!$C$9))) *6371</f>
        <v>59.760280958596624</v>
      </c>
    </row>
    <row r="284" spans="1:40" x14ac:dyDescent="0.25">
      <c r="A284">
        <v>163</v>
      </c>
      <c r="B284" t="s">
        <v>328</v>
      </c>
      <c r="C284">
        <v>46.409500000000001</v>
      </c>
      <c r="D284">
        <v>-112.72450000000001</v>
      </c>
      <c r="E284" s="13">
        <v>1385</v>
      </c>
      <c r="F284" t="s">
        <v>329</v>
      </c>
      <c r="G284" t="s">
        <v>2346</v>
      </c>
      <c r="H284" s="8">
        <v>0.65344999999999998</v>
      </c>
      <c r="I284" s="8">
        <v>1.125</v>
      </c>
      <c r="J284" s="8">
        <v>1.5555600000000001</v>
      </c>
      <c r="K284" s="8">
        <v>2.7271399999999999</v>
      </c>
      <c r="L284">
        <f t="shared" si="108"/>
        <v>4543.9633999999996</v>
      </c>
      <c r="M284">
        <f t="shared" si="109"/>
        <v>0.33430167637999997</v>
      </c>
      <c r="N284">
        <f t="shared" si="110"/>
        <v>0.9779246373778977</v>
      </c>
      <c r="O284" s="6">
        <f t="shared" si="111"/>
        <v>0.164524329254924</v>
      </c>
      <c r="P284" s="6">
        <f t="shared" si="112"/>
        <v>0.22026210142343333</v>
      </c>
      <c r="Q284">
        <f t="shared" si="113"/>
        <v>0.59909336940066549</v>
      </c>
      <c r="R284" s="8">
        <v>1.4174077613567344</v>
      </c>
      <c r="S284">
        <f t="shared" si="114"/>
        <v>1.1633698338023999</v>
      </c>
      <c r="T284">
        <f t="shared" si="115"/>
        <v>0.90261452622599991</v>
      </c>
      <c r="U284">
        <f t="shared" si="116"/>
        <v>0.76220782214639982</v>
      </c>
      <c r="V284">
        <f t="shared" si="117"/>
        <v>0.52819664868039995</v>
      </c>
      <c r="W284">
        <f t="shared" si="118"/>
        <v>0.33430167637999997</v>
      </c>
      <c r="X284">
        <f t="shared" si="119"/>
        <v>0.41408875728499994</v>
      </c>
      <c r="Y284">
        <f t="shared" si="120"/>
        <v>0.48334394351054</v>
      </c>
      <c r="Z284">
        <f t="shared" si="121"/>
        <v>2.0848449255143158</v>
      </c>
      <c r="AA284">
        <f t="shared" si="122"/>
        <v>1.6175520973817969</v>
      </c>
      <c r="AB284">
        <f t="shared" si="123"/>
        <v>1.3659328822335173</v>
      </c>
      <c r="AC284">
        <f t="shared" si="124"/>
        <v>0.94656752365305152</v>
      </c>
      <c r="AD284">
        <f t="shared" si="125"/>
        <v>0.59909336940066549</v>
      </c>
      <c r="AE284">
        <f t="shared" si="126"/>
        <v>1.1259755769696518</v>
      </c>
      <c r="AF284">
        <f t="shared" si="127"/>
        <v>1.2102966223189813</v>
      </c>
      <c r="AG284">
        <f t="shared" si="128"/>
        <v>3.4031777380750841</v>
      </c>
      <c r="AH284">
        <f t="shared" si="129"/>
        <v>2.6403965209203237</v>
      </c>
      <c r="AI284">
        <f t="shared" si="130"/>
        <v>2.2296681732216066</v>
      </c>
      <c r="AJ284">
        <f t="shared" si="131"/>
        <v>1.5451209270570785</v>
      </c>
      <c r="AK284">
        <f t="shared" si="132"/>
        <v>0.9779246373778977</v>
      </c>
      <c r="AL284">
        <f t="shared" si="133"/>
        <v>1.1223334780334233</v>
      </c>
      <c r="AM284">
        <f t="shared" si="134"/>
        <v>1.2476803517224195</v>
      </c>
      <c r="AN284">
        <f>ACOS(COS(RADIANS(90-$C284)) *COS(RADIANS(90-'1. Intensity Data'!$C$8)) +SIN(RADIANS(90-'Climate Stations - U of M'!$C284)) *SIN(RADIANS(90-'1. Intensity Data'!$C$8)) *COS(RADIANS('Climate Stations - U of M'!$D284-'1. Intensity Data'!$C$9))) *6371</f>
        <v>58.052390369507627</v>
      </c>
    </row>
    <row r="285" spans="1:40" x14ac:dyDescent="0.25">
      <c r="A285">
        <v>407</v>
      </c>
      <c r="B285" t="s">
        <v>815</v>
      </c>
      <c r="C285">
        <v>46.391100000000002</v>
      </c>
      <c r="D285">
        <v>-112.7975</v>
      </c>
      <c r="E285" s="13">
        <v>1478.3</v>
      </c>
      <c r="F285" t="s">
        <v>816</v>
      </c>
      <c r="G285" t="s">
        <v>2346</v>
      </c>
      <c r="H285" s="8">
        <v>0.7</v>
      </c>
      <c r="I285" s="8">
        <v>1.1716800000000001</v>
      </c>
      <c r="J285" s="8">
        <v>1.5974999999999999</v>
      </c>
      <c r="K285" s="8">
        <v>2.76111</v>
      </c>
      <c r="L285">
        <f t="shared" si="108"/>
        <v>4850.0657719999999</v>
      </c>
      <c r="M285">
        <f t="shared" si="109"/>
        <v>0.36484293547501839</v>
      </c>
      <c r="N285">
        <f t="shared" si="110"/>
        <v>1.0057603712047942</v>
      </c>
      <c r="O285" s="6">
        <f t="shared" si="111"/>
        <v>0.16383273688331274</v>
      </c>
      <c r="P285" s="6">
        <f t="shared" si="112"/>
        <v>0.2512827358209308</v>
      </c>
      <c r="Q285">
        <f t="shared" si="113"/>
        <v>0.62852155351286254</v>
      </c>
      <c r="R285" s="8">
        <v>1.5566269144390952</v>
      </c>
      <c r="S285">
        <f t="shared" si="114"/>
        <v>1.2696534154530639</v>
      </c>
      <c r="T285">
        <f t="shared" si="115"/>
        <v>0.98507592578254966</v>
      </c>
      <c r="U285">
        <f t="shared" si="116"/>
        <v>0.83184189288304189</v>
      </c>
      <c r="V285">
        <f t="shared" si="117"/>
        <v>0.57645183805052913</v>
      </c>
      <c r="W285">
        <f t="shared" si="118"/>
        <v>0.36484293547501839</v>
      </c>
      <c r="X285">
        <f t="shared" si="119"/>
        <v>0.44863220160626377</v>
      </c>
      <c r="Y285">
        <f t="shared" si="120"/>
        <v>0.52136128460818487</v>
      </c>
      <c r="Z285">
        <f t="shared" si="121"/>
        <v>2.1872550062247615</v>
      </c>
      <c r="AA285">
        <f t="shared" si="122"/>
        <v>1.6970081944847291</v>
      </c>
      <c r="AB285">
        <f t="shared" si="123"/>
        <v>1.4330291420093264</v>
      </c>
      <c r="AC285">
        <f t="shared" si="124"/>
        <v>0.99306405455032287</v>
      </c>
      <c r="AD285">
        <f t="shared" si="125"/>
        <v>0.62852155351286254</v>
      </c>
      <c r="AE285">
        <f t="shared" si="126"/>
        <v>1.160780365240242</v>
      </c>
      <c r="AF285">
        <f t="shared" si="127"/>
        <v>1.2753119668084436</v>
      </c>
      <c r="AG285">
        <f t="shared" si="128"/>
        <v>3.5000460917926834</v>
      </c>
      <c r="AH285">
        <f t="shared" si="129"/>
        <v>2.7155530022529444</v>
      </c>
      <c r="AI285">
        <f t="shared" si="130"/>
        <v>2.2931336463469307</v>
      </c>
      <c r="AJ285">
        <f t="shared" si="131"/>
        <v>1.589101386503575</v>
      </c>
      <c r="AK285">
        <f t="shared" si="132"/>
        <v>1.0057603712047942</v>
      </c>
      <c r="AL285">
        <f t="shared" si="133"/>
        <v>1.1536952784035956</v>
      </c>
      <c r="AM285">
        <f t="shared" si="134"/>
        <v>1.2821027778521552</v>
      </c>
      <c r="AN285">
        <f>ACOS(COS(RADIANS(90-$C285)) *COS(RADIANS(90-'1. Intensity Data'!$C$8)) +SIN(RADIANS(90-'Climate Stations - U of M'!$C285)) *SIN(RADIANS(90-'1. Intensity Data'!$C$8)) *COS(RADIANS('Climate Stations - U of M'!$D285-'1. Intensity Data'!$C$9))) *6371</f>
        <v>64.012116327725721</v>
      </c>
    </row>
    <row r="286" spans="1:40" x14ac:dyDescent="0.25">
      <c r="A286">
        <v>971</v>
      </c>
      <c r="B286" t="s">
        <v>1937</v>
      </c>
      <c r="C286">
        <v>46.0277999999999</v>
      </c>
      <c r="D286">
        <v>-114.0553</v>
      </c>
      <c r="E286" s="13">
        <v>2219.5999999999899</v>
      </c>
      <c r="F286" t="s">
        <v>1938</v>
      </c>
      <c r="G286" t="s">
        <v>2346</v>
      </c>
      <c r="H286" s="8">
        <v>0.89332999999999996</v>
      </c>
      <c r="I286" s="8">
        <v>1.4239999999999999</v>
      </c>
      <c r="J286" s="8">
        <v>1.9353499999999999</v>
      </c>
      <c r="K286" s="8">
        <v>3.0977100000000002</v>
      </c>
      <c r="L286">
        <f t="shared" si="108"/>
        <v>7282.152463999967</v>
      </c>
      <c r="M286">
        <f t="shared" si="109"/>
        <v>0.49028034880285076</v>
      </c>
      <c r="N286">
        <f t="shared" si="110"/>
        <v>1.2209484723126351</v>
      </c>
      <c r="O286" s="6">
        <f t="shared" si="111"/>
        <v>0.18677500681768544</v>
      </c>
      <c r="P286" s="6">
        <f t="shared" si="112"/>
        <v>0.36081777942810761</v>
      </c>
      <c r="Q286">
        <f t="shared" si="113"/>
        <v>0.79088312587037146</v>
      </c>
      <c r="R286" s="8">
        <v>1.1225528637345423</v>
      </c>
      <c r="S286">
        <f t="shared" si="114"/>
        <v>1.7061756138339206</v>
      </c>
      <c r="T286">
        <f t="shared" si="115"/>
        <v>1.3237569417676971</v>
      </c>
      <c r="U286">
        <f t="shared" si="116"/>
        <v>1.1178391952704996</v>
      </c>
      <c r="V286">
        <f t="shared" si="117"/>
        <v>0.77464295110850423</v>
      </c>
      <c r="W286">
        <f t="shared" si="118"/>
        <v>0.49028034880285076</v>
      </c>
      <c r="X286">
        <f t="shared" si="119"/>
        <v>0.59104276160213809</v>
      </c>
      <c r="Y286">
        <f t="shared" si="120"/>
        <v>0.6785045359119195</v>
      </c>
      <c r="Z286">
        <f t="shared" si="121"/>
        <v>2.7522732780288925</v>
      </c>
      <c r="AA286">
        <f t="shared" si="122"/>
        <v>2.1353844398500033</v>
      </c>
      <c r="AB286">
        <f t="shared" si="123"/>
        <v>1.8032135269844467</v>
      </c>
      <c r="AC286">
        <f t="shared" si="124"/>
        <v>1.249595338875187</v>
      </c>
      <c r="AD286">
        <f t="shared" si="125"/>
        <v>0.79088312587037146</v>
      </c>
      <c r="AE286">
        <f t="shared" si="126"/>
        <v>1.0522618525641039</v>
      </c>
      <c r="AF286">
        <f t="shared" si="127"/>
        <v>1.0725993851294175</v>
      </c>
      <c r="AG286">
        <f t="shared" si="128"/>
        <v>4.2489006836479701</v>
      </c>
      <c r="AH286">
        <f t="shared" si="129"/>
        <v>3.2965608752441149</v>
      </c>
      <c r="AI286">
        <f t="shared" si="130"/>
        <v>2.783762516872808</v>
      </c>
      <c r="AJ286">
        <f t="shared" si="131"/>
        <v>1.9290985862539636</v>
      </c>
      <c r="AK286">
        <f t="shared" si="132"/>
        <v>1.2209484723126351</v>
      </c>
      <c r="AL286">
        <f t="shared" si="133"/>
        <v>1.3995488542344763</v>
      </c>
      <c r="AM286">
        <f t="shared" si="134"/>
        <v>1.5545739857426346</v>
      </c>
      <c r="AN286">
        <f>ACOS(COS(RADIANS(90-$C286)) *COS(RADIANS(90-'1. Intensity Data'!$C$8)) +SIN(RADIANS(90-'Climate Stations - U of M'!$C286)) *SIN(RADIANS(90-'1. Intensity Data'!$C$8)) *COS(RADIANS('Climate Stations - U of M'!$D286-'1. Intensity Data'!$C$9))) *6371</f>
        <v>168.87410393888948</v>
      </c>
    </row>
    <row r="287" spans="1:40" x14ac:dyDescent="0.25">
      <c r="A287">
        <v>408</v>
      </c>
      <c r="B287" t="s">
        <v>817</v>
      </c>
      <c r="C287">
        <v>48.9983</v>
      </c>
      <c r="D287">
        <v>-112.7886</v>
      </c>
      <c r="E287" s="13">
        <v>1321.9</v>
      </c>
      <c r="F287" t="s">
        <v>818</v>
      </c>
      <c r="G287" t="s">
        <v>2345</v>
      </c>
      <c r="H287" s="8">
        <v>-9.9989999999999996E-2</v>
      </c>
      <c r="I287" s="8">
        <v>-9.9989999999999996E-2</v>
      </c>
      <c r="J287" s="8">
        <v>-9.9989999999999996E-2</v>
      </c>
      <c r="K287" s="8">
        <v>-9.9989999999999996E-2</v>
      </c>
      <c r="L287">
        <f t="shared" si="108"/>
        <v>4336.9423960000004</v>
      </c>
      <c r="M287">
        <f t="shared" si="109"/>
        <v>-6.0991100000000006E-2</v>
      </c>
      <c r="N287">
        <f t="shared" si="110"/>
        <v>0.46519929811999999</v>
      </c>
      <c r="O287" s="6">
        <f t="shared" si="111"/>
        <v>0.13450595699204268</v>
      </c>
      <c r="P287" s="6">
        <f t="shared" si="112"/>
        <v>-0.15422352485755159</v>
      </c>
      <c r="Q287">
        <f t="shared" si="113"/>
        <v>0.15548788663122415</v>
      </c>
      <c r="R287" s="8">
        <v>1.6208949766930081</v>
      </c>
      <c r="S287">
        <f t="shared" si="114"/>
        <v>-0.21224902800000001</v>
      </c>
      <c r="T287">
        <f t="shared" si="115"/>
        <v>-0.16467597000000003</v>
      </c>
      <c r="U287">
        <f t="shared" si="116"/>
        <v>-0.139059708</v>
      </c>
      <c r="V287">
        <f t="shared" si="117"/>
        <v>-9.6365938000000012E-2</v>
      </c>
      <c r="W287">
        <f t="shared" si="118"/>
        <v>-6.0991100000000006E-2</v>
      </c>
      <c r="X287">
        <f t="shared" si="119"/>
        <v>-7.0740825000000007E-2</v>
      </c>
      <c r="Y287">
        <f t="shared" si="120"/>
        <v>-7.9203586300000003E-2</v>
      </c>
      <c r="Z287">
        <f t="shared" si="121"/>
        <v>0.54109784547666007</v>
      </c>
      <c r="AA287">
        <f t="shared" si="122"/>
        <v>0.41981729390430522</v>
      </c>
      <c r="AB287">
        <f t="shared" si="123"/>
        <v>0.35451238151919101</v>
      </c>
      <c r="AC287">
        <f t="shared" si="124"/>
        <v>0.24567086087733417</v>
      </c>
      <c r="AD287">
        <f t="shared" si="125"/>
        <v>0.15548788663122415</v>
      </c>
      <c r="AE287">
        <f t="shared" si="126"/>
        <v>1.1768473808037201</v>
      </c>
      <c r="AF287">
        <f t="shared" si="127"/>
        <v>1.3053251518810209</v>
      </c>
      <c r="AG287">
        <f t="shared" si="128"/>
        <v>1.6188935574576</v>
      </c>
      <c r="AH287">
        <f t="shared" si="129"/>
        <v>1.2560381049239999</v>
      </c>
      <c r="AI287">
        <f t="shared" si="130"/>
        <v>1.0606543997136</v>
      </c>
      <c r="AJ287">
        <f t="shared" si="131"/>
        <v>0.73501489102960005</v>
      </c>
      <c r="AK287">
        <f t="shared" si="132"/>
        <v>0.46519929811999999</v>
      </c>
      <c r="AL287">
        <f t="shared" si="133"/>
        <v>0.32390197359</v>
      </c>
      <c r="AM287">
        <f t="shared" si="134"/>
        <v>0.20125589589796</v>
      </c>
      <c r="AN287">
        <f>ACOS(COS(RADIANS(90-$C287)) *COS(RADIANS(90-'1. Intensity Data'!$C$8)) +SIN(RADIANS(90-'Climate Stations - U of M'!$C287)) *SIN(RADIANS(90-'1. Intensity Data'!$C$8)) *COS(RADIANS('Climate Stations - U of M'!$D287-'1. Intensity Data'!$C$9))) *6371</f>
        <v>273.88909347407997</v>
      </c>
    </row>
    <row r="288" spans="1:40" x14ac:dyDescent="0.25">
      <c r="A288">
        <v>409</v>
      </c>
      <c r="B288" t="s">
        <v>819</v>
      </c>
      <c r="C288">
        <v>44.716700000000003</v>
      </c>
      <c r="D288">
        <v>-112.6833</v>
      </c>
      <c r="E288" s="13">
        <v>1833.0999999999899</v>
      </c>
      <c r="F288" t="s">
        <v>820</v>
      </c>
      <c r="G288" t="s">
        <v>2345</v>
      </c>
      <c r="H288" s="8">
        <v>0.66947000000000001</v>
      </c>
      <c r="I288" s="8">
        <v>1.1571400000000001</v>
      </c>
      <c r="J288" s="8">
        <v>1.58619</v>
      </c>
      <c r="K288" s="8">
        <v>2.64507</v>
      </c>
      <c r="L288">
        <f t="shared" si="108"/>
        <v>6014.1078039999666</v>
      </c>
      <c r="M288">
        <f t="shared" si="109"/>
        <v>0.37271988869194739</v>
      </c>
      <c r="N288">
        <f t="shared" si="110"/>
        <v>1.2106374932285022</v>
      </c>
      <c r="O288" s="6">
        <f t="shared" si="111"/>
        <v>0.21419035710523643</v>
      </c>
      <c r="P288" s="6">
        <f t="shared" si="112"/>
        <v>0.22425444656132487</v>
      </c>
      <c r="Q288">
        <f t="shared" si="113"/>
        <v>0.7174459698949136</v>
      </c>
      <c r="R288" s="8">
        <v>1.5671836491041571</v>
      </c>
      <c r="S288">
        <f t="shared" si="114"/>
        <v>1.2970652126479769</v>
      </c>
      <c r="T288">
        <f t="shared" si="115"/>
        <v>1.006343699468258</v>
      </c>
      <c r="U288">
        <f t="shared" si="116"/>
        <v>0.84980134621763992</v>
      </c>
      <c r="V288">
        <f t="shared" si="117"/>
        <v>0.58889742413327695</v>
      </c>
      <c r="W288">
        <f t="shared" si="118"/>
        <v>0.37271988869194739</v>
      </c>
      <c r="X288">
        <f t="shared" si="119"/>
        <v>0.44690741651896054</v>
      </c>
      <c r="Y288">
        <f t="shared" si="120"/>
        <v>0.51130219067280791</v>
      </c>
      <c r="Z288">
        <f t="shared" si="121"/>
        <v>2.4967119752342994</v>
      </c>
      <c r="AA288">
        <f t="shared" si="122"/>
        <v>1.9371041187162668</v>
      </c>
      <c r="AB288">
        <f t="shared" si="123"/>
        <v>1.635776811360403</v>
      </c>
      <c r="AC288">
        <f t="shared" si="124"/>
        <v>1.1335646324339634</v>
      </c>
      <c r="AD288">
        <f t="shared" si="125"/>
        <v>0.7174459698949136</v>
      </c>
      <c r="AE288">
        <f t="shared" si="126"/>
        <v>1.1634195489065076</v>
      </c>
      <c r="AF288">
        <f t="shared" si="127"/>
        <v>1.2802419618970275</v>
      </c>
      <c r="AG288">
        <f t="shared" si="128"/>
        <v>4.2130184764351872</v>
      </c>
      <c r="AH288">
        <f t="shared" si="129"/>
        <v>3.2687212317169561</v>
      </c>
      <c r="AI288">
        <f t="shared" si="130"/>
        <v>2.7602534845609847</v>
      </c>
      <c r="AJ288">
        <f t="shared" si="131"/>
        <v>1.9128072393010336</v>
      </c>
      <c r="AK288">
        <f t="shared" si="132"/>
        <v>1.2106374932285022</v>
      </c>
      <c r="AL288">
        <f t="shared" si="133"/>
        <v>1.3045256199213766</v>
      </c>
      <c r="AM288">
        <f t="shared" si="134"/>
        <v>1.3860205138907917</v>
      </c>
      <c r="AN288">
        <f>ACOS(COS(RADIANS(90-$C288)) *COS(RADIANS(90-'1. Intensity Data'!$C$8)) +SIN(RADIANS(90-'Climate Stations - U of M'!$C288)) *SIN(RADIANS(90-'1. Intensity Data'!$C$8)) *COS(RADIANS('Climate Stations - U of M'!$D288-'1. Intensity Data'!$C$9))) *6371</f>
        <v>214.79892791887573</v>
      </c>
    </row>
    <row r="289" spans="1:40" x14ac:dyDescent="0.25">
      <c r="A289">
        <v>410</v>
      </c>
      <c r="B289" t="s">
        <v>821</v>
      </c>
      <c r="C289">
        <v>44.566699999999898</v>
      </c>
      <c r="D289">
        <v>-112.8</v>
      </c>
      <c r="E289" s="13">
        <v>2015</v>
      </c>
      <c r="F289" t="s">
        <v>822</v>
      </c>
      <c r="G289" t="s">
        <v>2345</v>
      </c>
      <c r="H289" s="8">
        <v>0.85</v>
      </c>
      <c r="I289" s="8">
        <v>1.48848</v>
      </c>
      <c r="J289" s="8">
        <v>1.7945899999999999</v>
      </c>
      <c r="K289" s="8">
        <v>3.1878700000000002</v>
      </c>
      <c r="L289">
        <f t="shared" si="108"/>
        <v>6610.8926000000001</v>
      </c>
      <c r="M289">
        <f t="shared" si="109"/>
        <v>0.46000110179511988</v>
      </c>
      <c r="N289">
        <f t="shared" si="110"/>
        <v>1.2374342768584792</v>
      </c>
      <c r="O289" s="6">
        <f t="shared" si="111"/>
        <v>0.1987291930504059</v>
      </c>
      <c r="P289" s="6">
        <f t="shared" si="112"/>
        <v>0.32225252193727805</v>
      </c>
      <c r="Q289">
        <f t="shared" si="113"/>
        <v>0.77984339939787861</v>
      </c>
      <c r="R289" s="8">
        <v>1.6244878246424874</v>
      </c>
      <c r="S289">
        <f t="shared" si="114"/>
        <v>1.6008038342470172</v>
      </c>
      <c r="T289">
        <f t="shared" si="115"/>
        <v>1.2420029748468235</v>
      </c>
      <c r="U289">
        <f t="shared" si="116"/>
        <v>1.0488025120928732</v>
      </c>
      <c r="V289">
        <f t="shared" si="117"/>
        <v>0.72680174083628946</v>
      </c>
      <c r="W289">
        <f t="shared" si="118"/>
        <v>0.46000110179511988</v>
      </c>
      <c r="X289">
        <f t="shared" si="119"/>
        <v>0.55750082634633991</v>
      </c>
      <c r="Y289">
        <f t="shared" si="120"/>
        <v>0.64213058725679895</v>
      </c>
      <c r="Z289">
        <f t="shared" si="121"/>
        <v>2.7138550299046171</v>
      </c>
      <c r="AA289">
        <f t="shared" si="122"/>
        <v>2.1055771783742725</v>
      </c>
      <c r="AB289">
        <f t="shared" si="123"/>
        <v>1.7780429506271631</v>
      </c>
      <c r="AC289">
        <f t="shared" si="124"/>
        <v>1.2321525710486483</v>
      </c>
      <c r="AD289">
        <f t="shared" si="125"/>
        <v>0.77984339939787861</v>
      </c>
      <c r="AE289">
        <f t="shared" si="126"/>
        <v>1.17774559279109</v>
      </c>
      <c r="AF289">
        <f t="shared" si="127"/>
        <v>1.3070030118734279</v>
      </c>
      <c r="AG289">
        <f t="shared" si="128"/>
        <v>4.3062712834675079</v>
      </c>
      <c r="AH289">
        <f t="shared" si="129"/>
        <v>3.3410725475178942</v>
      </c>
      <c r="AI289">
        <f t="shared" si="130"/>
        <v>2.8213501512373322</v>
      </c>
      <c r="AJ289">
        <f t="shared" si="131"/>
        <v>1.9551461574363971</v>
      </c>
      <c r="AK289">
        <f t="shared" si="132"/>
        <v>1.2374342768584792</v>
      </c>
      <c r="AL289">
        <f t="shared" si="133"/>
        <v>1.3767232076438594</v>
      </c>
      <c r="AM289">
        <f t="shared" si="134"/>
        <v>1.4976259995655694</v>
      </c>
      <c r="AN289">
        <f>ACOS(COS(RADIANS(90-$C289)) *COS(RADIANS(90-'1. Intensity Data'!$C$8)) +SIN(RADIANS(90-'Climate Stations - U of M'!$C289)) *SIN(RADIANS(90-'1. Intensity Data'!$C$8)) *COS(RADIANS('Climate Stations - U of M'!$D289-'1. Intensity Data'!$C$9))) *6371</f>
        <v>233.24846830116218</v>
      </c>
    </row>
    <row r="290" spans="1:40" x14ac:dyDescent="0.25">
      <c r="A290">
        <v>411</v>
      </c>
      <c r="B290" t="s">
        <v>823</v>
      </c>
      <c r="C290">
        <v>44.5</v>
      </c>
      <c r="D290">
        <v>-112.91670000000001</v>
      </c>
      <c r="E290" s="13">
        <v>2379</v>
      </c>
      <c r="F290" t="s">
        <v>824</v>
      </c>
      <c r="G290" t="s">
        <v>2345</v>
      </c>
      <c r="H290" s="8">
        <v>0.90744999999999998</v>
      </c>
      <c r="I290" s="8">
        <v>1.5142899999999999</v>
      </c>
      <c r="J290" s="8">
        <v>1.9041300000000001</v>
      </c>
      <c r="K290" s="8">
        <v>3.3142900000000002</v>
      </c>
      <c r="L290">
        <f t="shared" si="108"/>
        <v>7805.1183600000004</v>
      </c>
      <c r="M290">
        <f t="shared" si="109"/>
        <v>0.51197882652926452</v>
      </c>
      <c r="N290">
        <f t="shared" si="110"/>
        <v>1.264976537415968</v>
      </c>
      <c r="O290" s="6">
        <f t="shared" si="111"/>
        <v>0.19248294548418501</v>
      </c>
      <c r="P290" s="6">
        <f t="shared" si="112"/>
        <v>0.37855981556102802</v>
      </c>
      <c r="Q290">
        <f t="shared" si="113"/>
        <v>0.82176817648849809</v>
      </c>
      <c r="R290" s="8">
        <v>1.6144801019339936</v>
      </c>
      <c r="S290">
        <f t="shared" si="114"/>
        <v>1.7816863163218404</v>
      </c>
      <c r="T290">
        <f t="shared" si="115"/>
        <v>1.3823428316290141</v>
      </c>
      <c r="U290">
        <f t="shared" si="116"/>
        <v>1.167311724486723</v>
      </c>
      <c r="V290">
        <f t="shared" si="117"/>
        <v>0.80892654591623803</v>
      </c>
      <c r="W290">
        <f t="shared" si="118"/>
        <v>0.51197882652926452</v>
      </c>
      <c r="X290">
        <f t="shared" si="119"/>
        <v>0.61084661989694833</v>
      </c>
      <c r="Y290">
        <f t="shared" si="120"/>
        <v>0.69666386454009799</v>
      </c>
      <c r="Z290">
        <f t="shared" si="121"/>
        <v>2.8597532541799735</v>
      </c>
      <c r="AA290">
        <f t="shared" si="122"/>
        <v>2.2187740765189448</v>
      </c>
      <c r="AB290">
        <f t="shared" si="123"/>
        <v>1.8736314423937754</v>
      </c>
      <c r="AC290">
        <f t="shared" si="124"/>
        <v>1.2983937188518271</v>
      </c>
      <c r="AD290">
        <f t="shared" si="125"/>
        <v>0.82176817648849809</v>
      </c>
      <c r="AE290">
        <f t="shared" si="126"/>
        <v>1.1752436621139666</v>
      </c>
      <c r="AF290">
        <f t="shared" si="127"/>
        <v>1.3023294053685612</v>
      </c>
      <c r="AG290">
        <f t="shared" si="128"/>
        <v>4.4021183502075685</v>
      </c>
      <c r="AH290">
        <f t="shared" si="129"/>
        <v>3.4154366510231142</v>
      </c>
      <c r="AI290">
        <f t="shared" si="130"/>
        <v>2.884146505308407</v>
      </c>
      <c r="AJ290">
        <f t="shared" si="131"/>
        <v>1.9986629291172295</v>
      </c>
      <c r="AK290">
        <f t="shared" si="132"/>
        <v>1.264976537415968</v>
      </c>
      <c r="AL290">
        <f t="shared" si="133"/>
        <v>1.424764903061976</v>
      </c>
      <c r="AM290">
        <f t="shared" si="134"/>
        <v>1.5634612044427112</v>
      </c>
      <c r="AN290">
        <f>ACOS(COS(RADIANS(90-$C290)) *COS(RADIANS(90-'1. Intensity Data'!$C$8)) +SIN(RADIANS(90-'Climate Stations - U of M'!$C290)) *SIN(RADIANS(90-'1. Intensity Data'!$C$8)) *COS(RADIANS('Climate Stations - U of M'!$D290-'1. Intensity Data'!$C$9))) *6371</f>
        <v>242.89584271217299</v>
      </c>
    </row>
    <row r="291" spans="1:40" x14ac:dyDescent="0.25">
      <c r="A291">
        <v>972</v>
      </c>
      <c r="B291" t="s">
        <v>1939</v>
      </c>
      <c r="C291">
        <v>45.945799999999899</v>
      </c>
      <c r="D291">
        <v>-112.2706</v>
      </c>
      <c r="E291" s="13">
        <v>1706.9</v>
      </c>
      <c r="F291" t="s">
        <v>1940</v>
      </c>
      <c r="G291" t="s">
        <v>2345</v>
      </c>
      <c r="H291" s="8">
        <v>0.75</v>
      </c>
      <c r="I291" s="8">
        <v>1.24</v>
      </c>
      <c r="J291" s="8">
        <v>1.625</v>
      </c>
      <c r="K291" s="8">
        <v>2.88</v>
      </c>
      <c r="L291">
        <f t="shared" si="108"/>
        <v>5600.0657959999999</v>
      </c>
      <c r="M291">
        <f t="shared" si="109"/>
        <v>0.43172983870967746</v>
      </c>
      <c r="N291">
        <f t="shared" si="110"/>
        <v>1.1970789723005555</v>
      </c>
      <c r="O291" s="6">
        <f t="shared" si="111"/>
        <v>0.19564024355912896</v>
      </c>
      <c r="P291" s="6">
        <f t="shared" si="112"/>
        <v>0.29612235548260613</v>
      </c>
      <c r="Q291">
        <f t="shared" si="113"/>
        <v>0.74660066389158086</v>
      </c>
      <c r="R291" s="8">
        <v>1.1677353241492618</v>
      </c>
      <c r="S291">
        <f t="shared" si="114"/>
        <v>1.5024198387096774</v>
      </c>
      <c r="T291">
        <f t="shared" si="115"/>
        <v>1.1656705645161292</v>
      </c>
      <c r="U291">
        <f t="shared" si="116"/>
        <v>0.98434403225806455</v>
      </c>
      <c r="V291">
        <f t="shared" si="117"/>
        <v>0.68213314516129042</v>
      </c>
      <c r="W291">
        <f t="shared" si="118"/>
        <v>0.43172983870967746</v>
      </c>
      <c r="X291">
        <f t="shared" si="119"/>
        <v>0.51129737903225814</v>
      </c>
      <c r="Y291">
        <f t="shared" si="120"/>
        <v>0.58036200403225813</v>
      </c>
      <c r="Z291">
        <f t="shared" si="121"/>
        <v>2.5981703103427014</v>
      </c>
      <c r="AA291">
        <f t="shared" si="122"/>
        <v>2.0158217925072681</v>
      </c>
      <c r="AB291">
        <f t="shared" si="123"/>
        <v>1.7022495136728042</v>
      </c>
      <c r="AC291">
        <f t="shared" si="124"/>
        <v>1.1796290489486978</v>
      </c>
      <c r="AD291">
        <f t="shared" si="125"/>
        <v>0.74660066389158086</v>
      </c>
      <c r="AE291">
        <f t="shared" si="126"/>
        <v>1.0635574676677837</v>
      </c>
      <c r="AF291">
        <f t="shared" si="127"/>
        <v>1.0936995941430916</v>
      </c>
      <c r="AG291">
        <f t="shared" si="128"/>
        <v>4.165834823605933</v>
      </c>
      <c r="AH291">
        <f t="shared" si="129"/>
        <v>3.2321132252114997</v>
      </c>
      <c r="AI291">
        <f t="shared" si="130"/>
        <v>2.7293400568452664</v>
      </c>
      <c r="AJ291">
        <f t="shared" si="131"/>
        <v>1.8913847762348777</v>
      </c>
      <c r="AK291">
        <f t="shared" si="132"/>
        <v>1.1970789723005555</v>
      </c>
      <c r="AL291">
        <f t="shared" si="133"/>
        <v>1.3040592292254165</v>
      </c>
      <c r="AM291">
        <f t="shared" si="134"/>
        <v>1.3969180922361963</v>
      </c>
      <c r="AN291">
        <f>ACOS(COS(RADIANS(90-$C291)) *COS(RADIANS(90-'1. Intensity Data'!$C$8)) +SIN(RADIANS(90-'Climate Stations - U of M'!$C291)) *SIN(RADIANS(90-'1. Intensity Data'!$C$8)) *COS(RADIANS('Climate Stations - U of M'!$D291-'1. Intensity Data'!$C$9))) *6371</f>
        <v>74.400460949603072</v>
      </c>
    </row>
    <row r="292" spans="1:40" x14ac:dyDescent="0.25">
      <c r="A292">
        <v>412</v>
      </c>
      <c r="B292" t="s">
        <v>825</v>
      </c>
      <c r="C292">
        <v>46.4833</v>
      </c>
      <c r="D292">
        <v>-108.4</v>
      </c>
      <c r="E292">
        <v>933</v>
      </c>
      <c r="F292" t="s">
        <v>826</v>
      </c>
      <c r="G292" t="s">
        <v>2345</v>
      </c>
      <c r="H292" s="8">
        <v>0.76866999999999996</v>
      </c>
      <c r="I292" s="8">
        <v>1.1663399999999999</v>
      </c>
      <c r="J292" s="8">
        <v>1.96217</v>
      </c>
      <c r="K292" s="8">
        <v>3.3218800000000002</v>
      </c>
      <c r="L292">
        <f t="shared" si="108"/>
        <v>3061.0237200000001</v>
      </c>
      <c r="M292">
        <f t="shared" si="109"/>
        <v>0.47886310708798463</v>
      </c>
      <c r="N292">
        <f t="shared" si="110"/>
        <v>1.4565441813634123</v>
      </c>
      <c r="O292" s="6">
        <f t="shared" si="111"/>
        <v>0.24991700532405908</v>
      </c>
      <c r="P292" s="6">
        <f t="shared" si="112"/>
        <v>0.30563383947362832</v>
      </c>
      <c r="Q292">
        <f t="shared" si="113"/>
        <v>0.88108901041852039</v>
      </c>
      <c r="R292" s="8">
        <v>1.5813550717483762</v>
      </c>
      <c r="S292">
        <f t="shared" si="114"/>
        <v>1.6664436126661863</v>
      </c>
      <c r="T292">
        <f t="shared" si="115"/>
        <v>1.2929303891375585</v>
      </c>
      <c r="U292">
        <f t="shared" si="116"/>
        <v>1.0918078841606049</v>
      </c>
      <c r="V292">
        <f t="shared" si="117"/>
        <v>0.75660370919901576</v>
      </c>
      <c r="W292">
        <f t="shared" si="118"/>
        <v>0.47886310708798463</v>
      </c>
      <c r="X292">
        <f t="shared" si="119"/>
        <v>0.55131483031598849</v>
      </c>
      <c r="Y292">
        <f t="shared" si="120"/>
        <v>0.61420292607789584</v>
      </c>
      <c r="Z292">
        <f t="shared" si="121"/>
        <v>3.0661897562564508</v>
      </c>
      <c r="AA292">
        <f t="shared" si="122"/>
        <v>2.378940328130005</v>
      </c>
      <c r="AB292">
        <f t="shared" si="123"/>
        <v>2.0088829437542262</v>
      </c>
      <c r="AC292">
        <f t="shared" si="124"/>
        <v>1.3921206364612624</v>
      </c>
      <c r="AD292">
        <f t="shared" si="125"/>
        <v>0.88108901041852039</v>
      </c>
      <c r="AE292">
        <f t="shared" si="126"/>
        <v>1.1669624045675622</v>
      </c>
      <c r="AF292">
        <f t="shared" si="127"/>
        <v>1.286860016271878</v>
      </c>
      <c r="AG292">
        <f t="shared" si="128"/>
        <v>5.0687737511446747</v>
      </c>
      <c r="AH292">
        <f t="shared" si="129"/>
        <v>3.932669289681213</v>
      </c>
      <c r="AI292">
        <f t="shared" si="130"/>
        <v>3.3209207335085797</v>
      </c>
      <c r="AJ292">
        <f t="shared" si="131"/>
        <v>2.3013398065541915</v>
      </c>
      <c r="AK292">
        <f t="shared" si="132"/>
        <v>1.4565441813634123</v>
      </c>
      <c r="AL292">
        <f t="shared" si="133"/>
        <v>1.5829506360225594</v>
      </c>
      <c r="AM292">
        <f t="shared" si="134"/>
        <v>1.6926714386666988</v>
      </c>
      <c r="AN292">
        <f>ACOS(COS(RADIANS(90-$C292)) *COS(RADIANS(90-'1. Intensity Data'!$C$8)) +SIN(RADIANS(90-'Climate Stations - U of M'!$C292)) *SIN(RADIANS(90-'1. Intensity Data'!$C$8)) *COS(RADIANS('Climate Stations - U of M'!$D292-'1. Intensity Data'!$C$9))) *6371</f>
        <v>276.61024637099854</v>
      </c>
    </row>
    <row r="293" spans="1:40" x14ac:dyDescent="0.25">
      <c r="A293">
        <v>413</v>
      </c>
      <c r="B293" t="s">
        <v>827</v>
      </c>
      <c r="C293">
        <v>46.633299999999899</v>
      </c>
      <c r="D293">
        <v>-110.5667</v>
      </c>
      <c r="E293" s="13">
        <v>1524</v>
      </c>
      <c r="F293" t="s">
        <v>828</v>
      </c>
      <c r="G293" t="s">
        <v>2345</v>
      </c>
      <c r="H293" s="8">
        <v>0.89354999999999996</v>
      </c>
      <c r="I293" s="8">
        <v>1.39286</v>
      </c>
      <c r="J293" s="8">
        <v>2.1733699999999998</v>
      </c>
      <c r="K293" s="8">
        <v>3.3171599999999999</v>
      </c>
      <c r="L293">
        <f t="shared" si="108"/>
        <v>5000.0001599999996</v>
      </c>
      <c r="M293">
        <f t="shared" si="109"/>
        <v>0.53817627487687203</v>
      </c>
      <c r="N293">
        <f t="shared" si="110"/>
        <v>1.5989454749999794</v>
      </c>
      <c r="O293" s="6">
        <f t="shared" si="111"/>
        <v>0.2711561763954945</v>
      </c>
      <c r="P293" s="6">
        <f t="shared" si="112"/>
        <v>0.35022513571691993</v>
      </c>
      <c r="Q293">
        <f t="shared" si="113"/>
        <v>0.97458530535844956</v>
      </c>
      <c r="R293" s="8">
        <v>1.9449747300305649</v>
      </c>
      <c r="S293">
        <f t="shared" si="114"/>
        <v>1.8728534365715146</v>
      </c>
      <c r="T293">
        <f t="shared" si="115"/>
        <v>1.4530759421675545</v>
      </c>
      <c r="U293">
        <f t="shared" si="116"/>
        <v>1.2270419067192682</v>
      </c>
      <c r="V293">
        <f t="shared" si="117"/>
        <v>0.8503185143054578</v>
      </c>
      <c r="W293">
        <f t="shared" si="118"/>
        <v>0.53817627487687203</v>
      </c>
      <c r="X293">
        <f t="shared" si="119"/>
        <v>0.62701970615765401</v>
      </c>
      <c r="Y293">
        <f t="shared" si="120"/>
        <v>0.70413580450937285</v>
      </c>
      <c r="Z293">
        <f t="shared" si="121"/>
        <v>3.3915568626474042</v>
      </c>
      <c r="AA293">
        <f t="shared" si="122"/>
        <v>2.6313803244678136</v>
      </c>
      <c r="AB293">
        <f t="shared" si="123"/>
        <v>2.222054496217265</v>
      </c>
      <c r="AC293">
        <f t="shared" si="124"/>
        <v>1.5398447824663504</v>
      </c>
      <c r="AD293">
        <f t="shared" si="125"/>
        <v>0.97458530535844956</v>
      </c>
      <c r="AE293">
        <f t="shared" si="126"/>
        <v>1.2578673191381093</v>
      </c>
      <c r="AF293">
        <f t="shared" si="127"/>
        <v>1.4566703966896599</v>
      </c>
      <c r="AG293">
        <f t="shared" si="128"/>
        <v>5.5643302529999277</v>
      </c>
      <c r="AH293">
        <f t="shared" si="129"/>
        <v>4.3171527824999441</v>
      </c>
      <c r="AI293">
        <f t="shared" si="130"/>
        <v>3.6455956829999527</v>
      </c>
      <c r="AJ293">
        <f t="shared" si="131"/>
        <v>2.5263338504999675</v>
      </c>
      <c r="AK293">
        <f t="shared" si="132"/>
        <v>1.5989454749999794</v>
      </c>
      <c r="AL293">
        <f t="shared" si="133"/>
        <v>1.7425516062499846</v>
      </c>
      <c r="AM293">
        <f t="shared" si="134"/>
        <v>1.8672017281749889</v>
      </c>
      <c r="AN293">
        <f>ACOS(COS(RADIANS(90-$C293)) *COS(RADIANS(90-'1. Intensity Data'!$C$8)) +SIN(RADIANS(90-'Climate Stations - U of M'!$C293)) *SIN(RADIANS(90-'1. Intensity Data'!$C$8)) *COS(RADIANS('Climate Stations - U of M'!$D293-'1. Intensity Data'!$C$9))) *6371</f>
        <v>110.59303373048263</v>
      </c>
    </row>
    <row r="294" spans="1:40" x14ac:dyDescent="0.25">
      <c r="A294">
        <v>414</v>
      </c>
      <c r="B294" t="s">
        <v>829</v>
      </c>
      <c r="C294">
        <v>47.318100000000001</v>
      </c>
      <c r="D294">
        <v>-109.9372</v>
      </c>
      <c r="E294" s="13">
        <v>1100.3</v>
      </c>
      <c r="F294" t="s">
        <v>830</v>
      </c>
      <c r="G294" t="s">
        <v>2345</v>
      </c>
      <c r="H294" s="8">
        <v>1.05</v>
      </c>
      <c r="I294" s="8">
        <v>1.6318699999999999</v>
      </c>
      <c r="J294" s="8">
        <v>2.4937499999999999</v>
      </c>
      <c r="K294" s="8">
        <v>3.8989699999999998</v>
      </c>
      <c r="L294">
        <f t="shared" si="108"/>
        <v>3609.9082519999997</v>
      </c>
      <c r="M294">
        <f t="shared" si="109"/>
        <v>0.62928870559542138</v>
      </c>
      <c r="N294">
        <f t="shared" si="110"/>
        <v>1.7701045329903762</v>
      </c>
      <c r="O294" s="6">
        <f t="shared" si="111"/>
        <v>0.29161787285299967</v>
      </c>
      <c r="P294" s="6">
        <f t="shared" si="112"/>
        <v>0.42715459922647603</v>
      </c>
      <c r="Q294">
        <f t="shared" si="113"/>
        <v>1.0986295661084262</v>
      </c>
      <c r="R294" s="8">
        <v>1.9722287750872687</v>
      </c>
      <c r="S294">
        <f t="shared" si="114"/>
        <v>2.1899246954720661</v>
      </c>
      <c r="T294">
        <f t="shared" si="115"/>
        <v>1.6990795051076377</v>
      </c>
      <c r="U294">
        <f t="shared" si="116"/>
        <v>1.4347782487575607</v>
      </c>
      <c r="V294">
        <f t="shared" si="117"/>
        <v>0.99427615484076581</v>
      </c>
      <c r="W294">
        <f t="shared" si="118"/>
        <v>0.62928870559542138</v>
      </c>
      <c r="X294">
        <f t="shared" si="119"/>
        <v>0.73446652919656596</v>
      </c>
      <c r="Y294">
        <f t="shared" si="120"/>
        <v>0.82576088008235971</v>
      </c>
      <c r="Z294">
        <f t="shared" si="121"/>
        <v>3.8232308900573226</v>
      </c>
      <c r="AA294">
        <f t="shared" si="122"/>
        <v>2.9662998284927511</v>
      </c>
      <c r="AB294">
        <f t="shared" si="123"/>
        <v>2.5048754107272115</v>
      </c>
      <c r="AC294">
        <f t="shared" si="124"/>
        <v>1.7358347144513135</v>
      </c>
      <c r="AD294">
        <f t="shared" si="125"/>
        <v>1.0986295661084262</v>
      </c>
      <c r="AE294">
        <f t="shared" si="126"/>
        <v>1.2646808304022854</v>
      </c>
      <c r="AF294">
        <f t="shared" si="127"/>
        <v>1.4693980357311407</v>
      </c>
      <c r="AG294">
        <f t="shared" si="128"/>
        <v>6.1599637748065081</v>
      </c>
      <c r="AH294">
        <f t="shared" si="129"/>
        <v>4.7792822390740159</v>
      </c>
      <c r="AI294">
        <f t="shared" si="130"/>
        <v>4.0358383352180569</v>
      </c>
      <c r="AJ294">
        <f t="shared" si="131"/>
        <v>2.7967651621247946</v>
      </c>
      <c r="AK294">
        <f t="shared" si="132"/>
        <v>1.7701045329903762</v>
      </c>
      <c r="AL294">
        <f t="shared" si="133"/>
        <v>1.951015899742782</v>
      </c>
      <c r="AM294">
        <f t="shared" si="134"/>
        <v>2.1080469660838705</v>
      </c>
      <c r="AN294">
        <f>ACOS(COS(RADIANS(90-$C294)) *COS(RADIANS(90-'1. Intensity Data'!$C$8)) +SIN(RADIANS(90-'Climate Stations - U of M'!$C294)) *SIN(RADIANS(90-'1. Intensity Data'!$C$8)) *COS(RADIANS('Climate Stations - U of M'!$D294-'1. Intensity Data'!$C$9))) *6371</f>
        <v>177.10418353102693</v>
      </c>
    </row>
    <row r="295" spans="1:40" x14ac:dyDescent="0.25">
      <c r="A295">
        <v>973</v>
      </c>
      <c r="B295" t="s">
        <v>1941</v>
      </c>
      <c r="C295">
        <v>45.584200000000003</v>
      </c>
      <c r="D295">
        <v>-109.851699999999</v>
      </c>
      <c r="E295" s="13">
        <v>2133.5999999999899</v>
      </c>
      <c r="F295" t="s">
        <v>1942</v>
      </c>
      <c r="G295" t="s">
        <v>2345</v>
      </c>
      <c r="H295" s="8">
        <v>1.1276200000000001</v>
      </c>
      <c r="I295" s="8">
        <v>1.8968700000000001</v>
      </c>
      <c r="J295" s="8">
        <v>2.45858</v>
      </c>
      <c r="K295" s="8">
        <v>3.9460500000000001</v>
      </c>
      <c r="L295">
        <f t="shared" si="108"/>
        <v>7000.0002239999667</v>
      </c>
      <c r="M295">
        <f t="shared" si="109"/>
        <v>0.62459276034520028</v>
      </c>
      <c r="N295">
        <f t="shared" si="110"/>
        <v>1.6205833796067837</v>
      </c>
      <c r="O295" s="6">
        <f t="shared" si="111"/>
        <v>0.25459733183562366</v>
      </c>
      <c r="P295" s="6">
        <f t="shared" si="112"/>
        <v>0.44811933760525291</v>
      </c>
      <c r="Q295">
        <f t="shared" si="113"/>
        <v>1.0343513586060182</v>
      </c>
      <c r="R295" s="8">
        <v>1.1349339793450826</v>
      </c>
      <c r="S295">
        <f t="shared" si="114"/>
        <v>2.1735828060012969</v>
      </c>
      <c r="T295">
        <f t="shared" si="115"/>
        <v>1.6864004529320407</v>
      </c>
      <c r="U295">
        <f t="shared" si="116"/>
        <v>1.4240714935870564</v>
      </c>
      <c r="V295">
        <f t="shared" si="117"/>
        <v>0.98685656134541644</v>
      </c>
      <c r="W295">
        <f t="shared" si="118"/>
        <v>0.62459276034520028</v>
      </c>
      <c r="X295">
        <f t="shared" si="119"/>
        <v>0.75034957025890026</v>
      </c>
      <c r="Y295">
        <f t="shared" si="120"/>
        <v>0.85950648126399187</v>
      </c>
      <c r="Z295">
        <f t="shared" si="121"/>
        <v>3.5995427279489429</v>
      </c>
      <c r="AA295">
        <f t="shared" si="122"/>
        <v>2.792748668236249</v>
      </c>
      <c r="AB295">
        <f t="shared" si="123"/>
        <v>2.3583210976217215</v>
      </c>
      <c r="AC295">
        <f t="shared" si="124"/>
        <v>1.6342751465975089</v>
      </c>
      <c r="AD295">
        <f t="shared" si="125"/>
        <v>1.0343513586060182</v>
      </c>
      <c r="AE295">
        <f t="shared" si="126"/>
        <v>1.0553571314667387</v>
      </c>
      <c r="AF295">
        <f t="shared" si="127"/>
        <v>1.0783813661195398</v>
      </c>
      <c r="AG295">
        <f t="shared" si="128"/>
        <v>5.6396301610316062</v>
      </c>
      <c r="AH295">
        <f t="shared" si="129"/>
        <v>4.3755751249383161</v>
      </c>
      <c r="AI295">
        <f t="shared" si="130"/>
        <v>3.6949301055034662</v>
      </c>
      <c r="AJ295">
        <f t="shared" si="131"/>
        <v>2.5605217397787183</v>
      </c>
      <c r="AK295">
        <f t="shared" si="132"/>
        <v>1.6205833796067837</v>
      </c>
      <c r="AL295">
        <f t="shared" si="133"/>
        <v>1.8300825347050877</v>
      </c>
      <c r="AM295">
        <f t="shared" si="134"/>
        <v>2.0119278013304158</v>
      </c>
      <c r="AN295">
        <f>ACOS(COS(RADIANS(90-$C295)) *COS(RADIANS(90-'1. Intensity Data'!$C$8)) +SIN(RADIANS(90-'Climate Stations - U of M'!$C295)) *SIN(RADIANS(90-'1. Intensity Data'!$C$8)) *COS(RADIANS('Climate Stations - U of M'!$D295-'1. Intensity Data'!$C$9))) *6371</f>
        <v>200.78031826417723</v>
      </c>
    </row>
    <row r="296" spans="1:40" x14ac:dyDescent="0.25">
      <c r="A296">
        <v>415</v>
      </c>
      <c r="B296" t="s">
        <v>831</v>
      </c>
      <c r="C296">
        <v>45.212800000000001</v>
      </c>
      <c r="D296">
        <v>-112.6447</v>
      </c>
      <c r="E296" s="13">
        <v>1593.5</v>
      </c>
      <c r="F296" t="s">
        <v>832</v>
      </c>
      <c r="G296" t="s">
        <v>2345</v>
      </c>
      <c r="H296" s="8">
        <v>0.62021999999999999</v>
      </c>
      <c r="I296" s="8">
        <v>1.08361</v>
      </c>
      <c r="J296" s="8">
        <v>1.53287</v>
      </c>
      <c r="K296" s="8">
        <v>2.6192000000000002</v>
      </c>
      <c r="L296">
        <f t="shared" si="108"/>
        <v>5228.01854</v>
      </c>
      <c r="M296">
        <f t="shared" si="109"/>
        <v>0.34394285312612471</v>
      </c>
      <c r="N296">
        <f t="shared" si="110"/>
        <v>1.193265911703673</v>
      </c>
      <c r="O296" s="6">
        <f t="shared" si="111"/>
        <v>0.21710584457173845</v>
      </c>
      <c r="P296" s="6">
        <f t="shared" si="112"/>
        <v>0.19345654907813858</v>
      </c>
      <c r="Q296">
        <f t="shared" si="113"/>
        <v>0.6933612303909058</v>
      </c>
      <c r="R296" s="8">
        <v>1.5851474737830662</v>
      </c>
      <c r="S296">
        <f t="shared" si="114"/>
        <v>1.1969211288789139</v>
      </c>
      <c r="T296">
        <f t="shared" si="115"/>
        <v>0.92864570344053676</v>
      </c>
      <c r="U296">
        <f t="shared" si="116"/>
        <v>0.78418970512756425</v>
      </c>
      <c r="V296">
        <f t="shared" si="117"/>
        <v>0.54342970793927703</v>
      </c>
      <c r="W296">
        <f t="shared" si="118"/>
        <v>0.34394285312612471</v>
      </c>
      <c r="X296">
        <f t="shared" si="119"/>
        <v>0.41301213984459356</v>
      </c>
      <c r="Y296">
        <f t="shared" si="120"/>
        <v>0.47296428071622448</v>
      </c>
      <c r="Z296">
        <f t="shared" si="121"/>
        <v>2.4128970817603523</v>
      </c>
      <c r="AA296">
        <f t="shared" si="122"/>
        <v>1.8720753220554458</v>
      </c>
      <c r="AB296">
        <f t="shared" si="123"/>
        <v>1.580863605291265</v>
      </c>
      <c r="AC296">
        <f t="shared" si="124"/>
        <v>1.0955107440176313</v>
      </c>
      <c r="AD296">
        <f t="shared" si="125"/>
        <v>0.6933612303909058</v>
      </c>
      <c r="AE296">
        <f t="shared" si="126"/>
        <v>1.1679105050762346</v>
      </c>
      <c r="AF296">
        <f t="shared" si="127"/>
        <v>1.2886310680220781</v>
      </c>
      <c r="AG296">
        <f t="shared" si="128"/>
        <v>4.1525653727287821</v>
      </c>
      <c r="AH296">
        <f t="shared" si="129"/>
        <v>3.2218179615999167</v>
      </c>
      <c r="AI296">
        <f t="shared" si="130"/>
        <v>2.7206462786843741</v>
      </c>
      <c r="AJ296">
        <f t="shared" si="131"/>
        <v>1.8853601404918034</v>
      </c>
      <c r="AK296">
        <f t="shared" si="132"/>
        <v>1.193265911703673</v>
      </c>
      <c r="AL296">
        <f t="shared" si="133"/>
        <v>1.2781669337777548</v>
      </c>
      <c r="AM296">
        <f t="shared" si="134"/>
        <v>1.3518610209380577</v>
      </c>
      <c r="AN296">
        <f>ACOS(COS(RADIANS(90-$C296)) *COS(RADIANS(90-'1. Intensity Data'!$C$8)) +SIN(RADIANS(90-'Climate Stations - U of M'!$C296)) *SIN(RADIANS(90-'1. Intensity Data'!$C$8)) *COS(RADIANS('Climate Stations - U of M'!$D296-'1. Intensity Data'!$C$9))) *6371</f>
        <v>160.82872037342696</v>
      </c>
    </row>
    <row r="297" spans="1:40" x14ac:dyDescent="0.25">
      <c r="A297">
        <v>9</v>
      </c>
      <c r="B297" t="s">
        <v>21</v>
      </c>
      <c r="C297">
        <v>45.2137999999999</v>
      </c>
      <c r="D297">
        <v>-112.62730000000001</v>
      </c>
      <c r="E297" s="13">
        <v>1552</v>
      </c>
      <c r="F297" t="s">
        <v>22</v>
      </c>
      <c r="G297" t="s">
        <v>2345</v>
      </c>
      <c r="H297" s="8">
        <v>0.62048999999999999</v>
      </c>
      <c r="I297" s="8">
        <v>1.0596000000000001</v>
      </c>
      <c r="J297" s="8">
        <v>1.5371699999999999</v>
      </c>
      <c r="K297" s="8">
        <v>2.5888900000000001</v>
      </c>
      <c r="L297">
        <f t="shared" si="108"/>
        <v>5091.8636800000004</v>
      </c>
      <c r="M297">
        <f t="shared" si="109"/>
        <v>0.35138333115232162</v>
      </c>
      <c r="N297">
        <f t="shared" si="110"/>
        <v>1.2091614124438828</v>
      </c>
      <c r="O297" s="6">
        <f t="shared" si="111"/>
        <v>0.21926713623650654</v>
      </c>
      <c r="P297" s="6">
        <f t="shared" si="112"/>
        <v>0.19939893388053365</v>
      </c>
      <c r="Q297">
        <f t="shared" si="113"/>
        <v>0.70428017316220815</v>
      </c>
      <c r="R297" s="8">
        <v>0.99761956787906836</v>
      </c>
      <c r="S297">
        <f t="shared" si="114"/>
        <v>1.2228139924100792</v>
      </c>
      <c r="T297">
        <f t="shared" si="115"/>
        <v>0.94873499411126838</v>
      </c>
      <c r="U297">
        <f t="shared" si="116"/>
        <v>0.80115399502729323</v>
      </c>
      <c r="V297">
        <f t="shared" si="117"/>
        <v>0.5551856632206682</v>
      </c>
      <c r="W297">
        <f t="shared" si="118"/>
        <v>0.35138333115232162</v>
      </c>
      <c r="X297">
        <f t="shared" si="119"/>
        <v>0.41865999836424123</v>
      </c>
      <c r="Y297">
        <f t="shared" si="120"/>
        <v>0.47705614550418746</v>
      </c>
      <c r="Z297">
        <f t="shared" si="121"/>
        <v>2.4508950026044842</v>
      </c>
      <c r="AA297">
        <f t="shared" si="122"/>
        <v>1.9015564675379619</v>
      </c>
      <c r="AB297">
        <f t="shared" si="123"/>
        <v>1.6057587948098344</v>
      </c>
      <c r="AC297">
        <f t="shared" si="124"/>
        <v>1.112762673596289</v>
      </c>
      <c r="AD297">
        <f t="shared" si="125"/>
        <v>0.70428017316220815</v>
      </c>
      <c r="AE297">
        <f t="shared" si="126"/>
        <v>1.0210285286002352</v>
      </c>
      <c r="AF297">
        <f t="shared" si="127"/>
        <v>1.014255535964911</v>
      </c>
      <c r="AG297">
        <f t="shared" si="128"/>
        <v>4.2078817153047119</v>
      </c>
      <c r="AH297">
        <f t="shared" si="129"/>
        <v>3.2647358135984836</v>
      </c>
      <c r="AI297">
        <f t="shared" si="130"/>
        <v>2.7568880203720525</v>
      </c>
      <c r="AJ297">
        <f t="shared" si="131"/>
        <v>1.9104750316613348</v>
      </c>
      <c r="AK297">
        <f t="shared" si="132"/>
        <v>1.2091614124438828</v>
      </c>
      <c r="AL297">
        <f t="shared" si="133"/>
        <v>1.291163559332912</v>
      </c>
      <c r="AM297">
        <f t="shared" si="134"/>
        <v>1.3623414228325896</v>
      </c>
      <c r="AN297">
        <f>ACOS(COS(RADIANS(90-$C297)) *COS(RADIANS(90-'1. Intensity Data'!$C$8)) +SIN(RADIANS(90-'Climate Stations - U of M'!$C297)) *SIN(RADIANS(90-'1. Intensity Data'!$C$8)) *COS(RADIANS('Climate Stations - U of M'!$D297-'1. Intensity Data'!$C$9))) *6371</f>
        <v>160.31856467466943</v>
      </c>
    </row>
    <row r="298" spans="1:40" x14ac:dyDescent="0.25">
      <c r="A298" s="1">
        <v>1146</v>
      </c>
      <c r="B298" t="s">
        <v>2284</v>
      </c>
      <c r="C298">
        <v>45.158099999999898</v>
      </c>
      <c r="D298">
        <v>-113.005799999999</v>
      </c>
      <c r="E298" s="13">
        <v>1820</v>
      </c>
      <c r="F298" t="s">
        <v>2285</v>
      </c>
      <c r="G298" t="s">
        <v>2345</v>
      </c>
      <c r="H298" s="8">
        <v>0.73692999999999997</v>
      </c>
      <c r="I298" s="8">
        <v>1.2959700000000001</v>
      </c>
      <c r="J298" s="8">
        <v>1.69634</v>
      </c>
      <c r="K298" s="8">
        <v>2.9478300000000002</v>
      </c>
      <c r="L298">
        <f t="shared" si="108"/>
        <v>5971.1288000000004</v>
      </c>
      <c r="M298">
        <f t="shared" si="109"/>
        <v>0.40094735538708459</v>
      </c>
      <c r="N298">
        <f t="shared" si="110"/>
        <v>1.2308232781924602</v>
      </c>
      <c r="O298" s="6">
        <f t="shared" si="111"/>
        <v>0.21213472457955321</v>
      </c>
      <c r="P298" s="6">
        <f t="shared" si="112"/>
        <v>0.2539067691459066</v>
      </c>
      <c r="Q298">
        <f t="shared" si="113"/>
        <v>0.74236502366918344</v>
      </c>
      <c r="R298" s="8">
        <v>1.5619860358424345</v>
      </c>
      <c r="S298">
        <f t="shared" si="114"/>
        <v>1.3952967967470542</v>
      </c>
      <c r="T298">
        <f t="shared" si="115"/>
        <v>1.0825578595451284</v>
      </c>
      <c r="U298">
        <f t="shared" si="116"/>
        <v>0.9141599702825528</v>
      </c>
      <c r="V298">
        <f t="shared" si="117"/>
        <v>0.6334968215115937</v>
      </c>
      <c r="W298">
        <f t="shared" si="118"/>
        <v>0.40094735538708459</v>
      </c>
      <c r="X298">
        <f t="shared" si="119"/>
        <v>0.48494301654031347</v>
      </c>
      <c r="Y298">
        <f t="shared" si="120"/>
        <v>0.55785125042131611</v>
      </c>
      <c r="Z298">
        <f t="shared" si="121"/>
        <v>2.583430282368758</v>
      </c>
      <c r="AA298">
        <f t="shared" si="122"/>
        <v>2.0043855639067951</v>
      </c>
      <c r="AB298">
        <f t="shared" si="123"/>
        <v>1.6925922539657381</v>
      </c>
      <c r="AC298">
        <f t="shared" si="124"/>
        <v>1.1729367373973099</v>
      </c>
      <c r="AD298">
        <f t="shared" si="125"/>
        <v>0.74236502366918344</v>
      </c>
      <c r="AE298">
        <f t="shared" si="126"/>
        <v>1.1621201455910768</v>
      </c>
      <c r="AF298">
        <f t="shared" si="127"/>
        <v>1.277814676503803</v>
      </c>
      <c r="AG298">
        <f t="shared" si="128"/>
        <v>4.283265008109761</v>
      </c>
      <c r="AH298">
        <f t="shared" si="129"/>
        <v>3.3232228511196427</v>
      </c>
      <c r="AI298">
        <f t="shared" si="130"/>
        <v>2.806277074278809</v>
      </c>
      <c r="AJ298">
        <f t="shared" si="131"/>
        <v>1.9447007795440872</v>
      </c>
      <c r="AK298">
        <f t="shared" si="132"/>
        <v>1.2308232781924602</v>
      </c>
      <c r="AL298">
        <f t="shared" si="133"/>
        <v>1.3472024586443452</v>
      </c>
      <c r="AM298">
        <f t="shared" si="134"/>
        <v>1.4482195872765813</v>
      </c>
      <c r="AN298">
        <f>ACOS(COS(RADIANS(90-$C298)) *COS(RADIANS(90-'1. Intensity Data'!$C$8)) +SIN(RADIANS(90-'Climate Stations - U of M'!$C298)) *SIN(RADIANS(90-'1. Intensity Data'!$C$8)) *COS(RADIANS('Climate Stations - U of M'!$D298-'1. Intensity Data'!$C$9))) *6371</f>
        <v>176.87007176721394</v>
      </c>
    </row>
    <row r="299" spans="1:40" x14ac:dyDescent="0.25">
      <c r="A299">
        <v>8</v>
      </c>
      <c r="B299" t="s">
        <v>19</v>
      </c>
      <c r="C299">
        <v>45.243400000000001</v>
      </c>
      <c r="D299">
        <v>-112.5334</v>
      </c>
      <c r="E299" s="13">
        <v>1615.0999999999899</v>
      </c>
      <c r="F299" t="s">
        <v>20</v>
      </c>
      <c r="G299" t="s">
        <v>2345</v>
      </c>
      <c r="H299" s="8">
        <v>0.62919000000000003</v>
      </c>
      <c r="I299" s="8">
        <v>1.0792900000000001</v>
      </c>
      <c r="J299" s="8">
        <v>1.55294</v>
      </c>
      <c r="K299" s="8">
        <v>2.57436</v>
      </c>
      <c r="L299">
        <f t="shared" si="108"/>
        <v>5298.8846839999669</v>
      </c>
      <c r="M299">
        <f t="shared" si="109"/>
        <v>0.35444910073196267</v>
      </c>
      <c r="N299">
        <f t="shared" si="110"/>
        <v>1.2211799429575256</v>
      </c>
      <c r="O299" s="6">
        <f t="shared" si="111"/>
        <v>0.22155566084936784</v>
      </c>
      <c r="P299" s="6">
        <f t="shared" si="112"/>
        <v>0.20087841907712778</v>
      </c>
      <c r="Q299">
        <f t="shared" si="113"/>
        <v>0.71102918101732671</v>
      </c>
      <c r="R299" s="8">
        <v>1.009228223074889</v>
      </c>
      <c r="S299">
        <f t="shared" si="114"/>
        <v>1.23348287054723</v>
      </c>
      <c r="T299">
        <f t="shared" si="115"/>
        <v>0.95701257197629919</v>
      </c>
      <c r="U299">
        <f t="shared" si="116"/>
        <v>0.80814394966887482</v>
      </c>
      <c r="V299">
        <f t="shared" si="117"/>
        <v>0.56002957915650109</v>
      </c>
      <c r="W299">
        <f t="shared" si="118"/>
        <v>0.35444910073196267</v>
      </c>
      <c r="X299">
        <f t="shared" si="119"/>
        <v>0.42313432554897201</v>
      </c>
      <c r="Y299">
        <f t="shared" si="120"/>
        <v>0.48275310069013611</v>
      </c>
      <c r="Z299">
        <f t="shared" si="121"/>
        <v>2.474381549940297</v>
      </c>
      <c r="AA299">
        <f t="shared" si="122"/>
        <v>1.9197787887467821</v>
      </c>
      <c r="AB299">
        <f t="shared" si="123"/>
        <v>1.6211465327195047</v>
      </c>
      <c r="AC299">
        <f t="shared" si="124"/>
        <v>1.1234261060073762</v>
      </c>
      <c r="AD299">
        <f t="shared" si="125"/>
        <v>0.71102918101732671</v>
      </c>
      <c r="AE299">
        <f t="shared" si="126"/>
        <v>1.0239306923991904</v>
      </c>
      <c r="AF299">
        <f t="shared" si="127"/>
        <v>1.0196767779413594</v>
      </c>
      <c r="AG299">
        <f t="shared" si="128"/>
        <v>4.2497062014921889</v>
      </c>
      <c r="AH299">
        <f t="shared" si="129"/>
        <v>3.2971858459853198</v>
      </c>
      <c r="AI299">
        <f t="shared" si="130"/>
        <v>2.7842902699431584</v>
      </c>
      <c r="AJ299">
        <f t="shared" si="131"/>
        <v>1.9294643098728905</v>
      </c>
      <c r="AK299">
        <f t="shared" si="132"/>
        <v>1.2211799429575256</v>
      </c>
      <c r="AL299">
        <f t="shared" si="133"/>
        <v>1.3041199572181443</v>
      </c>
      <c r="AM299">
        <f t="shared" si="134"/>
        <v>1.3761118895963613</v>
      </c>
      <c r="AN299">
        <f>ACOS(COS(RADIANS(90-$C299)) *COS(RADIANS(90-'1. Intensity Data'!$C$8)) +SIN(RADIANS(90-'Climate Stations - U of M'!$C299)) *SIN(RADIANS(90-'1. Intensity Data'!$C$8)) *COS(RADIANS('Climate Stations - U of M'!$D299-'1. Intensity Data'!$C$9))) *6371</f>
        <v>155.13402711966057</v>
      </c>
    </row>
    <row r="300" spans="1:40" x14ac:dyDescent="0.25">
      <c r="A300">
        <v>416</v>
      </c>
      <c r="B300" t="s">
        <v>833</v>
      </c>
      <c r="C300">
        <v>45.106099999999898</v>
      </c>
      <c r="D300">
        <v>-112.6097</v>
      </c>
      <c r="E300" s="13">
        <v>1676.4</v>
      </c>
      <c r="F300" t="s">
        <v>834</v>
      </c>
      <c r="G300" t="s">
        <v>2345</v>
      </c>
      <c r="H300" s="8">
        <v>0.64498</v>
      </c>
      <c r="I300" s="8">
        <v>1.10833</v>
      </c>
      <c r="J300" s="8">
        <v>1.57945</v>
      </c>
      <c r="K300" s="8">
        <v>2.68</v>
      </c>
      <c r="L300">
        <f t="shared" si="108"/>
        <v>5500.0001760000005</v>
      </c>
      <c r="M300">
        <f t="shared" si="109"/>
        <v>0.36205149040087337</v>
      </c>
      <c r="N300">
        <f t="shared" si="110"/>
        <v>1.2106490107619776</v>
      </c>
      <c r="O300" s="6">
        <f t="shared" si="111"/>
        <v>0.21692038088314627</v>
      </c>
      <c r="P300" s="6">
        <f t="shared" si="112"/>
        <v>0.21169373998573116</v>
      </c>
      <c r="Q300">
        <f t="shared" si="113"/>
        <v>0.71117137537385444</v>
      </c>
      <c r="R300" s="8">
        <v>1.9739248813841641</v>
      </c>
      <c r="S300">
        <f t="shared" si="114"/>
        <v>1.2599391865950391</v>
      </c>
      <c r="T300">
        <f t="shared" si="115"/>
        <v>0.97753902408235815</v>
      </c>
      <c r="U300">
        <f t="shared" si="116"/>
        <v>0.82547739811399123</v>
      </c>
      <c r="V300">
        <f t="shared" si="117"/>
        <v>0.57204135483337992</v>
      </c>
      <c r="W300">
        <f t="shared" si="118"/>
        <v>0.36205149040087337</v>
      </c>
      <c r="X300">
        <f t="shared" si="119"/>
        <v>0.432783617800655</v>
      </c>
      <c r="Y300">
        <f t="shared" si="120"/>
        <v>0.49417910438366552</v>
      </c>
      <c r="Z300">
        <f t="shared" si="121"/>
        <v>2.4748763863010135</v>
      </c>
      <c r="AA300">
        <f t="shared" si="122"/>
        <v>1.920162713509407</v>
      </c>
      <c r="AB300">
        <f t="shared" si="123"/>
        <v>1.6214707358523879</v>
      </c>
      <c r="AC300">
        <f t="shared" si="124"/>
        <v>1.1236507730906902</v>
      </c>
      <c r="AD300">
        <f t="shared" si="125"/>
        <v>0.71117137537385444</v>
      </c>
      <c r="AE300">
        <f t="shared" si="126"/>
        <v>1.2651048569765093</v>
      </c>
      <c r="AF300">
        <f t="shared" si="127"/>
        <v>1.4701901173717908</v>
      </c>
      <c r="AG300">
        <f t="shared" si="128"/>
        <v>4.2130585574516815</v>
      </c>
      <c r="AH300">
        <f t="shared" si="129"/>
        <v>3.2687523290573397</v>
      </c>
      <c r="AI300">
        <f t="shared" si="130"/>
        <v>2.7602797445373088</v>
      </c>
      <c r="AJ300">
        <f t="shared" si="131"/>
        <v>1.9128254370039248</v>
      </c>
      <c r="AK300">
        <f t="shared" si="132"/>
        <v>1.2106490107619776</v>
      </c>
      <c r="AL300">
        <f t="shared" si="133"/>
        <v>1.3028492580714832</v>
      </c>
      <c r="AM300">
        <f t="shared" si="134"/>
        <v>1.3828790727361342</v>
      </c>
      <c r="AN300">
        <f>ACOS(COS(RADIANS(90-$C300)) *COS(RADIANS(90-'1. Intensity Data'!$C$8)) +SIN(RADIANS(90-'Climate Stations - U of M'!$C300)) *SIN(RADIANS(90-'1. Intensity Data'!$C$8)) *COS(RADIANS('Climate Stations - U of M'!$D300-'1. Intensity Data'!$C$9))) *6371</f>
        <v>171.4332720466418</v>
      </c>
    </row>
    <row r="301" spans="1:40" x14ac:dyDescent="0.25">
      <c r="A301" s="1">
        <v>1157</v>
      </c>
      <c r="B301" t="s">
        <v>2306</v>
      </c>
      <c r="C301">
        <v>45.2575</v>
      </c>
      <c r="D301">
        <v>-112.5545</v>
      </c>
      <c r="E301" s="13">
        <v>1585</v>
      </c>
      <c r="F301" t="s">
        <v>2307</v>
      </c>
      <c r="G301" t="s">
        <v>2345</v>
      </c>
      <c r="H301" s="8">
        <v>0.62180999999999997</v>
      </c>
      <c r="I301" s="8">
        <v>1.0517799999999999</v>
      </c>
      <c r="J301" s="8">
        <v>1.5428200000000001</v>
      </c>
      <c r="K301" s="8">
        <v>2.5</v>
      </c>
      <c r="L301">
        <f t="shared" si="108"/>
        <v>5200.1314000000002</v>
      </c>
      <c r="M301">
        <f t="shared" si="109"/>
        <v>0.35517529495616956</v>
      </c>
      <c r="N301">
        <f t="shared" si="110"/>
        <v>1.2357489456667201</v>
      </c>
      <c r="O301" s="6">
        <f t="shared" si="111"/>
        <v>0.22509419026644442</v>
      </c>
      <c r="P301" s="6">
        <f t="shared" si="112"/>
        <v>0.19915189161255953</v>
      </c>
      <c r="Q301">
        <f t="shared" si="113"/>
        <v>0.71745041863963988</v>
      </c>
      <c r="R301" s="8">
        <v>1.2506477036465409</v>
      </c>
      <c r="S301">
        <f t="shared" si="114"/>
        <v>1.23601002644747</v>
      </c>
      <c r="T301">
        <f t="shared" si="115"/>
        <v>0.95897329638165796</v>
      </c>
      <c r="U301">
        <f t="shared" si="116"/>
        <v>0.80979967250006657</v>
      </c>
      <c r="V301">
        <f t="shared" si="117"/>
        <v>0.56117696603074796</v>
      </c>
      <c r="W301">
        <f t="shared" si="118"/>
        <v>0.35517529495616956</v>
      </c>
      <c r="X301">
        <f t="shared" si="119"/>
        <v>0.42183397121712718</v>
      </c>
      <c r="Y301">
        <f t="shared" si="120"/>
        <v>0.47969370221163843</v>
      </c>
      <c r="Z301">
        <f t="shared" si="121"/>
        <v>2.4967274568659468</v>
      </c>
      <c r="AA301">
        <f t="shared" si="122"/>
        <v>1.9371161303270275</v>
      </c>
      <c r="AB301">
        <f t="shared" si="123"/>
        <v>1.6357869544983787</v>
      </c>
      <c r="AC301">
        <f t="shared" si="124"/>
        <v>1.133571661450631</v>
      </c>
      <c r="AD301">
        <f t="shared" si="125"/>
        <v>0.71745041863963988</v>
      </c>
      <c r="AE301">
        <f t="shared" si="126"/>
        <v>1.0842855625421035</v>
      </c>
      <c r="AF301">
        <f t="shared" si="127"/>
        <v>1.1324196753683209</v>
      </c>
      <c r="AG301">
        <f t="shared" si="128"/>
        <v>4.3004063309201852</v>
      </c>
      <c r="AH301">
        <f t="shared" si="129"/>
        <v>3.3365221533001446</v>
      </c>
      <c r="AI301">
        <f t="shared" si="130"/>
        <v>2.8175075961201217</v>
      </c>
      <c r="AJ301">
        <f t="shared" si="131"/>
        <v>1.9524833341534178</v>
      </c>
      <c r="AK301">
        <f t="shared" si="132"/>
        <v>1.2357489456667201</v>
      </c>
      <c r="AL301">
        <f t="shared" si="133"/>
        <v>1.31251670925004</v>
      </c>
      <c r="AM301">
        <f t="shared" si="134"/>
        <v>1.3791511280403621</v>
      </c>
      <c r="AN301">
        <f>ACOS(COS(RADIANS(90-$C301)) *COS(RADIANS(90-'1. Intensity Data'!$C$8)) +SIN(RADIANS(90-'Climate Stations - U of M'!$C301)) *SIN(RADIANS(90-'1. Intensity Data'!$C$8)) *COS(RADIANS('Climate Stations - U of M'!$D301-'1. Intensity Data'!$C$9))) *6371</f>
        <v>154.05443160252406</v>
      </c>
    </row>
    <row r="302" spans="1:40" x14ac:dyDescent="0.25">
      <c r="A302">
        <v>417</v>
      </c>
      <c r="B302" t="s">
        <v>835</v>
      </c>
      <c r="C302">
        <v>45.751100000000001</v>
      </c>
      <c r="D302">
        <v>-112.7547</v>
      </c>
      <c r="E302" s="13">
        <v>1630.7</v>
      </c>
      <c r="F302" t="s">
        <v>836</v>
      </c>
      <c r="G302" t="s">
        <v>2345</v>
      </c>
      <c r="H302" s="8">
        <v>0.65</v>
      </c>
      <c r="I302" s="8">
        <v>1.16035</v>
      </c>
      <c r="J302" s="8">
        <v>1.5742700000000001</v>
      </c>
      <c r="K302" s="8">
        <v>2.7551800000000002</v>
      </c>
      <c r="L302">
        <f t="shared" si="108"/>
        <v>5350.0657879999999</v>
      </c>
      <c r="M302">
        <f t="shared" si="109"/>
        <v>0.3520617055198863</v>
      </c>
      <c r="N302">
        <f t="shared" si="110"/>
        <v>1.1914309624677315</v>
      </c>
      <c r="O302" s="6">
        <f t="shared" si="111"/>
        <v>0.21456143171529776</v>
      </c>
      <c r="P302" s="6">
        <f t="shared" si="112"/>
        <v>0.20333905406952235</v>
      </c>
      <c r="Q302">
        <f t="shared" si="113"/>
        <v>0.69738500826862682</v>
      </c>
      <c r="R302" s="8">
        <v>1.0388972919995247</v>
      </c>
      <c r="S302">
        <f t="shared" si="114"/>
        <v>1.2251747352092042</v>
      </c>
      <c r="T302">
        <f t="shared" si="115"/>
        <v>0.95056660490369316</v>
      </c>
      <c r="U302">
        <f t="shared" si="116"/>
        <v>0.80270068858534072</v>
      </c>
      <c r="V302">
        <f t="shared" si="117"/>
        <v>0.55625749472142039</v>
      </c>
      <c r="W302">
        <f t="shared" si="118"/>
        <v>0.3520617055198863</v>
      </c>
      <c r="X302">
        <f t="shared" si="119"/>
        <v>0.42654627913991472</v>
      </c>
      <c r="Y302">
        <f t="shared" si="120"/>
        <v>0.49119888904209946</v>
      </c>
      <c r="Z302">
        <f t="shared" si="121"/>
        <v>2.4268998287748209</v>
      </c>
      <c r="AA302">
        <f t="shared" si="122"/>
        <v>1.8829395223252927</v>
      </c>
      <c r="AB302">
        <f t="shared" si="123"/>
        <v>1.5900378188524691</v>
      </c>
      <c r="AC302">
        <f t="shared" si="124"/>
        <v>1.1018683130644304</v>
      </c>
      <c r="AD302">
        <f t="shared" si="125"/>
        <v>0.69738500826862682</v>
      </c>
      <c r="AE302">
        <f t="shared" si="126"/>
        <v>1.0313479596303494</v>
      </c>
      <c r="AF302">
        <f t="shared" si="127"/>
        <v>1.0335322331291641</v>
      </c>
      <c r="AG302">
        <f t="shared" si="128"/>
        <v>4.1461797493877057</v>
      </c>
      <c r="AH302">
        <f t="shared" si="129"/>
        <v>3.2168635986628749</v>
      </c>
      <c r="AI302">
        <f t="shared" si="130"/>
        <v>2.7164625944264276</v>
      </c>
      <c r="AJ302">
        <f t="shared" si="131"/>
        <v>1.8824609206990159</v>
      </c>
      <c r="AK302">
        <f t="shared" si="132"/>
        <v>1.1914309624677315</v>
      </c>
      <c r="AL302">
        <f t="shared" si="133"/>
        <v>1.2871407218507986</v>
      </c>
      <c r="AM302">
        <f t="shared" si="134"/>
        <v>1.3702167929953011</v>
      </c>
      <c r="AN302">
        <f>ACOS(COS(RADIANS(90-$C302)) *COS(RADIANS(90-'1. Intensity Data'!$C$8)) +SIN(RADIANS(90-'Climate Stations - U of M'!$C302)) *SIN(RADIANS(90-'1. Intensity Data'!$C$8)) *COS(RADIANS('Climate Stations - U of M'!$D302-'1. Intensity Data'!$C$9))) *6371</f>
        <v>109.44311675539201</v>
      </c>
    </row>
    <row r="303" spans="1:40" x14ac:dyDescent="0.25">
      <c r="A303" s="1">
        <v>1108</v>
      </c>
      <c r="B303" t="s">
        <v>2210</v>
      </c>
      <c r="C303">
        <v>44.799999999999898</v>
      </c>
      <c r="D303">
        <v>-112.05</v>
      </c>
      <c r="E303" s="13">
        <v>2377.4</v>
      </c>
      <c r="F303" t="s">
        <v>836</v>
      </c>
      <c r="G303" t="s">
        <v>2345</v>
      </c>
      <c r="H303" s="8">
        <v>0.77656999999999998</v>
      </c>
      <c r="I303" s="8">
        <v>1.38462</v>
      </c>
      <c r="J303" s="8">
        <v>1.7592399999999999</v>
      </c>
      <c r="K303" s="8">
        <v>2.9354499999999999</v>
      </c>
      <c r="L303">
        <f t="shared" si="108"/>
        <v>7799.8690160000006</v>
      </c>
      <c r="M303">
        <f t="shared" si="109"/>
        <v>0.41563289477329524</v>
      </c>
      <c r="N303">
        <f t="shared" si="110"/>
        <v>1.2351297742263312</v>
      </c>
      <c r="O303" s="6">
        <f t="shared" si="111"/>
        <v>0.20948161049051581</v>
      </c>
      <c r="P303" s="6">
        <f t="shared" si="112"/>
        <v>0.27043130708263752</v>
      </c>
      <c r="Q303">
        <f t="shared" si="113"/>
        <v>0.7527805406544843</v>
      </c>
      <c r="R303" s="8">
        <v>1.2012644581879723</v>
      </c>
      <c r="S303">
        <f t="shared" si="114"/>
        <v>1.4464024738110675</v>
      </c>
      <c r="T303">
        <f t="shared" si="115"/>
        <v>1.1222088158878971</v>
      </c>
      <c r="U303">
        <f t="shared" si="116"/>
        <v>0.94764300008311309</v>
      </c>
      <c r="V303">
        <f t="shared" si="117"/>
        <v>0.65669997374180655</v>
      </c>
      <c r="W303">
        <f t="shared" si="118"/>
        <v>0.41563289477329524</v>
      </c>
      <c r="X303">
        <f t="shared" si="119"/>
        <v>0.50586717107997137</v>
      </c>
      <c r="Y303">
        <f t="shared" si="120"/>
        <v>0.5841905229141664</v>
      </c>
      <c r="Z303">
        <f t="shared" si="121"/>
        <v>2.6196762814776049</v>
      </c>
      <c r="AA303">
        <f t="shared" si="122"/>
        <v>2.0325074597671078</v>
      </c>
      <c r="AB303">
        <f t="shared" si="123"/>
        <v>1.716339632692224</v>
      </c>
      <c r="AC303">
        <f t="shared" si="124"/>
        <v>1.1893932542340853</v>
      </c>
      <c r="AD303">
        <f t="shared" si="125"/>
        <v>0.7527805406544843</v>
      </c>
      <c r="AE303">
        <f t="shared" si="126"/>
        <v>1.0719397511774613</v>
      </c>
      <c r="AF303">
        <f t="shared" si="127"/>
        <v>1.1093576997391692</v>
      </c>
      <c r="AG303">
        <f t="shared" si="128"/>
        <v>4.2982516143076319</v>
      </c>
      <c r="AH303">
        <f t="shared" si="129"/>
        <v>3.334850390411094</v>
      </c>
      <c r="AI303">
        <f t="shared" si="130"/>
        <v>2.8160958852360349</v>
      </c>
      <c r="AJ303">
        <f t="shared" si="131"/>
        <v>1.9515050432776033</v>
      </c>
      <c r="AK303">
        <f t="shared" si="132"/>
        <v>1.2351297742263312</v>
      </c>
      <c r="AL303">
        <f t="shared" si="133"/>
        <v>1.3661573306697483</v>
      </c>
      <c r="AM303">
        <f t="shared" si="134"/>
        <v>1.4798892496626346</v>
      </c>
      <c r="AN303">
        <f>ACOS(COS(RADIANS(90-$C303)) *COS(RADIANS(90-'1. Intensity Data'!$C$8)) +SIN(RADIANS(90-'Climate Stations - U of M'!$C303)) *SIN(RADIANS(90-'1. Intensity Data'!$C$8)) *COS(RADIANS('Climate Stations - U of M'!$D303-'1. Intensity Data'!$C$9))) *6371</f>
        <v>199.15042184058993</v>
      </c>
    </row>
    <row r="304" spans="1:40" x14ac:dyDescent="0.25">
      <c r="A304">
        <v>418</v>
      </c>
      <c r="B304" t="s">
        <v>837</v>
      </c>
      <c r="C304">
        <v>48.3992</v>
      </c>
      <c r="D304">
        <v>-108.2625</v>
      </c>
      <c r="E304">
        <v>699.2</v>
      </c>
      <c r="F304" t="s">
        <v>838</v>
      </c>
      <c r="G304" t="s">
        <v>2345</v>
      </c>
      <c r="H304" s="8">
        <v>1.01057</v>
      </c>
      <c r="I304" s="8">
        <v>1.5743400000000001</v>
      </c>
      <c r="J304" s="8">
        <v>2.4295900000000001</v>
      </c>
      <c r="K304" s="8">
        <v>3.63748</v>
      </c>
      <c r="L304">
        <f t="shared" si="108"/>
        <v>2293.9633280000003</v>
      </c>
      <c r="M304">
        <f t="shared" si="109"/>
        <v>0.60533020514056679</v>
      </c>
      <c r="N304">
        <f t="shared" si="110"/>
        <v>1.8306417457310276</v>
      </c>
      <c r="O304" s="6">
        <f t="shared" si="111"/>
        <v>0.31321685452520959</v>
      </c>
      <c r="P304" s="6">
        <f t="shared" si="112"/>
        <v>0.3882248255225631</v>
      </c>
      <c r="Q304">
        <f t="shared" si="113"/>
        <v>1.1094332856267952</v>
      </c>
      <c r="R304" s="8">
        <v>2.1662594554271863</v>
      </c>
      <c r="S304">
        <f t="shared" si="114"/>
        <v>2.1065491138891725</v>
      </c>
      <c r="T304">
        <f t="shared" si="115"/>
        <v>1.6343915538795306</v>
      </c>
      <c r="U304">
        <f t="shared" si="116"/>
        <v>1.3801528677204922</v>
      </c>
      <c r="V304">
        <f t="shared" si="117"/>
        <v>0.95642172412209558</v>
      </c>
      <c r="W304">
        <f t="shared" si="118"/>
        <v>0.60533020514056679</v>
      </c>
      <c r="X304">
        <f t="shared" si="119"/>
        <v>0.70664015385542511</v>
      </c>
      <c r="Y304">
        <f t="shared" si="120"/>
        <v>0.79457718933992216</v>
      </c>
      <c r="Z304">
        <f t="shared" si="121"/>
        <v>3.8608278339812472</v>
      </c>
      <c r="AA304">
        <f t="shared" si="122"/>
        <v>2.9954698711923471</v>
      </c>
      <c r="AB304">
        <f t="shared" si="123"/>
        <v>2.5295078912290929</v>
      </c>
      <c r="AC304">
        <f t="shared" si="124"/>
        <v>1.7529045912903365</v>
      </c>
      <c r="AD304">
        <f t="shared" si="125"/>
        <v>1.1094332856267952</v>
      </c>
      <c r="AE304">
        <f t="shared" si="126"/>
        <v>1.3131885004872648</v>
      </c>
      <c r="AF304">
        <f t="shared" si="127"/>
        <v>1.5600103634498821</v>
      </c>
      <c r="AG304">
        <f t="shared" si="128"/>
        <v>6.3706332751439749</v>
      </c>
      <c r="AH304">
        <f t="shared" si="129"/>
        <v>4.9427327134737746</v>
      </c>
      <c r="AI304">
        <f t="shared" si="130"/>
        <v>4.1738631802667427</v>
      </c>
      <c r="AJ304">
        <f t="shared" si="131"/>
        <v>2.8924139582550237</v>
      </c>
      <c r="AK304">
        <f t="shared" si="132"/>
        <v>1.8306417457310276</v>
      </c>
      <c r="AL304">
        <f t="shared" si="133"/>
        <v>1.9803788092982708</v>
      </c>
      <c r="AM304">
        <f t="shared" si="134"/>
        <v>2.1103505804746381</v>
      </c>
      <c r="AN304">
        <f>ACOS(COS(RADIANS(90-$C304)) *COS(RADIANS(90-'1. Intensity Data'!$C$8)) +SIN(RADIANS(90-'Climate Stations - U of M'!$C304)) *SIN(RADIANS(90-'1. Intensity Data'!$C$8)) *COS(RADIANS('Climate Stations - U of M'!$D304-'1. Intensity Data'!$C$9))) *6371</f>
        <v>346.11505794273353</v>
      </c>
    </row>
    <row r="305" spans="1:40" x14ac:dyDescent="0.25">
      <c r="A305">
        <v>419</v>
      </c>
      <c r="B305" t="s">
        <v>839</v>
      </c>
      <c r="C305">
        <v>48.883299999999899</v>
      </c>
      <c r="D305">
        <v>-104.4</v>
      </c>
      <c r="E305">
        <v>670.89999999999895</v>
      </c>
      <c r="F305" t="s">
        <v>840</v>
      </c>
      <c r="G305" t="s">
        <v>2345</v>
      </c>
      <c r="H305" s="8">
        <v>1.3195399999999999</v>
      </c>
      <c r="I305" s="8">
        <v>1.83727</v>
      </c>
      <c r="J305" s="8">
        <v>3.25712</v>
      </c>
      <c r="K305" s="8">
        <v>4.2808200000000003</v>
      </c>
      <c r="L305">
        <f t="shared" si="108"/>
        <v>2201.1155559999966</v>
      </c>
      <c r="M305">
        <f t="shared" si="109"/>
        <v>0.87145543786378699</v>
      </c>
      <c r="N305">
        <f t="shared" si="110"/>
        <v>2.4809820713853239</v>
      </c>
      <c r="O305" s="6">
        <f t="shared" si="111"/>
        <v>0.41143076901343123</v>
      </c>
      <c r="P305" s="6">
        <f t="shared" si="112"/>
        <v>0.58627336032651711</v>
      </c>
      <c r="Q305">
        <f t="shared" si="113"/>
        <v>1.5336277158559204</v>
      </c>
      <c r="R305" s="8">
        <v>2.1674996868655065</v>
      </c>
      <c r="S305">
        <f t="shared" si="114"/>
        <v>3.0326649237659784</v>
      </c>
      <c r="T305">
        <f t="shared" si="115"/>
        <v>2.352929682232225</v>
      </c>
      <c r="U305">
        <f t="shared" si="116"/>
        <v>1.9869183983294341</v>
      </c>
      <c r="V305">
        <f t="shared" si="117"/>
        <v>1.3768995918247835</v>
      </c>
      <c r="W305">
        <f t="shared" si="118"/>
        <v>0.87145543786378699</v>
      </c>
      <c r="X305">
        <f t="shared" si="119"/>
        <v>0.9834765783978402</v>
      </c>
      <c r="Y305">
        <f t="shared" si="120"/>
        <v>1.0807109283813985</v>
      </c>
      <c r="Z305">
        <f t="shared" si="121"/>
        <v>5.3370244511786034</v>
      </c>
      <c r="AA305">
        <f t="shared" si="122"/>
        <v>4.1407948328109851</v>
      </c>
      <c r="AB305">
        <f t="shared" si="123"/>
        <v>3.4966711921514984</v>
      </c>
      <c r="AC305">
        <f t="shared" si="124"/>
        <v>2.4231317910523544</v>
      </c>
      <c r="AD305">
        <f t="shared" si="125"/>
        <v>1.5336277158559204</v>
      </c>
      <c r="AE305">
        <f t="shared" si="126"/>
        <v>1.3134985583468448</v>
      </c>
      <c r="AF305">
        <f t="shared" si="127"/>
        <v>1.5605895515315777</v>
      </c>
      <c r="AG305">
        <f t="shared" si="128"/>
        <v>8.6338176084209266</v>
      </c>
      <c r="AH305">
        <f t="shared" si="129"/>
        <v>6.6986515927403749</v>
      </c>
      <c r="AI305">
        <f t="shared" si="130"/>
        <v>5.6566391227585378</v>
      </c>
      <c r="AJ305">
        <f t="shared" si="131"/>
        <v>3.919951672788812</v>
      </c>
      <c r="AK305">
        <f t="shared" si="132"/>
        <v>2.4809820713853239</v>
      </c>
      <c r="AL305">
        <f t="shared" si="133"/>
        <v>2.6750165535389931</v>
      </c>
      <c r="AM305">
        <f t="shared" si="134"/>
        <v>2.8434384840483782</v>
      </c>
      <c r="AN305">
        <f>ACOS(COS(RADIANS(90-$C305)) *COS(RADIANS(90-'1. Intensity Data'!$C$8)) +SIN(RADIANS(90-'Climate Stations - U of M'!$C305)) *SIN(RADIANS(90-'1. Intensity Data'!$C$8)) *COS(RADIANS('Climate Stations - U of M'!$D305-'1. Intensity Data'!$C$9))) *6371</f>
        <v>623.42928807969975</v>
      </c>
    </row>
    <row r="306" spans="1:40" x14ac:dyDescent="0.25">
      <c r="A306">
        <v>420</v>
      </c>
      <c r="B306" t="s">
        <v>841</v>
      </c>
      <c r="C306">
        <v>47.35</v>
      </c>
      <c r="D306">
        <v>-108.25</v>
      </c>
      <c r="E306">
        <v>836.1</v>
      </c>
      <c r="F306" t="s">
        <v>842</v>
      </c>
      <c r="G306" t="s">
        <v>2345</v>
      </c>
      <c r="H306" s="8">
        <v>0.88427</v>
      </c>
      <c r="I306" s="8">
        <v>1.2480899999999999</v>
      </c>
      <c r="J306" s="8">
        <v>2.1866099999999999</v>
      </c>
      <c r="K306" s="8">
        <v>3.13043</v>
      </c>
      <c r="L306">
        <f t="shared" si="108"/>
        <v>2743.1103240000002</v>
      </c>
      <c r="M306">
        <f t="shared" si="109"/>
        <v>0.58558859960499643</v>
      </c>
      <c r="N306">
        <f t="shared" si="110"/>
        <v>1.7449108897413201</v>
      </c>
      <c r="O306" s="6">
        <f t="shared" si="111"/>
        <v>0.2963485359180405</v>
      </c>
      <c r="P306" s="6">
        <f t="shared" si="112"/>
        <v>0.38017544747033882</v>
      </c>
      <c r="Q306">
        <f t="shared" si="113"/>
        <v>1.0625431686058295</v>
      </c>
      <c r="R306" s="8">
        <v>1.7951627996883599</v>
      </c>
      <c r="S306">
        <f t="shared" si="114"/>
        <v>2.0378483266253875</v>
      </c>
      <c r="T306">
        <f t="shared" si="115"/>
        <v>1.5810892189334904</v>
      </c>
      <c r="U306">
        <f t="shared" si="116"/>
        <v>1.3351420070993918</v>
      </c>
      <c r="V306">
        <f t="shared" si="117"/>
        <v>0.92522998737589435</v>
      </c>
      <c r="W306">
        <f t="shared" si="118"/>
        <v>0.58558859960499643</v>
      </c>
      <c r="X306">
        <f t="shared" si="119"/>
        <v>0.66025894970374732</v>
      </c>
      <c r="Y306">
        <f t="shared" si="120"/>
        <v>0.72507281358946307</v>
      </c>
      <c r="Z306">
        <f t="shared" si="121"/>
        <v>3.6976502267482863</v>
      </c>
      <c r="AA306">
        <f t="shared" si="122"/>
        <v>2.8688665552357397</v>
      </c>
      <c r="AB306">
        <f t="shared" si="123"/>
        <v>2.4225984244212913</v>
      </c>
      <c r="AC306">
        <f t="shared" si="124"/>
        <v>1.6788182063972108</v>
      </c>
      <c r="AD306">
        <f t="shared" si="125"/>
        <v>1.0625431686058295</v>
      </c>
      <c r="AE306">
        <f t="shared" si="126"/>
        <v>1.2204143365525582</v>
      </c>
      <c r="AF306">
        <f t="shared" si="127"/>
        <v>1.3867082252198504</v>
      </c>
      <c r="AG306">
        <f t="shared" si="128"/>
        <v>6.0722898962997931</v>
      </c>
      <c r="AH306">
        <f t="shared" si="129"/>
        <v>4.7112594023015646</v>
      </c>
      <c r="AI306">
        <f t="shared" si="130"/>
        <v>3.9783968286102094</v>
      </c>
      <c r="AJ306">
        <f t="shared" si="131"/>
        <v>2.7569592057912859</v>
      </c>
      <c r="AK306">
        <f t="shared" si="132"/>
        <v>1.7449108897413201</v>
      </c>
      <c r="AL306">
        <f t="shared" si="133"/>
        <v>1.8553356673059902</v>
      </c>
      <c r="AM306">
        <f t="shared" si="134"/>
        <v>1.9511843742321235</v>
      </c>
      <c r="AN306">
        <f>ACOS(COS(RADIANS(90-$C306)) *COS(RADIANS(90-'1. Intensity Data'!$C$8)) +SIN(RADIANS(90-'Climate Stations - U of M'!$C306)) *SIN(RADIANS(90-'1. Intensity Data'!$C$8)) *COS(RADIANS('Climate Stations - U of M'!$D306-'1. Intensity Data'!$C$9))) *6371</f>
        <v>297.72587751910521</v>
      </c>
    </row>
    <row r="307" spans="1:40" x14ac:dyDescent="0.25">
      <c r="A307">
        <v>79</v>
      </c>
      <c r="B307" t="s">
        <v>160</v>
      </c>
      <c r="C307">
        <v>46.683599999999899</v>
      </c>
      <c r="D307">
        <v>-113.1339</v>
      </c>
      <c r="E307" s="13">
        <v>1309.0999999999899</v>
      </c>
      <c r="F307" t="s">
        <v>161</v>
      </c>
      <c r="G307" t="s">
        <v>2346</v>
      </c>
      <c r="H307" s="8">
        <v>0.76881999999999995</v>
      </c>
      <c r="I307" s="8">
        <v>1.24142</v>
      </c>
      <c r="J307" s="8">
        <v>1.68319</v>
      </c>
      <c r="K307" s="8">
        <v>2.9</v>
      </c>
      <c r="L307">
        <f t="shared" si="108"/>
        <v>4294.9476439999671</v>
      </c>
      <c r="M307">
        <f t="shared" si="109"/>
        <v>0.40048185129814595</v>
      </c>
      <c r="N307">
        <f t="shared" si="110"/>
        <v>1.0354998716079307</v>
      </c>
      <c r="O307" s="6">
        <f t="shared" si="111"/>
        <v>0.16232471522500311</v>
      </c>
      <c r="P307" s="6">
        <f t="shared" si="112"/>
        <v>0.2879669326047391</v>
      </c>
      <c r="Q307">
        <f t="shared" si="113"/>
        <v>0.66173340210633491</v>
      </c>
      <c r="R307" s="8">
        <v>1.1301387908183442</v>
      </c>
      <c r="S307">
        <f t="shared" si="114"/>
        <v>1.3936768425175479</v>
      </c>
      <c r="T307">
        <f t="shared" si="115"/>
        <v>1.0813009985049942</v>
      </c>
      <c r="U307">
        <f t="shared" si="116"/>
        <v>0.91309862095977268</v>
      </c>
      <c r="V307">
        <f t="shared" si="117"/>
        <v>0.63276132505107063</v>
      </c>
      <c r="W307">
        <f t="shared" si="118"/>
        <v>0.40048185129814595</v>
      </c>
      <c r="X307">
        <f t="shared" si="119"/>
        <v>0.49256638847360945</v>
      </c>
      <c r="Y307">
        <f t="shared" si="120"/>
        <v>0.57249576674191172</v>
      </c>
      <c r="Z307">
        <f t="shared" si="121"/>
        <v>2.3028322393300455</v>
      </c>
      <c r="AA307">
        <f t="shared" si="122"/>
        <v>1.7866801856871044</v>
      </c>
      <c r="AB307">
        <f t="shared" si="123"/>
        <v>1.5087521568024436</v>
      </c>
      <c r="AC307">
        <f t="shared" si="124"/>
        <v>1.0455387753280092</v>
      </c>
      <c r="AD307">
        <f t="shared" si="125"/>
        <v>0.66173340210633491</v>
      </c>
      <c r="AE307">
        <f t="shared" si="126"/>
        <v>1.0541583343350542</v>
      </c>
      <c r="AF307">
        <f t="shared" si="127"/>
        <v>1.0761420130775528</v>
      </c>
      <c r="AG307">
        <f t="shared" si="128"/>
        <v>3.6035395531955983</v>
      </c>
      <c r="AH307">
        <f t="shared" si="129"/>
        <v>2.795849653341413</v>
      </c>
      <c r="AI307">
        <f t="shared" si="130"/>
        <v>2.3609397072660818</v>
      </c>
      <c r="AJ307">
        <f t="shared" si="131"/>
        <v>1.6360897971405306</v>
      </c>
      <c r="AK307">
        <f t="shared" si="132"/>
        <v>1.0354998716079307</v>
      </c>
      <c r="AL307">
        <f t="shared" si="133"/>
        <v>1.197422403705948</v>
      </c>
      <c r="AM307">
        <f t="shared" si="134"/>
        <v>1.3379711615670271</v>
      </c>
      <c r="AN307">
        <f>ACOS(COS(RADIANS(90-$C307)) *COS(RADIANS(90-'1. Intensity Data'!$C$8)) +SIN(RADIANS(90-'Climate Stations - U of M'!$C307)) *SIN(RADIANS(90-'1. Intensity Data'!$C$8)) *COS(RADIANS('Climate Stations - U of M'!$D307-'1. Intensity Data'!$C$9))) *6371</f>
        <v>86.177654994308099</v>
      </c>
    </row>
    <row r="308" spans="1:40" x14ac:dyDescent="0.25">
      <c r="A308" s="1">
        <v>1158</v>
      </c>
      <c r="B308" t="s">
        <v>2308</v>
      </c>
      <c r="C308">
        <v>46.638300000000001</v>
      </c>
      <c r="D308">
        <v>-113.17610000000001</v>
      </c>
      <c r="E308" s="13">
        <v>1219.2</v>
      </c>
      <c r="F308" t="s">
        <v>2309</v>
      </c>
      <c r="G308" t="s">
        <v>2346</v>
      </c>
      <c r="H308" s="8">
        <v>0.67620999999999998</v>
      </c>
      <c r="I308" s="8">
        <v>1.06429</v>
      </c>
      <c r="J308" s="8">
        <v>1.58158</v>
      </c>
      <c r="K308" s="8">
        <v>2.67</v>
      </c>
      <c r="L308">
        <f t="shared" si="108"/>
        <v>4000.0001280000001</v>
      </c>
      <c r="M308">
        <f t="shared" si="109"/>
        <v>0.36447297807683166</v>
      </c>
      <c r="N308">
        <f t="shared" si="110"/>
        <v>1.0056909558073408</v>
      </c>
      <c r="O308" s="6">
        <f t="shared" si="111"/>
        <v>0.16390956209633328</v>
      </c>
      <c r="P308" s="6">
        <f t="shared" si="112"/>
        <v>0.25085952724294297</v>
      </c>
      <c r="Q308">
        <f t="shared" si="113"/>
        <v>0.6282752415251418</v>
      </c>
      <c r="R308" s="8">
        <v>1.342467928930059</v>
      </c>
      <c r="S308">
        <f t="shared" si="114"/>
        <v>1.2683659637073741</v>
      </c>
      <c r="T308">
        <f t="shared" si="115"/>
        <v>0.98407704080744551</v>
      </c>
      <c r="U308">
        <f t="shared" si="116"/>
        <v>0.83099839001517606</v>
      </c>
      <c r="V308">
        <f t="shared" si="117"/>
        <v>0.57586730536139408</v>
      </c>
      <c r="W308">
        <f t="shared" si="118"/>
        <v>0.36447297807683166</v>
      </c>
      <c r="X308">
        <f t="shared" si="119"/>
        <v>0.44240723355762374</v>
      </c>
      <c r="Y308">
        <f t="shared" si="120"/>
        <v>0.51005416731495135</v>
      </c>
      <c r="Z308">
        <f t="shared" si="121"/>
        <v>2.1863978405074933</v>
      </c>
      <c r="AA308">
        <f t="shared" si="122"/>
        <v>1.6963431521178829</v>
      </c>
      <c r="AB308">
        <f t="shared" si="123"/>
        <v>1.4324675506773232</v>
      </c>
      <c r="AC308">
        <f t="shared" si="124"/>
        <v>0.99267488160972406</v>
      </c>
      <c r="AD308">
        <f t="shared" si="125"/>
        <v>0.6282752415251418</v>
      </c>
      <c r="AE308">
        <f t="shared" si="126"/>
        <v>1.1072406188629829</v>
      </c>
      <c r="AF308">
        <f t="shared" si="127"/>
        <v>1.1752997205757236</v>
      </c>
      <c r="AG308">
        <f t="shared" si="128"/>
        <v>3.4998045262095463</v>
      </c>
      <c r="AH308">
        <f t="shared" si="129"/>
        <v>2.7153655806798205</v>
      </c>
      <c r="AI308">
        <f t="shared" si="130"/>
        <v>2.2929753792407368</v>
      </c>
      <c r="AJ308">
        <f t="shared" si="131"/>
        <v>1.5889917101755986</v>
      </c>
      <c r="AK308">
        <f t="shared" si="132"/>
        <v>1.0056909558073408</v>
      </c>
      <c r="AL308">
        <f t="shared" si="133"/>
        <v>1.1496632168555057</v>
      </c>
      <c r="AM308">
        <f t="shared" si="134"/>
        <v>1.2746311394453127</v>
      </c>
      <c r="AN308">
        <f>ACOS(COS(RADIANS(90-$C308)) *COS(RADIANS(90-'1. Intensity Data'!$C$8)) +SIN(RADIANS(90-'Climate Stations - U of M'!$C308)) *SIN(RADIANS(90-'1. Intensity Data'!$C$8)) *COS(RADIANS('Climate Stations - U of M'!$D308-'1. Intensity Data'!$C$9))) *6371</f>
        <v>88.973665253281453</v>
      </c>
    </row>
    <row r="309" spans="1:40" x14ac:dyDescent="0.25">
      <c r="A309">
        <v>421</v>
      </c>
      <c r="B309" t="s">
        <v>843</v>
      </c>
      <c r="C309">
        <v>46.616700000000002</v>
      </c>
      <c r="D309">
        <v>-113.2</v>
      </c>
      <c r="E309" s="13">
        <v>1293</v>
      </c>
      <c r="F309" t="s">
        <v>844</v>
      </c>
      <c r="G309" t="s">
        <v>2346</v>
      </c>
      <c r="H309" s="8">
        <v>0.67</v>
      </c>
      <c r="I309" s="8">
        <v>1.01</v>
      </c>
      <c r="J309" s="8">
        <v>1.56074</v>
      </c>
      <c r="K309" s="8">
        <v>2.62886</v>
      </c>
      <c r="L309">
        <f t="shared" si="108"/>
        <v>4242.1261199999999</v>
      </c>
      <c r="M309">
        <f t="shared" si="109"/>
        <v>0.37742908298217825</v>
      </c>
      <c r="N309">
        <f t="shared" si="110"/>
        <v>1.0012452164094825</v>
      </c>
      <c r="O309" s="6">
        <f t="shared" si="111"/>
        <v>0.15946126404720148</v>
      </c>
      <c r="P309" s="6">
        <f t="shared" si="112"/>
        <v>0.2668989573993355</v>
      </c>
      <c r="Q309">
        <f t="shared" si="113"/>
        <v>0.63407208690440897</v>
      </c>
      <c r="R309" s="8">
        <v>0.98433808461013794</v>
      </c>
      <c r="S309">
        <f t="shared" si="114"/>
        <v>1.3134532087779802</v>
      </c>
      <c r="T309">
        <f t="shared" si="115"/>
        <v>1.0190585240518812</v>
      </c>
      <c r="U309">
        <f t="shared" si="116"/>
        <v>0.86053830919936636</v>
      </c>
      <c r="V309">
        <f t="shared" si="117"/>
        <v>0.59633795111184162</v>
      </c>
      <c r="W309">
        <f t="shared" si="118"/>
        <v>0.37742908298217825</v>
      </c>
      <c r="X309">
        <f t="shared" si="119"/>
        <v>0.45057181223663367</v>
      </c>
      <c r="Y309">
        <f t="shared" si="120"/>
        <v>0.51405970122950106</v>
      </c>
      <c r="Z309">
        <f t="shared" si="121"/>
        <v>2.206570862427343</v>
      </c>
      <c r="AA309">
        <f t="shared" si="122"/>
        <v>1.7119946346419042</v>
      </c>
      <c r="AB309">
        <f t="shared" si="123"/>
        <v>1.4456843581420524</v>
      </c>
      <c r="AC309">
        <f t="shared" si="124"/>
        <v>1.0018338973089662</v>
      </c>
      <c r="AD309">
        <f t="shared" si="125"/>
        <v>0.63407208690440897</v>
      </c>
      <c r="AE309">
        <f t="shared" si="126"/>
        <v>1.0177081577830027</v>
      </c>
      <c r="AF309">
        <f t="shared" si="127"/>
        <v>1.0080530832783205</v>
      </c>
      <c r="AG309">
        <f t="shared" si="128"/>
        <v>3.4843333531049989</v>
      </c>
      <c r="AH309">
        <f t="shared" si="129"/>
        <v>2.7033620843056028</v>
      </c>
      <c r="AI309">
        <f t="shared" si="130"/>
        <v>2.28283909341362</v>
      </c>
      <c r="AJ309">
        <f t="shared" si="131"/>
        <v>1.5819674419269825</v>
      </c>
      <c r="AK309">
        <f t="shared" si="132"/>
        <v>1.0012452164094825</v>
      </c>
      <c r="AL309">
        <f t="shared" si="133"/>
        <v>1.1411189123071119</v>
      </c>
      <c r="AM309">
        <f t="shared" si="134"/>
        <v>1.2625292803462542</v>
      </c>
      <c r="AN309">
        <f>ACOS(COS(RADIANS(90-$C309)) *COS(RADIANS(90-'1. Intensity Data'!$C$8)) +SIN(RADIANS(90-'Climate Stations - U of M'!$C309)) *SIN(RADIANS(90-'1. Intensity Data'!$C$8)) *COS(RADIANS('Climate Stations - U of M'!$D309-'1. Intensity Data'!$C$9))) *6371</f>
        <v>90.706062876058326</v>
      </c>
    </row>
    <row r="310" spans="1:40" x14ac:dyDescent="0.25">
      <c r="A310">
        <v>975</v>
      </c>
      <c r="B310" t="s">
        <v>1945</v>
      </c>
      <c r="C310">
        <v>47.2441999999999</v>
      </c>
      <c r="D310">
        <v>-108.3575</v>
      </c>
      <c r="E310">
        <v>914.39999999999895</v>
      </c>
      <c r="F310" t="s">
        <v>1946</v>
      </c>
      <c r="G310" t="s">
        <v>2345</v>
      </c>
      <c r="H310" s="8">
        <v>0.91359999999999997</v>
      </c>
      <c r="I310" s="8">
        <v>1.2839</v>
      </c>
      <c r="J310" s="8">
        <v>2.19869</v>
      </c>
      <c r="K310" s="8">
        <v>3.1913900000000002</v>
      </c>
      <c r="L310">
        <f t="shared" si="108"/>
        <v>3000.0000959999966</v>
      </c>
      <c r="M310">
        <f t="shared" si="109"/>
        <v>0.6065900883246359</v>
      </c>
      <c r="N310">
        <f t="shared" si="110"/>
        <v>1.7276846552431691</v>
      </c>
      <c r="O310" s="6">
        <f t="shared" si="111"/>
        <v>0.28657668049573148</v>
      </c>
      <c r="P310" s="6">
        <f t="shared" si="112"/>
        <v>0.40795027022479124</v>
      </c>
      <c r="Q310">
        <f t="shared" si="113"/>
        <v>1.0678174627339803</v>
      </c>
      <c r="R310" s="8">
        <v>1.2622515531075429</v>
      </c>
      <c r="S310">
        <f t="shared" si="114"/>
        <v>2.1109335073697331</v>
      </c>
      <c r="T310">
        <f t="shared" si="115"/>
        <v>1.637793238476517</v>
      </c>
      <c r="U310">
        <f t="shared" si="116"/>
        <v>1.3830254013801697</v>
      </c>
      <c r="V310">
        <f t="shared" si="117"/>
        <v>0.95841233955292482</v>
      </c>
      <c r="W310">
        <f t="shared" si="118"/>
        <v>0.6065900883246359</v>
      </c>
      <c r="X310">
        <f t="shared" si="119"/>
        <v>0.68334256624347689</v>
      </c>
      <c r="Y310">
        <f t="shared" si="120"/>
        <v>0.74996371707703102</v>
      </c>
      <c r="Z310">
        <f t="shared" si="121"/>
        <v>3.7160047703142514</v>
      </c>
      <c r="AA310">
        <f t="shared" si="122"/>
        <v>2.8831071493817468</v>
      </c>
      <c r="AB310">
        <f t="shared" si="123"/>
        <v>2.4346238150334747</v>
      </c>
      <c r="AC310">
        <f t="shared" si="124"/>
        <v>1.6871515911196888</v>
      </c>
      <c r="AD310">
        <f t="shared" si="125"/>
        <v>1.0678174627339803</v>
      </c>
      <c r="AE310">
        <f t="shared" si="126"/>
        <v>1.087186524907354</v>
      </c>
      <c r="AF310">
        <f t="shared" si="127"/>
        <v>1.1378386730666086</v>
      </c>
      <c r="AG310">
        <f t="shared" si="128"/>
        <v>6.0123426002462272</v>
      </c>
      <c r="AH310">
        <f t="shared" si="129"/>
        <v>4.664748569156556</v>
      </c>
      <c r="AI310">
        <f t="shared" si="130"/>
        <v>3.9391210139544253</v>
      </c>
      <c r="AJ310">
        <f t="shared" si="131"/>
        <v>2.7297417552842074</v>
      </c>
      <c r="AK310">
        <f t="shared" si="132"/>
        <v>1.7276846552431691</v>
      </c>
      <c r="AL310">
        <f t="shared" si="133"/>
        <v>1.8454359914323768</v>
      </c>
      <c r="AM310">
        <f t="shared" si="134"/>
        <v>1.9476441512446092</v>
      </c>
      <c r="AN310">
        <f>ACOS(COS(RADIANS(90-$C310)) *COS(RADIANS(90-'1. Intensity Data'!$C$8)) +SIN(RADIANS(90-'Climate Stations - U of M'!$C310)) *SIN(RADIANS(90-'1. Intensity Data'!$C$8)) *COS(RADIANS('Climate Stations - U of M'!$D310-'1. Intensity Data'!$C$9))) *6371</f>
        <v>286.97856640758107</v>
      </c>
    </row>
    <row r="311" spans="1:40" x14ac:dyDescent="0.25">
      <c r="A311">
        <v>422</v>
      </c>
      <c r="B311" t="s">
        <v>845</v>
      </c>
      <c r="C311">
        <v>46.333300000000001</v>
      </c>
      <c r="D311">
        <v>-111.083299999999</v>
      </c>
      <c r="E311" s="13">
        <v>1676.4</v>
      </c>
      <c r="F311" t="s">
        <v>846</v>
      </c>
      <c r="G311" t="s">
        <v>2345</v>
      </c>
      <c r="H311" s="8">
        <v>0.93571000000000004</v>
      </c>
      <c r="I311" s="8">
        <v>1.6190800000000001</v>
      </c>
      <c r="J311" s="8">
        <v>2.1</v>
      </c>
      <c r="K311" s="8">
        <v>3.24</v>
      </c>
      <c r="L311">
        <f t="shared" si="108"/>
        <v>5500.0001760000005</v>
      </c>
      <c r="M311">
        <f t="shared" si="109"/>
        <v>0.50928712086431804</v>
      </c>
      <c r="N311">
        <f t="shared" si="110"/>
        <v>1.5363611058311111</v>
      </c>
      <c r="O311" s="6">
        <f t="shared" si="111"/>
        <v>0.26254293073984269</v>
      </c>
      <c r="P311" s="6">
        <f t="shared" si="112"/>
        <v>0.32730622864605097</v>
      </c>
      <c r="Q311">
        <f t="shared" si="113"/>
        <v>0.93183366723858096</v>
      </c>
      <c r="R311" s="8">
        <v>1.7240991491539375</v>
      </c>
      <c r="S311">
        <f t="shared" si="114"/>
        <v>1.7723191806078267</v>
      </c>
      <c r="T311">
        <f t="shared" si="115"/>
        <v>1.3750752263336588</v>
      </c>
      <c r="U311">
        <f t="shared" si="116"/>
        <v>1.1611746355706449</v>
      </c>
      <c r="V311">
        <f t="shared" si="117"/>
        <v>0.8046736509656226</v>
      </c>
      <c r="W311">
        <f t="shared" si="118"/>
        <v>0.50928712086431804</v>
      </c>
      <c r="X311">
        <f t="shared" si="119"/>
        <v>0.61589284064823846</v>
      </c>
      <c r="Y311">
        <f t="shared" si="120"/>
        <v>0.70842660542068159</v>
      </c>
      <c r="Z311">
        <f t="shared" si="121"/>
        <v>3.242781161990262</v>
      </c>
      <c r="AA311">
        <f t="shared" si="122"/>
        <v>2.5159509015441688</v>
      </c>
      <c r="AB311">
        <f t="shared" si="123"/>
        <v>2.1245807613039642</v>
      </c>
      <c r="AC311">
        <f t="shared" si="124"/>
        <v>1.472297194236958</v>
      </c>
      <c r="AD311">
        <f t="shared" si="125"/>
        <v>0.93183366723858096</v>
      </c>
      <c r="AE311">
        <f t="shared" si="126"/>
        <v>1.2026484239189525</v>
      </c>
      <c r="AF311">
        <f t="shared" si="127"/>
        <v>1.353521500420275</v>
      </c>
      <c r="AG311">
        <f t="shared" si="128"/>
        <v>5.3465366482922665</v>
      </c>
      <c r="AH311">
        <f t="shared" si="129"/>
        <v>4.1481749857440002</v>
      </c>
      <c r="AI311">
        <f t="shared" si="130"/>
        <v>3.5029033212949328</v>
      </c>
      <c r="AJ311">
        <f t="shared" si="131"/>
        <v>2.4274505472131556</v>
      </c>
      <c r="AK311">
        <f t="shared" si="132"/>
        <v>1.5363611058311111</v>
      </c>
      <c r="AL311">
        <f t="shared" si="133"/>
        <v>1.6772708293733332</v>
      </c>
      <c r="AM311">
        <f t="shared" si="134"/>
        <v>1.7995804694079824</v>
      </c>
      <c r="AN311">
        <f>ACOS(COS(RADIANS(90-$C311)) *COS(RADIANS(90-'1. Intensity Data'!$C$8)) +SIN(RADIANS(90-'Climate Stations - U of M'!$C311)) *SIN(RADIANS(90-'1. Intensity Data'!$C$8)) *COS(RADIANS('Climate Stations - U of M'!$D311-'1. Intensity Data'!$C$9))) *6371</f>
        <v>76.769935197339379</v>
      </c>
    </row>
    <row r="312" spans="1:40" x14ac:dyDescent="0.25">
      <c r="A312">
        <v>424</v>
      </c>
      <c r="B312" t="s">
        <v>849</v>
      </c>
      <c r="C312">
        <v>47.166699999999899</v>
      </c>
      <c r="D312">
        <v>-110.333299999999</v>
      </c>
      <c r="E312" s="13">
        <v>1828.8</v>
      </c>
      <c r="F312" t="s">
        <v>850</v>
      </c>
      <c r="G312" t="s">
        <v>2345</v>
      </c>
      <c r="H312" s="8">
        <v>1.0661099999999999</v>
      </c>
      <c r="I312" s="8">
        <v>1.72967</v>
      </c>
      <c r="J312" s="8">
        <v>2.4505400000000002</v>
      </c>
      <c r="K312" s="8">
        <v>3.96604</v>
      </c>
      <c r="L312">
        <f t="shared" si="108"/>
        <v>6000.0001919999995</v>
      </c>
      <c r="M312">
        <f t="shared" si="109"/>
        <v>0.61283154218376901</v>
      </c>
      <c r="N312">
        <f t="shared" si="110"/>
        <v>1.6372052122260015</v>
      </c>
      <c r="O312" s="6">
        <f t="shared" si="111"/>
        <v>0.26185267024781239</v>
      </c>
      <c r="P312" s="6">
        <f t="shared" si="112"/>
        <v>0.43132910207940467</v>
      </c>
      <c r="Q312">
        <f t="shared" si="113"/>
        <v>1.0342671571527031</v>
      </c>
      <c r="R312" s="8">
        <v>1.1691160184642231</v>
      </c>
      <c r="S312">
        <f t="shared" si="114"/>
        <v>2.1326537667995158</v>
      </c>
      <c r="T312">
        <f t="shared" si="115"/>
        <v>1.6546451638961761</v>
      </c>
      <c r="U312">
        <f t="shared" si="116"/>
        <v>1.3972559161789933</v>
      </c>
      <c r="V312">
        <f t="shared" si="117"/>
        <v>0.96827383665035505</v>
      </c>
      <c r="W312">
        <f t="shared" si="118"/>
        <v>0.61283154218376901</v>
      </c>
      <c r="X312">
        <f t="shared" si="119"/>
        <v>0.7261511566378267</v>
      </c>
      <c r="Y312">
        <f t="shared" si="120"/>
        <v>0.82451258198394894</v>
      </c>
      <c r="Z312">
        <f t="shared" si="121"/>
        <v>3.5992497068914071</v>
      </c>
      <c r="AA312">
        <f t="shared" si="122"/>
        <v>2.7925213243122986</v>
      </c>
      <c r="AB312">
        <f t="shared" si="123"/>
        <v>2.3581291183081627</v>
      </c>
      <c r="AC312">
        <f t="shared" si="124"/>
        <v>1.634142108301271</v>
      </c>
      <c r="AD312">
        <f t="shared" si="125"/>
        <v>1.0342671571527031</v>
      </c>
      <c r="AE312">
        <f t="shared" si="126"/>
        <v>1.063902641246524</v>
      </c>
      <c r="AF312">
        <f t="shared" si="127"/>
        <v>1.0943443783881783</v>
      </c>
      <c r="AG312">
        <f t="shared" si="128"/>
        <v>5.6974741385464842</v>
      </c>
      <c r="AH312">
        <f t="shared" si="129"/>
        <v>4.4204540730102044</v>
      </c>
      <c r="AI312">
        <f t="shared" si="130"/>
        <v>3.7328278838752831</v>
      </c>
      <c r="AJ312">
        <f t="shared" si="131"/>
        <v>2.5867842353170825</v>
      </c>
      <c r="AK312">
        <f t="shared" si="132"/>
        <v>1.6372052122260015</v>
      </c>
      <c r="AL312">
        <f t="shared" si="133"/>
        <v>1.840538909169501</v>
      </c>
      <c r="AM312">
        <f t="shared" si="134"/>
        <v>2.0170325581164592</v>
      </c>
      <c r="AN312">
        <f>ACOS(COS(RADIANS(90-$C312)) *COS(RADIANS(90-'1. Intensity Data'!$C$8)) +SIN(RADIANS(90-'Climate Stations - U of M'!$C312)) *SIN(RADIANS(90-'1. Intensity Data'!$C$8)) *COS(RADIANS('Climate Stations - U of M'!$D312-'1. Intensity Data'!$C$9))) *6371</f>
        <v>142.84104645007102</v>
      </c>
    </row>
    <row r="313" spans="1:40" x14ac:dyDescent="0.25">
      <c r="A313">
        <v>423</v>
      </c>
      <c r="B313" t="s">
        <v>847</v>
      </c>
      <c r="C313">
        <v>45.899999999999899</v>
      </c>
      <c r="D313">
        <v>-111.8</v>
      </c>
      <c r="E313" s="13">
        <v>1495</v>
      </c>
      <c r="F313" t="s">
        <v>848</v>
      </c>
      <c r="G313" t="s">
        <v>2345</v>
      </c>
      <c r="H313" s="8">
        <v>0.74617</v>
      </c>
      <c r="I313" s="8">
        <v>1.2176800000000001</v>
      </c>
      <c r="J313" s="8">
        <v>1.62229</v>
      </c>
      <c r="K313" s="8">
        <v>2.84</v>
      </c>
      <c r="L313">
        <f t="shared" si="108"/>
        <v>4904.8558000000003</v>
      </c>
      <c r="M313">
        <f t="shared" si="109"/>
        <v>0.43494189386456211</v>
      </c>
      <c r="N313">
        <f t="shared" si="110"/>
        <v>1.2253653847970774</v>
      </c>
      <c r="O313" s="6">
        <f t="shared" si="111"/>
        <v>0.2020498064136533</v>
      </c>
      <c r="P313" s="6">
        <f t="shared" si="112"/>
        <v>0.29489164021625558</v>
      </c>
      <c r="Q313">
        <f t="shared" si="113"/>
        <v>0.76012851250666646</v>
      </c>
      <c r="R313" s="8">
        <v>1.0928220946569422</v>
      </c>
      <c r="S313">
        <f t="shared" si="114"/>
        <v>1.5135977906486759</v>
      </c>
      <c r="T313">
        <f t="shared" si="115"/>
        <v>1.1743431134343176</v>
      </c>
      <c r="U313">
        <f t="shared" si="116"/>
        <v>0.99166751801120157</v>
      </c>
      <c r="V313">
        <f t="shared" si="117"/>
        <v>0.68720819230600816</v>
      </c>
      <c r="W313">
        <f t="shared" si="118"/>
        <v>0.43494189386456211</v>
      </c>
      <c r="X313">
        <f t="shared" si="119"/>
        <v>0.51274892039842157</v>
      </c>
      <c r="Y313">
        <f t="shared" si="120"/>
        <v>0.58028541942981171</v>
      </c>
      <c r="Z313">
        <f t="shared" si="121"/>
        <v>2.645247223523199</v>
      </c>
      <c r="AA313">
        <f t="shared" si="122"/>
        <v>2.0523469837679995</v>
      </c>
      <c r="AB313">
        <f t="shared" si="123"/>
        <v>1.7330930085151994</v>
      </c>
      <c r="AC313">
        <f t="shared" si="124"/>
        <v>1.2010030497605331</v>
      </c>
      <c r="AD313">
        <f t="shared" si="125"/>
        <v>0.76012851250666646</v>
      </c>
      <c r="AE313">
        <f t="shared" si="126"/>
        <v>1.0448291602947037</v>
      </c>
      <c r="AF313">
        <f t="shared" si="127"/>
        <v>1.0587151159701782</v>
      </c>
      <c r="AG313">
        <f t="shared" si="128"/>
        <v>4.2642715390938291</v>
      </c>
      <c r="AH313">
        <f t="shared" si="129"/>
        <v>3.308486538952109</v>
      </c>
      <c r="AI313">
        <f t="shared" si="130"/>
        <v>2.7938330773373363</v>
      </c>
      <c r="AJ313">
        <f t="shared" si="131"/>
        <v>1.9360773079793823</v>
      </c>
      <c r="AK313">
        <f t="shared" si="132"/>
        <v>1.2253653847970774</v>
      </c>
      <c r="AL313">
        <f t="shared" si="133"/>
        <v>1.324596538597808</v>
      </c>
      <c r="AM313">
        <f t="shared" si="134"/>
        <v>1.4107291800968422</v>
      </c>
      <c r="AN313">
        <f>ACOS(COS(RADIANS(90-$C313)) *COS(RADIANS(90-'1. Intensity Data'!$C$8)) +SIN(RADIANS(90-'Climate Stations - U of M'!$C313)) *SIN(RADIANS(90-'1. Intensity Data'!$C$8)) *COS(RADIANS('Climate Stations - U of M'!$D313-'1. Intensity Data'!$C$9))) *6371</f>
        <v>78.546589179772198</v>
      </c>
    </row>
    <row r="314" spans="1:40" x14ac:dyDescent="0.25">
      <c r="A314">
        <v>425</v>
      </c>
      <c r="B314" t="s">
        <v>851</v>
      </c>
      <c r="C314">
        <v>48.716700000000003</v>
      </c>
      <c r="D314">
        <v>-111.4747</v>
      </c>
      <c r="E314" s="13">
        <v>1012.9</v>
      </c>
      <c r="F314" t="s">
        <v>852</v>
      </c>
      <c r="G314" t="s">
        <v>2345</v>
      </c>
      <c r="H314" s="8">
        <v>0.95942000000000005</v>
      </c>
      <c r="I314" s="8">
        <v>1.5391900000000001</v>
      </c>
      <c r="J314" s="8">
        <v>2.2655699999999999</v>
      </c>
      <c r="K314" s="8">
        <v>3.7749999999999999</v>
      </c>
      <c r="L314">
        <f t="shared" si="108"/>
        <v>3323.162836</v>
      </c>
      <c r="M314">
        <f t="shared" si="109"/>
        <v>0.56024955684223532</v>
      </c>
      <c r="N314">
        <f t="shared" si="110"/>
        <v>1.6005859680721326</v>
      </c>
      <c r="O314" s="6">
        <f t="shared" si="111"/>
        <v>0.26593310156570488</v>
      </c>
      <c r="P314" s="6">
        <f t="shared" si="112"/>
        <v>0.37591877727440548</v>
      </c>
      <c r="Q314">
        <f t="shared" si="113"/>
        <v>0.98825237267326915</v>
      </c>
      <c r="R314" s="8">
        <v>1.2115872358641768</v>
      </c>
      <c r="S314">
        <f t="shared" si="114"/>
        <v>1.9496684578109789</v>
      </c>
      <c r="T314">
        <f t="shared" si="115"/>
        <v>1.5126738034740355</v>
      </c>
      <c r="U314">
        <f t="shared" si="116"/>
        <v>1.2773689896002964</v>
      </c>
      <c r="V314">
        <f t="shared" si="117"/>
        <v>0.88519429981073183</v>
      </c>
      <c r="W314">
        <f t="shared" si="118"/>
        <v>0.56024955684223532</v>
      </c>
      <c r="X314">
        <f t="shared" si="119"/>
        <v>0.66004216763167656</v>
      </c>
      <c r="Y314">
        <f t="shared" si="120"/>
        <v>0.74666215379691159</v>
      </c>
      <c r="Z314">
        <f t="shared" si="121"/>
        <v>3.4391182569029763</v>
      </c>
      <c r="AA314">
        <f t="shared" si="122"/>
        <v>2.6682814062178268</v>
      </c>
      <c r="AB314">
        <f t="shared" si="123"/>
        <v>2.2532154096950534</v>
      </c>
      <c r="AC314">
        <f t="shared" si="124"/>
        <v>1.5614387488237653</v>
      </c>
      <c r="AD314">
        <f t="shared" si="125"/>
        <v>0.98825237267326915</v>
      </c>
      <c r="AE314">
        <f t="shared" si="126"/>
        <v>1.0745204455965123</v>
      </c>
      <c r="AF314">
        <f t="shared" si="127"/>
        <v>1.1141784369139567</v>
      </c>
      <c r="AG314">
        <f t="shared" si="128"/>
        <v>5.5700391688910216</v>
      </c>
      <c r="AH314">
        <f t="shared" si="129"/>
        <v>4.3215821137947579</v>
      </c>
      <c r="AI314">
        <f t="shared" si="130"/>
        <v>3.6493360072044618</v>
      </c>
      <c r="AJ314">
        <f t="shared" si="131"/>
        <v>2.5289258295539696</v>
      </c>
      <c r="AK314">
        <f t="shared" si="132"/>
        <v>1.6005859680721326</v>
      </c>
      <c r="AL314">
        <f t="shared" si="133"/>
        <v>1.7668319760540996</v>
      </c>
      <c r="AM314">
        <f t="shared" si="134"/>
        <v>1.9111335109824468</v>
      </c>
      <c r="AN314">
        <f>ACOS(COS(RADIANS(90-$C314)) *COS(RADIANS(90-'1. Intensity Data'!$C$8)) +SIN(RADIANS(90-'Climate Stations - U of M'!$C314)) *SIN(RADIANS(90-'1. Intensity Data'!$C$8)) *COS(RADIANS('Climate Stations - U of M'!$D314-'1. Intensity Data'!$C$9))) *6371</f>
        <v>239.80261441654076</v>
      </c>
    </row>
    <row r="315" spans="1:40" x14ac:dyDescent="0.25">
      <c r="A315">
        <v>426</v>
      </c>
      <c r="B315" t="s">
        <v>853</v>
      </c>
      <c r="C315">
        <v>48.2</v>
      </c>
      <c r="D315">
        <v>-112.5</v>
      </c>
      <c r="E315" s="13">
        <v>1260</v>
      </c>
      <c r="F315" t="s">
        <v>854</v>
      </c>
      <c r="G315" t="s">
        <v>2345</v>
      </c>
      <c r="H315" s="8">
        <v>0.96662000000000003</v>
      </c>
      <c r="I315" s="8">
        <v>1.5418400000000001</v>
      </c>
      <c r="J315" s="8">
        <v>2.2719</v>
      </c>
      <c r="K315" s="8">
        <v>3.9</v>
      </c>
      <c r="L315">
        <f t="shared" si="108"/>
        <v>4133.8584000000001</v>
      </c>
      <c r="M315">
        <f t="shared" si="109"/>
        <v>0.56733952920925657</v>
      </c>
      <c r="N315">
        <f t="shared" si="110"/>
        <v>1.5488503799923077</v>
      </c>
      <c r="O315" s="6">
        <f t="shared" si="111"/>
        <v>0.25089598129181534</v>
      </c>
      <c r="P315" s="6">
        <f t="shared" si="112"/>
        <v>0.39343168716301369</v>
      </c>
      <c r="Q315">
        <f t="shared" si="113"/>
        <v>0.97114103357766068</v>
      </c>
      <c r="R315" s="8">
        <v>1.5492875497947836</v>
      </c>
      <c r="S315">
        <f t="shared" si="114"/>
        <v>1.9743415616482127</v>
      </c>
      <c r="T315">
        <f t="shared" si="115"/>
        <v>1.5318167288649929</v>
      </c>
      <c r="U315">
        <f t="shared" si="116"/>
        <v>1.2935341265971048</v>
      </c>
      <c r="V315">
        <f t="shared" si="117"/>
        <v>0.89639645615062546</v>
      </c>
      <c r="W315">
        <f t="shared" si="118"/>
        <v>0.56733952920925657</v>
      </c>
      <c r="X315">
        <f t="shared" si="119"/>
        <v>0.66715964690694252</v>
      </c>
      <c r="Y315">
        <f t="shared" si="120"/>
        <v>0.75380350906853377</v>
      </c>
      <c r="Z315">
        <f t="shared" si="121"/>
        <v>3.3795707968502589</v>
      </c>
      <c r="AA315">
        <f t="shared" si="122"/>
        <v>2.6220807906596839</v>
      </c>
      <c r="AB315">
        <f t="shared" si="123"/>
        <v>2.2142015565570663</v>
      </c>
      <c r="AC315">
        <f t="shared" si="124"/>
        <v>1.534402833052704</v>
      </c>
      <c r="AD315">
        <f t="shared" si="125"/>
        <v>0.97114103357766068</v>
      </c>
      <c r="AE315">
        <f t="shared" si="126"/>
        <v>1.1589455240791642</v>
      </c>
      <c r="AF315">
        <f t="shared" si="127"/>
        <v>1.2718844835195502</v>
      </c>
      <c r="AG315">
        <f t="shared" si="128"/>
        <v>5.3899993223732308</v>
      </c>
      <c r="AH315">
        <f t="shared" si="129"/>
        <v>4.1818960259792304</v>
      </c>
      <c r="AI315">
        <f t="shared" si="130"/>
        <v>3.531378866382461</v>
      </c>
      <c r="AJ315">
        <f t="shared" si="131"/>
        <v>2.4471836003878464</v>
      </c>
      <c r="AK315">
        <f t="shared" si="132"/>
        <v>1.5488503799923077</v>
      </c>
      <c r="AL315">
        <f t="shared" si="133"/>
        <v>1.7296127849942309</v>
      </c>
      <c r="AM315">
        <f t="shared" si="134"/>
        <v>1.8865145525359002</v>
      </c>
      <c r="AN315">
        <f>ACOS(COS(RADIANS(90-$C315)) *COS(RADIANS(90-'1. Intensity Data'!$C$8)) +SIN(RADIANS(90-'Climate Stations - U of M'!$C315)) *SIN(RADIANS(90-'1. Intensity Data'!$C$8)) *COS(RADIANS('Climate Stations - U of M'!$D315-'1. Intensity Data'!$C$9))) *6371</f>
        <v>182.6440330253802</v>
      </c>
    </row>
    <row r="316" spans="1:40" x14ac:dyDescent="0.25">
      <c r="A316">
        <v>429</v>
      </c>
      <c r="B316" t="s">
        <v>859</v>
      </c>
      <c r="C316">
        <v>48.183300000000003</v>
      </c>
      <c r="D316">
        <v>-112.7167</v>
      </c>
      <c r="E316" s="13">
        <v>1417.3</v>
      </c>
      <c r="F316" t="s">
        <v>860</v>
      </c>
      <c r="G316" t="s">
        <v>2345</v>
      </c>
      <c r="H316" s="8">
        <v>1.03301</v>
      </c>
      <c r="I316" s="8">
        <v>1.7738799999999999</v>
      </c>
      <c r="J316" s="8">
        <v>2.3936099999999998</v>
      </c>
      <c r="K316" s="8">
        <v>3.9672000000000001</v>
      </c>
      <c r="L316">
        <f t="shared" si="108"/>
        <v>4649.9345320000002</v>
      </c>
      <c r="M316">
        <f t="shared" si="109"/>
        <v>0.56339562850305547</v>
      </c>
      <c r="N316">
        <f t="shared" si="110"/>
        <v>1.6247496465111886</v>
      </c>
      <c r="O316" s="6">
        <f t="shared" si="111"/>
        <v>0.2713056688407624</v>
      </c>
      <c r="P316" s="6">
        <f t="shared" si="112"/>
        <v>0.37534086907615083</v>
      </c>
      <c r="Q316">
        <f t="shared" si="113"/>
        <v>1.0000452577936696</v>
      </c>
      <c r="R316" s="8">
        <v>1.6353088951782058</v>
      </c>
      <c r="S316">
        <f t="shared" si="114"/>
        <v>1.9606167871906328</v>
      </c>
      <c r="T316">
        <f t="shared" si="115"/>
        <v>1.52116819695825</v>
      </c>
      <c r="U316">
        <f t="shared" si="116"/>
        <v>1.2845420329869663</v>
      </c>
      <c r="V316">
        <f t="shared" si="117"/>
        <v>0.89016509303482771</v>
      </c>
      <c r="W316">
        <f t="shared" si="118"/>
        <v>0.56339562850305547</v>
      </c>
      <c r="X316">
        <f t="shared" si="119"/>
        <v>0.68079922137729154</v>
      </c>
      <c r="Y316">
        <f t="shared" si="120"/>
        <v>0.78270553999212855</v>
      </c>
      <c r="Z316">
        <f t="shared" si="121"/>
        <v>3.48015749712197</v>
      </c>
      <c r="AA316">
        <f t="shared" si="122"/>
        <v>2.700122196042908</v>
      </c>
      <c r="AB316">
        <f t="shared" si="123"/>
        <v>2.2801031877695666</v>
      </c>
      <c r="AC316">
        <f t="shared" si="124"/>
        <v>1.5800715073139979</v>
      </c>
      <c r="AD316">
        <f t="shared" si="125"/>
        <v>1.0000452577936696</v>
      </c>
      <c r="AE316">
        <f t="shared" si="126"/>
        <v>1.1804508604250197</v>
      </c>
      <c r="AF316">
        <f t="shared" si="127"/>
        <v>1.3120564518136084</v>
      </c>
      <c r="AG316">
        <f t="shared" si="128"/>
        <v>5.6541287698589358</v>
      </c>
      <c r="AH316">
        <f t="shared" si="129"/>
        <v>4.3868240455802097</v>
      </c>
      <c r="AI316">
        <f t="shared" si="130"/>
        <v>3.7044291940455096</v>
      </c>
      <c r="AJ316">
        <f t="shared" si="131"/>
        <v>2.567104441487678</v>
      </c>
      <c r="AK316">
        <f t="shared" si="132"/>
        <v>1.6247496465111886</v>
      </c>
      <c r="AL316">
        <f t="shared" si="133"/>
        <v>1.8169647348833913</v>
      </c>
      <c r="AM316">
        <f t="shared" si="134"/>
        <v>1.9838074315904635</v>
      </c>
      <c r="AN316">
        <f>ACOS(COS(RADIANS(90-$C316)) *COS(RADIANS(90-'1. Intensity Data'!$C$8)) +SIN(RADIANS(90-'Climate Stations - U of M'!$C316)) *SIN(RADIANS(90-'1. Intensity Data'!$C$8)) *COS(RADIANS('Climate Stations - U of M'!$D316-'1. Intensity Data'!$C$9))) *6371</f>
        <v>184.82285266462523</v>
      </c>
    </row>
    <row r="317" spans="1:40" x14ac:dyDescent="0.25">
      <c r="A317">
        <v>427</v>
      </c>
      <c r="B317" t="s">
        <v>855</v>
      </c>
      <c r="C317">
        <v>48.149999999999899</v>
      </c>
      <c r="D317">
        <v>-112.4333</v>
      </c>
      <c r="E317" s="13">
        <v>1281.0999999999899</v>
      </c>
      <c r="F317" t="s">
        <v>856</v>
      </c>
      <c r="G317" t="s">
        <v>2345</v>
      </c>
      <c r="H317" s="8">
        <v>0.95881000000000005</v>
      </c>
      <c r="I317" s="8">
        <v>1.5334399999999999</v>
      </c>
      <c r="J317" s="8">
        <v>2.2593399999999999</v>
      </c>
      <c r="K317" s="8">
        <v>3.8880499999999998</v>
      </c>
      <c r="L317">
        <f t="shared" si="108"/>
        <v>4203.0841239999672</v>
      </c>
      <c r="M317">
        <f t="shared" si="109"/>
        <v>0.5615662225643</v>
      </c>
      <c r="N317">
        <f t="shared" si="110"/>
        <v>1.5387720735329169</v>
      </c>
      <c r="O317" s="6">
        <f t="shared" si="111"/>
        <v>0.24979552768802496</v>
      </c>
      <c r="P317" s="6">
        <f t="shared" si="112"/>
        <v>0.38842115683086154</v>
      </c>
      <c r="Q317">
        <f t="shared" si="113"/>
        <v>0.96359661518188922</v>
      </c>
      <c r="R317" s="8">
        <v>1.4993190344756764</v>
      </c>
      <c r="S317">
        <f t="shared" si="114"/>
        <v>1.954250454523764</v>
      </c>
      <c r="T317">
        <f t="shared" si="115"/>
        <v>1.51622880092361</v>
      </c>
      <c r="U317">
        <f t="shared" si="116"/>
        <v>1.2803709874466038</v>
      </c>
      <c r="V317">
        <f t="shared" si="117"/>
        <v>0.88727463165159404</v>
      </c>
      <c r="W317">
        <f t="shared" si="118"/>
        <v>0.5615662225643</v>
      </c>
      <c r="X317">
        <f t="shared" si="119"/>
        <v>0.66087716692322507</v>
      </c>
      <c r="Y317">
        <f t="shared" si="120"/>
        <v>0.74707906662677193</v>
      </c>
      <c r="Z317">
        <f t="shared" si="121"/>
        <v>3.3533162208329745</v>
      </c>
      <c r="AA317">
        <f t="shared" si="122"/>
        <v>2.6017108609911013</v>
      </c>
      <c r="AB317">
        <f t="shared" si="123"/>
        <v>2.1970002826147073</v>
      </c>
      <c r="AC317">
        <f t="shared" si="124"/>
        <v>1.5224826519873851</v>
      </c>
      <c r="AD317">
        <f t="shared" si="125"/>
        <v>0.96359661518188922</v>
      </c>
      <c r="AE317">
        <f t="shared" si="126"/>
        <v>1.1464533952493872</v>
      </c>
      <c r="AF317">
        <f t="shared" si="127"/>
        <v>1.2485491868655272</v>
      </c>
      <c r="AG317">
        <f t="shared" si="128"/>
        <v>5.3549268158945509</v>
      </c>
      <c r="AH317">
        <f t="shared" si="129"/>
        <v>4.1546845985388758</v>
      </c>
      <c r="AI317">
        <f t="shared" si="130"/>
        <v>3.5084003276550502</v>
      </c>
      <c r="AJ317">
        <f t="shared" si="131"/>
        <v>2.431259876182009</v>
      </c>
      <c r="AK317">
        <f t="shared" si="132"/>
        <v>1.5387720735329169</v>
      </c>
      <c r="AL317">
        <f t="shared" si="133"/>
        <v>1.7189140551496878</v>
      </c>
      <c r="AM317">
        <f t="shared" si="134"/>
        <v>1.8752772951930448</v>
      </c>
      <c r="AN317">
        <f>ACOS(COS(RADIANS(90-$C317)) *COS(RADIANS(90-'1. Intensity Data'!$C$8)) +SIN(RADIANS(90-'Climate Stations - U of M'!$C317)) *SIN(RADIANS(90-'1. Intensity Data'!$C$8)) *COS(RADIANS('Climate Stations - U of M'!$D317-'1. Intensity Data'!$C$9))) *6371</f>
        <v>176.23422662941175</v>
      </c>
    </row>
    <row r="318" spans="1:40" x14ac:dyDescent="0.25">
      <c r="A318">
        <v>428</v>
      </c>
      <c r="B318" t="s">
        <v>857</v>
      </c>
      <c r="C318">
        <v>48.25</v>
      </c>
      <c r="D318">
        <v>-112.63330000000001</v>
      </c>
      <c r="E318" s="13">
        <v>1250.9000000000001</v>
      </c>
      <c r="F318" t="s">
        <v>858</v>
      </c>
      <c r="G318" t="s">
        <v>2345</v>
      </c>
      <c r="H318" s="8">
        <v>0.97890999999999995</v>
      </c>
      <c r="I318" s="8">
        <v>1.5832200000000001</v>
      </c>
      <c r="J318" s="8">
        <v>2.3093599999999999</v>
      </c>
      <c r="K318" s="8">
        <v>3.9181900000000001</v>
      </c>
      <c r="L318">
        <f t="shared" si="108"/>
        <v>4104.0027559999999</v>
      </c>
      <c r="M318">
        <f t="shared" si="109"/>
        <v>0.56668423934071066</v>
      </c>
      <c r="N318">
        <f t="shared" si="110"/>
        <v>1.5782510102142189</v>
      </c>
      <c r="O318" s="6">
        <f t="shared" si="111"/>
        <v>0.25857894226846412</v>
      </c>
      <c r="P318" s="6">
        <f t="shared" si="112"/>
        <v>0.38745097455515187</v>
      </c>
      <c r="Q318">
        <f t="shared" si="113"/>
        <v>0.98285099238468532</v>
      </c>
      <c r="R318" s="8">
        <v>1.4923157306370785</v>
      </c>
      <c r="S318">
        <f t="shared" si="114"/>
        <v>1.9720611529056731</v>
      </c>
      <c r="T318">
        <f t="shared" si="115"/>
        <v>1.5300474462199189</v>
      </c>
      <c r="U318">
        <f t="shared" si="116"/>
        <v>1.2920400656968203</v>
      </c>
      <c r="V318">
        <f t="shared" si="117"/>
        <v>0.89536109815832288</v>
      </c>
      <c r="W318">
        <f t="shared" si="118"/>
        <v>0.56668423934071066</v>
      </c>
      <c r="X318">
        <f t="shared" si="119"/>
        <v>0.66974067950553295</v>
      </c>
      <c r="Y318">
        <f t="shared" si="120"/>
        <v>0.75919366956859879</v>
      </c>
      <c r="Z318">
        <f t="shared" si="121"/>
        <v>3.4203214534987048</v>
      </c>
      <c r="AA318">
        <f t="shared" si="122"/>
        <v>2.6536976794386504</v>
      </c>
      <c r="AB318">
        <f t="shared" si="123"/>
        <v>2.2409002626370822</v>
      </c>
      <c r="AC318">
        <f t="shared" si="124"/>
        <v>1.5529045679678029</v>
      </c>
      <c r="AD318">
        <f t="shared" si="125"/>
        <v>0.98285099238468532</v>
      </c>
      <c r="AE318">
        <f t="shared" si="126"/>
        <v>1.1447025692897377</v>
      </c>
      <c r="AF318">
        <f t="shared" si="127"/>
        <v>1.2452786439729018</v>
      </c>
      <c r="AG318">
        <f t="shared" si="128"/>
        <v>5.4923135155454812</v>
      </c>
      <c r="AH318">
        <f t="shared" si="129"/>
        <v>4.2612777275783911</v>
      </c>
      <c r="AI318">
        <f t="shared" si="130"/>
        <v>3.5984123032884185</v>
      </c>
      <c r="AJ318">
        <f t="shared" si="131"/>
        <v>2.4936365961384661</v>
      </c>
      <c r="AK318">
        <f t="shared" si="132"/>
        <v>1.5782510102142189</v>
      </c>
      <c r="AL318">
        <f t="shared" si="133"/>
        <v>1.7610282576606642</v>
      </c>
      <c r="AM318">
        <f t="shared" si="134"/>
        <v>1.9196789084441788</v>
      </c>
      <c r="AN318">
        <f>ACOS(COS(RADIANS(90-$C318)) *COS(RADIANS(90-'1. Intensity Data'!$C$8)) +SIN(RADIANS(90-'Climate Stations - U of M'!$C318)) *SIN(RADIANS(90-'1. Intensity Data'!$C$8)) *COS(RADIANS('Climate Stations - U of M'!$D318-'1. Intensity Data'!$C$9))) *6371</f>
        <v>190.29694900709217</v>
      </c>
    </row>
    <row r="319" spans="1:40" x14ac:dyDescent="0.25">
      <c r="A319" s="1">
        <v>1096</v>
      </c>
      <c r="B319" t="s">
        <v>2186</v>
      </c>
      <c r="C319">
        <v>48.066699999999898</v>
      </c>
      <c r="D319">
        <v>-112.75</v>
      </c>
      <c r="E319" s="13">
        <v>1752.5999999999899</v>
      </c>
      <c r="F319" t="s">
        <v>2187</v>
      </c>
      <c r="G319" t="s">
        <v>2345</v>
      </c>
      <c r="H319" s="8">
        <v>1.1440600000000001</v>
      </c>
      <c r="I319" s="8">
        <v>2.0428600000000001</v>
      </c>
      <c r="J319" s="8">
        <v>2.4750000000000001</v>
      </c>
      <c r="K319" s="8">
        <v>4.1788499999999997</v>
      </c>
      <c r="L319">
        <f t="shared" si="108"/>
        <v>5750.0001839999668</v>
      </c>
      <c r="M319">
        <f t="shared" si="109"/>
        <v>0.59822861204585731</v>
      </c>
      <c r="N319">
        <f t="shared" si="110"/>
        <v>1.6081589018348954</v>
      </c>
      <c r="O319" s="6">
        <f t="shared" si="111"/>
        <v>0.25816062134289719</v>
      </c>
      <c r="P319" s="6">
        <f t="shared" si="112"/>
        <v>0.41928530523042418</v>
      </c>
      <c r="Q319">
        <f t="shared" si="113"/>
        <v>1.0137221035326598</v>
      </c>
      <c r="R319" s="8">
        <v>1.1981416420081081</v>
      </c>
      <c r="S319">
        <f t="shared" si="114"/>
        <v>2.0818355699195834</v>
      </c>
      <c r="T319">
        <f t="shared" si="115"/>
        <v>1.6152172525238149</v>
      </c>
      <c r="U319">
        <f t="shared" si="116"/>
        <v>1.3639612354645545</v>
      </c>
      <c r="V319">
        <f t="shared" si="117"/>
        <v>0.94520120703245458</v>
      </c>
      <c r="W319">
        <f t="shared" si="118"/>
        <v>0.59822861204585731</v>
      </c>
      <c r="X319">
        <f t="shared" si="119"/>
        <v>0.734686459034393</v>
      </c>
      <c r="Y319">
        <f t="shared" si="120"/>
        <v>0.85313187022044201</v>
      </c>
      <c r="Z319">
        <f t="shared" si="121"/>
        <v>3.5277529202936559</v>
      </c>
      <c r="AA319">
        <f t="shared" si="122"/>
        <v>2.7370496795381816</v>
      </c>
      <c r="AB319">
        <f t="shared" si="123"/>
        <v>2.3112863960544643</v>
      </c>
      <c r="AC319">
        <f t="shared" si="124"/>
        <v>1.6016809235816025</v>
      </c>
      <c r="AD319">
        <f t="shared" si="125"/>
        <v>1.0137221035326598</v>
      </c>
      <c r="AE319">
        <f t="shared" si="126"/>
        <v>1.0711590471324952</v>
      </c>
      <c r="AF319">
        <f t="shared" si="127"/>
        <v>1.1078993445831726</v>
      </c>
      <c r="AG319">
        <f t="shared" si="128"/>
        <v>5.5963929783854356</v>
      </c>
      <c r="AH319">
        <f t="shared" si="129"/>
        <v>4.3420290349542174</v>
      </c>
      <c r="AI319">
        <f t="shared" si="130"/>
        <v>3.6666022961835614</v>
      </c>
      <c r="AJ319">
        <f t="shared" si="131"/>
        <v>2.5408910648991347</v>
      </c>
      <c r="AK319">
        <f t="shared" si="132"/>
        <v>1.6081589018348954</v>
      </c>
      <c r="AL319">
        <f t="shared" si="133"/>
        <v>1.8248691763761715</v>
      </c>
      <c r="AM319">
        <f t="shared" si="134"/>
        <v>2.0129736946779992</v>
      </c>
      <c r="AN319">
        <f>ACOS(COS(RADIANS(90-$C319)) *COS(RADIANS(90-'1. Intensity Data'!$C$8)) +SIN(RADIANS(90-'Climate Stations - U of M'!$C319)) *SIN(RADIANS(90-'1. Intensity Data'!$C$8)) *COS(RADIANS('Climate Stations - U of M'!$D319-'1. Intensity Data'!$C$9))) *6371</f>
        <v>173.24708346713331</v>
      </c>
    </row>
    <row r="320" spans="1:40" x14ac:dyDescent="0.25">
      <c r="A320">
        <v>216</v>
      </c>
      <c r="B320" t="s">
        <v>434</v>
      </c>
      <c r="C320">
        <v>47.861600000000003</v>
      </c>
      <c r="D320">
        <v>-111.6455</v>
      </c>
      <c r="E320" s="13">
        <v>1078.0999999999899</v>
      </c>
      <c r="F320" t="s">
        <v>435</v>
      </c>
      <c r="G320" t="s">
        <v>2345</v>
      </c>
      <c r="H320" s="8">
        <v>0.91020000000000001</v>
      </c>
      <c r="I320" s="8">
        <v>1.4227300000000001</v>
      </c>
      <c r="J320" s="8">
        <v>2.2270799999999999</v>
      </c>
      <c r="K320" s="8">
        <v>3.64167</v>
      </c>
      <c r="L320">
        <f t="shared" si="108"/>
        <v>3537.073603999967</v>
      </c>
      <c r="M320">
        <f t="shared" si="109"/>
        <v>0.54625223028965453</v>
      </c>
      <c r="N320">
        <f t="shared" si="110"/>
        <v>1.5959074043338479</v>
      </c>
      <c r="O320" s="6">
        <f t="shared" si="111"/>
        <v>0.26831518439123175</v>
      </c>
      <c r="P320" s="6">
        <f t="shared" si="112"/>
        <v>0.36027031672745025</v>
      </c>
      <c r="Q320">
        <f t="shared" si="113"/>
        <v>0.97808886053064914</v>
      </c>
      <c r="R320" s="8">
        <v>1.9890033626889752</v>
      </c>
      <c r="S320">
        <f t="shared" si="114"/>
        <v>1.9009577614079978</v>
      </c>
      <c r="T320">
        <f t="shared" si="115"/>
        <v>1.4748810217820671</v>
      </c>
      <c r="U320">
        <f t="shared" si="116"/>
        <v>1.2454550850604122</v>
      </c>
      <c r="V320">
        <f t="shared" si="117"/>
        <v>0.86307852385765416</v>
      </c>
      <c r="W320">
        <f t="shared" si="118"/>
        <v>0.54625223028965453</v>
      </c>
      <c r="X320">
        <f t="shared" si="119"/>
        <v>0.63723917271724095</v>
      </c>
      <c r="Y320">
        <f t="shared" si="120"/>
        <v>0.71621583874438599</v>
      </c>
      <c r="Z320">
        <f t="shared" si="121"/>
        <v>3.4037492346466585</v>
      </c>
      <c r="AA320">
        <f t="shared" si="122"/>
        <v>2.6408399234327526</v>
      </c>
      <c r="AB320">
        <f t="shared" si="123"/>
        <v>2.2300426020098798</v>
      </c>
      <c r="AC320">
        <f t="shared" si="124"/>
        <v>1.5453803996384257</v>
      </c>
      <c r="AD320">
        <f t="shared" si="125"/>
        <v>0.97808886053064914</v>
      </c>
      <c r="AE320">
        <f t="shared" si="126"/>
        <v>1.2688744773027119</v>
      </c>
      <c r="AF320">
        <f t="shared" si="127"/>
        <v>1.4772317681411375</v>
      </c>
      <c r="AG320">
        <f t="shared" si="128"/>
        <v>5.553757767081791</v>
      </c>
      <c r="AH320">
        <f t="shared" si="129"/>
        <v>4.3089499917013896</v>
      </c>
      <c r="AI320">
        <f t="shared" si="130"/>
        <v>3.638668881881173</v>
      </c>
      <c r="AJ320">
        <f t="shared" si="131"/>
        <v>2.5215336988474797</v>
      </c>
      <c r="AK320">
        <f t="shared" si="132"/>
        <v>1.5959074043338479</v>
      </c>
      <c r="AL320">
        <f t="shared" si="133"/>
        <v>1.753700553250386</v>
      </c>
      <c r="AM320">
        <f t="shared" si="134"/>
        <v>1.8906650065099411</v>
      </c>
      <c r="AN320">
        <f>ACOS(COS(RADIANS(90-$C320)) *COS(RADIANS(90-'1. Intensity Data'!$C$8)) +SIN(RADIANS(90-'Climate Stations - U of M'!$C320)) *SIN(RADIANS(90-'1. Intensity Data'!$C$8)) *COS(RADIANS('Climate Stations - U of M'!$D320-'1. Intensity Data'!$C$9))) *6371</f>
        <v>144.00697758855878</v>
      </c>
    </row>
    <row r="321" spans="1:40" x14ac:dyDescent="0.25">
      <c r="A321">
        <v>430</v>
      </c>
      <c r="B321" t="s">
        <v>861</v>
      </c>
      <c r="C321">
        <v>47.843600000000002</v>
      </c>
      <c r="D321">
        <v>-111.57940000000001</v>
      </c>
      <c r="E321" s="13">
        <v>1095.5</v>
      </c>
      <c r="F321" t="s">
        <v>862</v>
      </c>
      <c r="G321" t="s">
        <v>2345</v>
      </c>
      <c r="H321" s="8">
        <v>0.94121999999999995</v>
      </c>
      <c r="I321" s="8">
        <v>1.4857100000000001</v>
      </c>
      <c r="J321" s="8">
        <v>2.2999999999999998</v>
      </c>
      <c r="K321" s="8">
        <v>3.7181799999999998</v>
      </c>
      <c r="L321">
        <f t="shared" si="108"/>
        <v>3594.1602199999998</v>
      </c>
      <c r="M321">
        <f t="shared" si="109"/>
        <v>0.55868676166681241</v>
      </c>
      <c r="N321">
        <f t="shared" si="110"/>
        <v>1.6401886784921687</v>
      </c>
      <c r="O321" s="6">
        <f t="shared" si="111"/>
        <v>0.27645591943726122</v>
      </c>
      <c r="P321" s="6">
        <f t="shared" si="112"/>
        <v>0.36706212055976739</v>
      </c>
      <c r="Q321">
        <f t="shared" si="113"/>
        <v>1.0036253995259679</v>
      </c>
      <c r="R321" s="8">
        <v>1.6050353793612975</v>
      </c>
      <c r="S321">
        <f t="shared" si="114"/>
        <v>1.9442299306005071</v>
      </c>
      <c r="T321">
        <f t="shared" si="115"/>
        <v>1.5084542565003936</v>
      </c>
      <c r="U321">
        <f t="shared" si="116"/>
        <v>1.2738058166003321</v>
      </c>
      <c r="V321">
        <f t="shared" si="117"/>
        <v>0.88272508343356371</v>
      </c>
      <c r="W321">
        <f t="shared" si="118"/>
        <v>0.55868676166681241</v>
      </c>
      <c r="X321">
        <f t="shared" si="119"/>
        <v>0.65432007125010927</v>
      </c>
      <c r="Y321">
        <f t="shared" si="120"/>
        <v>0.73732978396841098</v>
      </c>
      <c r="Z321">
        <f t="shared" si="121"/>
        <v>3.492616390350368</v>
      </c>
      <c r="AA321">
        <f t="shared" si="122"/>
        <v>2.7097885787201133</v>
      </c>
      <c r="AB321">
        <f t="shared" si="123"/>
        <v>2.2882659109192067</v>
      </c>
      <c r="AC321">
        <f t="shared" si="124"/>
        <v>1.5857281312510292</v>
      </c>
      <c r="AD321">
        <f t="shared" si="125"/>
        <v>1.0036253995259679</v>
      </c>
      <c r="AE321">
        <f t="shared" si="126"/>
        <v>1.1728824814707925</v>
      </c>
      <c r="AF321">
        <f t="shared" si="127"/>
        <v>1.2979187199271121</v>
      </c>
      <c r="AG321">
        <f t="shared" si="128"/>
        <v>5.7078566011527467</v>
      </c>
      <c r="AH321">
        <f t="shared" si="129"/>
        <v>4.4285094319288554</v>
      </c>
      <c r="AI321">
        <f t="shared" si="130"/>
        <v>3.739630186962144</v>
      </c>
      <c r="AJ321">
        <f t="shared" si="131"/>
        <v>2.5914981120176264</v>
      </c>
      <c r="AK321">
        <f t="shared" si="132"/>
        <v>1.6401886784921687</v>
      </c>
      <c r="AL321">
        <f t="shared" si="133"/>
        <v>1.8051415088691265</v>
      </c>
      <c r="AM321">
        <f t="shared" si="134"/>
        <v>1.9483205656363261</v>
      </c>
      <c r="AN321">
        <f>ACOS(COS(RADIANS(90-$C321)) *COS(RADIANS(90-'1. Intensity Data'!$C$8)) +SIN(RADIANS(90-'Climate Stations - U of M'!$C321)) *SIN(RADIANS(90-'1. Intensity Data'!$C$8)) *COS(RADIANS('Climate Stations - U of M'!$D321-'1. Intensity Data'!$C$9))) *6371</f>
        <v>143.10426457968086</v>
      </c>
    </row>
    <row r="322" spans="1:40" x14ac:dyDescent="0.25">
      <c r="A322">
        <v>217</v>
      </c>
      <c r="B322" t="s">
        <v>436</v>
      </c>
      <c r="C322">
        <v>47.929600000000001</v>
      </c>
      <c r="D322">
        <v>-111.816199999999</v>
      </c>
      <c r="E322" s="13">
        <v>1071.0999999999899</v>
      </c>
      <c r="F322" t="s">
        <v>437</v>
      </c>
      <c r="G322" t="s">
        <v>2345</v>
      </c>
      <c r="H322" s="8">
        <v>0.88346999999999998</v>
      </c>
      <c r="I322" s="8">
        <v>1.39239</v>
      </c>
      <c r="J322" s="8">
        <v>2.1812999999999998</v>
      </c>
      <c r="K322" s="8">
        <v>3.48603</v>
      </c>
      <c r="L322">
        <f t="shared" si="108"/>
        <v>3514.1077239999668</v>
      </c>
      <c r="M322">
        <f t="shared" si="109"/>
        <v>0.52689910470557821</v>
      </c>
      <c r="N322">
        <f t="shared" si="110"/>
        <v>1.5988033197812788</v>
      </c>
      <c r="O322" s="6">
        <f t="shared" si="111"/>
        <v>0.27400253362221405</v>
      </c>
      <c r="P322" s="6">
        <f t="shared" si="112"/>
        <v>0.33697502105905874</v>
      </c>
      <c r="Q322">
        <f t="shared" si="113"/>
        <v>0.96788917042016864</v>
      </c>
      <c r="R322" s="8">
        <v>2.2442608245970987</v>
      </c>
      <c r="S322">
        <f t="shared" si="114"/>
        <v>1.8336088843754119</v>
      </c>
      <c r="T322">
        <f t="shared" si="115"/>
        <v>1.4226275827050612</v>
      </c>
      <c r="U322">
        <f t="shared" si="116"/>
        <v>1.2013299587287183</v>
      </c>
      <c r="V322">
        <f t="shared" si="117"/>
        <v>0.83250058543481364</v>
      </c>
      <c r="W322">
        <f t="shared" si="118"/>
        <v>0.52689910470557821</v>
      </c>
      <c r="X322">
        <f t="shared" si="119"/>
        <v>0.61604182852918365</v>
      </c>
      <c r="Y322">
        <f t="shared" si="120"/>
        <v>0.69341771280807318</v>
      </c>
      <c r="Z322">
        <f t="shared" si="121"/>
        <v>3.3682543130621863</v>
      </c>
      <c r="AA322">
        <f t="shared" si="122"/>
        <v>2.6133007601344556</v>
      </c>
      <c r="AB322">
        <f t="shared" si="123"/>
        <v>2.2067873085579843</v>
      </c>
      <c r="AC322">
        <f t="shared" si="124"/>
        <v>1.5292648892638665</v>
      </c>
      <c r="AD322">
        <f t="shared" si="125"/>
        <v>0.96788917042016864</v>
      </c>
      <c r="AE322">
        <f t="shared" si="126"/>
        <v>1.332688842779743</v>
      </c>
      <c r="AF322">
        <f t="shared" si="127"/>
        <v>1.5964370028522312</v>
      </c>
      <c r="AG322">
        <f t="shared" si="128"/>
        <v>5.5638355528388495</v>
      </c>
      <c r="AH322">
        <f t="shared" si="129"/>
        <v>4.3167689634094524</v>
      </c>
      <c r="AI322">
        <f t="shared" si="130"/>
        <v>3.6452715691013151</v>
      </c>
      <c r="AJ322">
        <f t="shared" si="131"/>
        <v>2.5261092452544207</v>
      </c>
      <c r="AK322">
        <f t="shared" si="132"/>
        <v>1.5988033197812788</v>
      </c>
      <c r="AL322">
        <f t="shared" si="133"/>
        <v>1.7444274898359589</v>
      </c>
      <c r="AM322">
        <f t="shared" si="134"/>
        <v>1.8708292694434216</v>
      </c>
      <c r="AN322">
        <f>ACOS(COS(RADIANS(90-$C322)) *COS(RADIANS(90-'1. Intensity Data'!$C$8)) +SIN(RADIANS(90-'Climate Stations - U of M'!$C322)) *SIN(RADIANS(90-'1. Intensity Data'!$C$8)) *COS(RADIANS('Climate Stations - U of M'!$D322-'1. Intensity Data'!$C$9))) *6371</f>
        <v>149.60645291248929</v>
      </c>
    </row>
    <row r="323" spans="1:40" x14ac:dyDescent="0.25">
      <c r="A323" s="1">
        <v>1087</v>
      </c>
      <c r="B323" t="s">
        <v>2168</v>
      </c>
      <c r="C323">
        <v>45.2333</v>
      </c>
      <c r="D323">
        <v>-111.116699999999</v>
      </c>
      <c r="E323" s="13">
        <v>3038.9</v>
      </c>
      <c r="F323" t="s">
        <v>2169</v>
      </c>
      <c r="G323" t="s">
        <v>2345</v>
      </c>
      <c r="H323" s="8">
        <v>1.2176800000000001</v>
      </c>
      <c r="I323" s="8">
        <v>2</v>
      </c>
      <c r="J323" s="8">
        <v>2.6</v>
      </c>
      <c r="K323" s="8">
        <v>4.2766400000000004</v>
      </c>
      <c r="L323">
        <f t="shared" ref="L323:L386" si="135">E323*3.28084</f>
        <v>9970.1446759999999</v>
      </c>
      <c r="M323">
        <f t="shared" ref="M323:M386" si="136">IF($G323="E",0.028+(0.89*($H323*($H323/$I323))),(0.019+(0.711*($H323*($H323/$I323)))+(0.001*($L323/100))))</f>
        <v>0.68782133916800015</v>
      </c>
      <c r="N323">
        <f t="shared" ref="N323:N386" si="137">IF($G323="E",0.671+(0.757*($J323*($J323/$K323)))-(0.003*($L323/100)),(0.338+(0.67*($J323*($J323/$K323)))+(0.001*($L323/100))))</f>
        <v>1.5684705409351596</v>
      </c>
      <c r="O323" s="6">
        <f t="shared" ref="O323:O386" si="138">INDEX(LINEST($M323:$N323,LN($J$1:$K$1)),1)</f>
        <v>0.22511350279515499</v>
      </c>
      <c r="P323" s="6">
        <f t="shared" ref="P323:P386" si="139">INDEX(LINEST($M323:$N323,LN($J$1:$K$1)),1,2)</f>
        <v>0.53178454939956499</v>
      </c>
      <c r="Q323">
        <f t="shared" ref="Q323:Q386" si="140">O323*LN(10)+P323</f>
        <v>1.0501275451673624</v>
      </c>
      <c r="R323" s="8">
        <v>1.3702724040981857</v>
      </c>
      <c r="S323">
        <f t="shared" ref="S323:S386" si="141">0.29*$M323*12</f>
        <v>2.3936182603046401</v>
      </c>
      <c r="T323">
        <f t="shared" ref="T323:T386" si="142">0.45*$M323*6</f>
        <v>1.8571176157536005</v>
      </c>
      <c r="U323">
        <f t="shared" ref="U323:U386" si="143">0.57*$M323*4</f>
        <v>1.5682326533030402</v>
      </c>
      <c r="V323">
        <f t="shared" ref="V323:V386" si="144">0.79*$M323*2</f>
        <v>1.0867577158854402</v>
      </c>
      <c r="W323">
        <f t="shared" ref="W323:W386" si="145">M323</f>
        <v>0.68782133916800015</v>
      </c>
      <c r="X323">
        <f t="shared" ref="X323:X386" si="146">0.25*H323+0.75*M323</f>
        <v>0.82028600437600019</v>
      </c>
      <c r="Y323">
        <f t="shared" ref="Y323:Y386" si="147">0.467*H323+0.533*M323</f>
        <v>0.93526533377654419</v>
      </c>
      <c r="Z323">
        <f t="shared" ref="Z323:Z386" si="148">0.29*$Q323*12</f>
        <v>3.6544438571824207</v>
      </c>
      <c r="AA323">
        <f t="shared" ref="AA323:AA386" si="149">0.45*$Q323*6</f>
        <v>2.8353443719518787</v>
      </c>
      <c r="AB323">
        <f t="shared" ref="AB323:AB386" si="150">0.57*$Q323*4</f>
        <v>2.3942908029815859</v>
      </c>
      <c r="AC323">
        <f t="shared" ref="AC323:AC386" si="151">0.79*$Q323*2</f>
        <v>1.6592015213644327</v>
      </c>
      <c r="AD323">
        <f t="shared" ref="AD323:AD386" si="152">Q323</f>
        <v>1.0501275451673624</v>
      </c>
      <c r="AE323">
        <f t="shared" ref="AE323:AE386" si="153">0.25*R323+0.75*$Q$3</f>
        <v>1.1141917376550146</v>
      </c>
      <c r="AF323">
        <f t="shared" ref="AF323:AF386" si="154">0.467*R323+0.533*$Q$3</f>
        <v>1.1882844104792389</v>
      </c>
      <c r="AG323">
        <f t="shared" ref="AG323:AG386" si="155">0.29*$N323*12</f>
        <v>5.4582774824543545</v>
      </c>
      <c r="AH323">
        <f t="shared" ref="AH323:AH386" si="156">0.45*$N323*6</f>
        <v>4.234870460524931</v>
      </c>
      <c r="AI323">
        <f t="shared" ref="AI323:AI386" si="157">0.57*$N323*4</f>
        <v>3.5761128333321635</v>
      </c>
      <c r="AJ323">
        <f t="shared" ref="AJ323:AJ386" si="158">0.79*$N323*2</f>
        <v>2.4781834546775521</v>
      </c>
      <c r="AK323">
        <f t="shared" ref="AK323:AK386" si="159">N323</f>
        <v>1.5684705409351596</v>
      </c>
      <c r="AL323">
        <f t="shared" ref="AL323:AL386" si="160">0.25*J323+0.75*N323</f>
        <v>1.8263529057013699</v>
      </c>
      <c r="AM323">
        <f t="shared" ref="AM323:AM386" si="161">0.467*J323+0.533*N323</f>
        <v>2.0501947983184401</v>
      </c>
      <c r="AN323">
        <f>ACOS(COS(RADIANS(90-$C323)) *COS(RADIANS(90-'1. Intensity Data'!$C$8)) +SIN(RADIANS(90-'Climate Stations - U of M'!$C323)) *SIN(RADIANS(90-'1. Intensity Data'!$C$8)) *COS(RADIANS('Climate Stations - U of M'!$D323-'1. Intensity Data'!$C$9))) *6371</f>
        <v>166.11999506524452</v>
      </c>
    </row>
    <row r="324" spans="1:40" x14ac:dyDescent="0.25">
      <c r="A324">
        <v>431</v>
      </c>
      <c r="B324" t="s">
        <v>863</v>
      </c>
      <c r="C324">
        <v>47.883299999999899</v>
      </c>
      <c r="D324">
        <v>-112.63330000000001</v>
      </c>
      <c r="E324" s="13">
        <v>1473.7</v>
      </c>
      <c r="F324" t="s">
        <v>864</v>
      </c>
      <c r="G324" t="s">
        <v>2345</v>
      </c>
      <c r="H324" s="8">
        <v>1.07647</v>
      </c>
      <c r="I324" s="8">
        <v>1.8148299999999999</v>
      </c>
      <c r="J324" s="8">
        <v>2.4212899999999999</v>
      </c>
      <c r="K324" s="8">
        <v>4</v>
      </c>
      <c r="L324">
        <f t="shared" si="135"/>
        <v>4834.9739079999999</v>
      </c>
      <c r="M324">
        <f t="shared" si="136"/>
        <v>0.59627417344930389</v>
      </c>
      <c r="N324">
        <f t="shared" si="137"/>
        <v>1.635456398990925</v>
      </c>
      <c r="O324" s="6">
        <f t="shared" si="138"/>
        <v>0.26563806605935053</v>
      </c>
      <c r="P324" s="6">
        <f t="shared" si="139"/>
        <v>0.41214789691086851</v>
      </c>
      <c r="Q324">
        <f t="shared" si="140"/>
        <v>1.0238021479508967</v>
      </c>
      <c r="R324" s="8">
        <v>1.66385149937976</v>
      </c>
      <c r="S324">
        <f t="shared" si="141"/>
        <v>2.0750341236035776</v>
      </c>
      <c r="T324">
        <f t="shared" si="142"/>
        <v>1.6099402683131205</v>
      </c>
      <c r="U324">
        <f t="shared" si="143"/>
        <v>1.3595051154644127</v>
      </c>
      <c r="V324">
        <f t="shared" si="144"/>
        <v>0.94211319404990024</v>
      </c>
      <c r="W324">
        <f t="shared" si="145"/>
        <v>0.59627417344930389</v>
      </c>
      <c r="X324">
        <f t="shared" si="146"/>
        <v>0.7163231300869779</v>
      </c>
      <c r="Y324">
        <f t="shared" si="147"/>
        <v>0.8205256244484791</v>
      </c>
      <c r="Z324">
        <f t="shared" si="148"/>
        <v>3.5628314748691201</v>
      </c>
      <c r="AA324">
        <f t="shared" si="149"/>
        <v>2.7642657994674211</v>
      </c>
      <c r="AB324">
        <f t="shared" si="150"/>
        <v>2.3342688973280445</v>
      </c>
      <c r="AC324">
        <f t="shared" si="151"/>
        <v>1.6176073937624169</v>
      </c>
      <c r="AD324">
        <f t="shared" si="152"/>
        <v>1.0238021479508967</v>
      </c>
      <c r="AE324">
        <f t="shared" si="153"/>
        <v>1.1875865114754083</v>
      </c>
      <c r="AF324">
        <f t="shared" si="154"/>
        <v>1.3253858479757341</v>
      </c>
      <c r="AG324">
        <f t="shared" si="155"/>
        <v>5.6913882684884189</v>
      </c>
      <c r="AH324">
        <f t="shared" si="156"/>
        <v>4.4157322772754979</v>
      </c>
      <c r="AI324">
        <f t="shared" si="157"/>
        <v>3.7288405896993089</v>
      </c>
      <c r="AJ324">
        <f t="shared" si="158"/>
        <v>2.5840211104056614</v>
      </c>
      <c r="AK324">
        <f t="shared" si="159"/>
        <v>1.635456398990925</v>
      </c>
      <c r="AL324">
        <f t="shared" si="160"/>
        <v>1.8319147992431937</v>
      </c>
      <c r="AM324">
        <f t="shared" si="161"/>
        <v>2.002440690662163</v>
      </c>
      <c r="AN324">
        <f>ACOS(COS(RADIANS(90-$C324)) *COS(RADIANS(90-'1. Intensity Data'!$C$8)) +SIN(RADIANS(90-'Climate Stations - U of M'!$C324)) *SIN(RADIANS(90-'1. Intensity Data'!$C$8)) *COS(RADIANS('Climate Stations - U of M'!$D324-'1. Intensity Data'!$C$9))) *6371</f>
        <v>151.14743851073658</v>
      </c>
    </row>
    <row r="325" spans="1:40" x14ac:dyDescent="0.25">
      <c r="A325">
        <v>432</v>
      </c>
      <c r="B325" t="s">
        <v>865</v>
      </c>
      <c r="C325">
        <v>46.1</v>
      </c>
      <c r="D325">
        <v>-112.91670000000001</v>
      </c>
      <c r="E325" s="13">
        <v>1681</v>
      </c>
      <c r="F325" t="s">
        <v>866</v>
      </c>
      <c r="G325" t="s">
        <v>2346</v>
      </c>
      <c r="H325" s="8">
        <v>0.66666999999999998</v>
      </c>
      <c r="I325" s="8">
        <v>1.1625000000000001</v>
      </c>
      <c r="J325" s="8">
        <v>1.59762</v>
      </c>
      <c r="K325" s="8">
        <v>2.7571400000000001</v>
      </c>
      <c r="L325">
        <f t="shared" si="135"/>
        <v>5515.0920399999995</v>
      </c>
      <c r="M325">
        <f t="shared" si="136"/>
        <v>0.34598159567561282</v>
      </c>
      <c r="N325">
        <f t="shared" si="137"/>
        <v>1.0133954764065867</v>
      </c>
      <c r="O325" s="6">
        <f t="shared" si="138"/>
        <v>0.17060581694046806</v>
      </c>
      <c r="P325" s="6">
        <f t="shared" si="139"/>
        <v>0.22772665467620118</v>
      </c>
      <c r="Q325">
        <f t="shared" si="140"/>
        <v>0.62056106554139401</v>
      </c>
      <c r="R325" s="8">
        <v>1.2327563185103794</v>
      </c>
      <c r="S325">
        <f t="shared" si="141"/>
        <v>1.2040159529511325</v>
      </c>
      <c r="T325">
        <f t="shared" si="142"/>
        <v>0.93415030832415458</v>
      </c>
      <c r="U325">
        <f t="shared" si="143"/>
        <v>0.78883803814039721</v>
      </c>
      <c r="V325">
        <f t="shared" si="144"/>
        <v>0.54665092116746827</v>
      </c>
      <c r="W325">
        <f t="shared" si="145"/>
        <v>0.34598159567561282</v>
      </c>
      <c r="X325">
        <f t="shared" si="146"/>
        <v>0.42615369675670955</v>
      </c>
      <c r="Y325">
        <f t="shared" si="147"/>
        <v>0.49574308049510168</v>
      </c>
      <c r="Z325">
        <f t="shared" si="148"/>
        <v>2.159552508084051</v>
      </c>
      <c r="AA325">
        <f t="shared" si="149"/>
        <v>1.6755148769617638</v>
      </c>
      <c r="AB325">
        <f t="shared" si="150"/>
        <v>1.4148792294343782</v>
      </c>
      <c r="AC325">
        <f t="shared" si="151"/>
        <v>0.98048648355540258</v>
      </c>
      <c r="AD325">
        <f t="shared" si="152"/>
        <v>0.62056106554139401</v>
      </c>
      <c r="AE325">
        <f t="shared" si="153"/>
        <v>1.0798127162580631</v>
      </c>
      <c r="AF325">
        <f t="shared" si="154"/>
        <v>1.1240643985097334</v>
      </c>
      <c r="AG325">
        <f t="shared" si="155"/>
        <v>3.5266162578949216</v>
      </c>
      <c r="AH325">
        <f t="shared" si="156"/>
        <v>2.7361677862977842</v>
      </c>
      <c r="AI325">
        <f t="shared" si="157"/>
        <v>2.3105416862070176</v>
      </c>
      <c r="AJ325">
        <f t="shared" si="158"/>
        <v>1.6011648527224069</v>
      </c>
      <c r="AK325">
        <f t="shared" si="159"/>
        <v>1.0133954764065867</v>
      </c>
      <c r="AL325">
        <f t="shared" si="160"/>
        <v>1.1594516073049399</v>
      </c>
      <c r="AM325">
        <f t="shared" si="161"/>
        <v>1.2862283289247107</v>
      </c>
      <c r="AN325">
        <f>ACOS(COS(RADIANS(90-$C325)) *COS(RADIANS(90-'1. Intensity Data'!$C$8)) +SIN(RADIANS(90-'Climate Stations - U of M'!$C325)) *SIN(RADIANS(90-'1. Intensity Data'!$C$8)) *COS(RADIANS('Climate Stations - U of M'!$D325-'1. Intensity Data'!$C$9))) *6371</f>
        <v>88.246337940256424</v>
      </c>
    </row>
    <row r="326" spans="1:40" x14ac:dyDescent="0.25">
      <c r="A326">
        <v>433</v>
      </c>
      <c r="B326" t="s">
        <v>867</v>
      </c>
      <c r="C326">
        <v>46.116700000000002</v>
      </c>
      <c r="D326">
        <v>-112.9333</v>
      </c>
      <c r="E326" s="13">
        <v>1585.3</v>
      </c>
      <c r="F326" t="s">
        <v>868</v>
      </c>
      <c r="G326" t="s">
        <v>2346</v>
      </c>
      <c r="H326" s="8">
        <v>0.66666999999999998</v>
      </c>
      <c r="I326" s="8">
        <v>1.1571400000000001</v>
      </c>
      <c r="J326" s="8">
        <v>1.5947800000000001</v>
      </c>
      <c r="K326" s="8">
        <v>2.7476799999999999</v>
      </c>
      <c r="L326">
        <f t="shared" si="135"/>
        <v>5201.1156519999995</v>
      </c>
      <c r="M326">
        <f t="shared" si="136"/>
        <v>0.34410098143997508</v>
      </c>
      <c r="N326">
        <f t="shared" si="137"/>
        <v>1.0101803816219044</v>
      </c>
      <c r="O326" s="6">
        <f t="shared" si="138"/>
        <v>0.17026469406179554</v>
      </c>
      <c r="P326" s="6">
        <f t="shared" si="139"/>
        <v>0.22608248880213988</v>
      </c>
      <c r="Q326">
        <f t="shared" si="140"/>
        <v>0.61813143521202218</v>
      </c>
      <c r="R326" s="8">
        <v>2.2782106107904663</v>
      </c>
      <c r="S326">
        <f t="shared" si="141"/>
        <v>1.1974714154111132</v>
      </c>
      <c r="T326">
        <f t="shared" si="142"/>
        <v>0.92907264988793281</v>
      </c>
      <c r="U326">
        <f t="shared" si="143"/>
        <v>0.78455023768314314</v>
      </c>
      <c r="V326">
        <f t="shared" si="144"/>
        <v>0.54367955067516061</v>
      </c>
      <c r="W326">
        <f t="shared" si="145"/>
        <v>0.34410098143997508</v>
      </c>
      <c r="X326">
        <f t="shared" si="146"/>
        <v>0.42474323607998132</v>
      </c>
      <c r="Y326">
        <f t="shared" si="147"/>
        <v>0.49474071310750678</v>
      </c>
      <c r="Z326">
        <f t="shared" si="148"/>
        <v>2.1510973945378371</v>
      </c>
      <c r="AA326">
        <f t="shared" si="149"/>
        <v>1.6689548750724601</v>
      </c>
      <c r="AB326">
        <f t="shared" si="150"/>
        <v>1.4093396722834104</v>
      </c>
      <c r="AC326">
        <f t="shared" si="151"/>
        <v>0.97664766763499511</v>
      </c>
      <c r="AD326">
        <f t="shared" si="152"/>
        <v>0.61813143521202218</v>
      </c>
      <c r="AE326">
        <f t="shared" si="153"/>
        <v>1.3411762893280847</v>
      </c>
      <c r="AF326">
        <f t="shared" si="154"/>
        <v>1.6122915530045339</v>
      </c>
      <c r="AG326">
        <f t="shared" si="155"/>
        <v>3.5154277280442274</v>
      </c>
      <c r="AH326">
        <f t="shared" si="156"/>
        <v>2.7274870303791419</v>
      </c>
      <c r="AI326">
        <f t="shared" si="157"/>
        <v>2.3032112700979419</v>
      </c>
      <c r="AJ326">
        <f t="shared" si="158"/>
        <v>1.596085002962609</v>
      </c>
      <c r="AK326">
        <f t="shared" si="159"/>
        <v>1.0101803816219044</v>
      </c>
      <c r="AL326">
        <f t="shared" si="160"/>
        <v>1.1563302862164284</v>
      </c>
      <c r="AM326">
        <f t="shared" si="161"/>
        <v>1.2831884034044752</v>
      </c>
      <c r="AN326">
        <f>ACOS(COS(RADIANS(90-$C326)) *COS(RADIANS(90-'1. Intensity Data'!$C$8)) +SIN(RADIANS(90-'Climate Stations - U of M'!$C326)) *SIN(RADIANS(90-'1. Intensity Data'!$C$8)) *COS(RADIANS('Climate Stations - U of M'!$D326-'1. Intensity Data'!$C$9))) *6371</f>
        <v>88.119210656201602</v>
      </c>
    </row>
    <row r="327" spans="1:40" x14ac:dyDescent="0.25">
      <c r="A327">
        <v>434</v>
      </c>
      <c r="B327" t="s">
        <v>869</v>
      </c>
      <c r="C327">
        <v>48.4468999999999</v>
      </c>
      <c r="D327">
        <v>-113.2239</v>
      </c>
      <c r="E327" s="13">
        <v>1464.9</v>
      </c>
      <c r="F327" t="s">
        <v>870</v>
      </c>
      <c r="G327" t="s">
        <v>2345</v>
      </c>
      <c r="H327" s="8">
        <v>1.0416000000000001</v>
      </c>
      <c r="I327" s="8">
        <v>1.8909100000000001</v>
      </c>
      <c r="J327" s="8">
        <v>2.359</v>
      </c>
      <c r="K327" s="8">
        <v>4.1277499999999998</v>
      </c>
      <c r="L327">
        <f t="shared" si="135"/>
        <v>4806.1025159999999</v>
      </c>
      <c r="M327">
        <f t="shared" si="136"/>
        <v>0.5386473594195389</v>
      </c>
      <c r="N327">
        <f t="shared" si="137"/>
        <v>1.5473765313275831</v>
      </c>
      <c r="O327" s="6">
        <f t="shared" si="138"/>
        <v>0.25785358892531501</v>
      </c>
      <c r="P327" s="6">
        <f t="shared" si="139"/>
        <v>0.35991687125869354</v>
      </c>
      <c r="Q327">
        <f t="shared" si="140"/>
        <v>0.95364670129313844</v>
      </c>
      <c r="R327" s="8">
        <v>1.8738391396682572</v>
      </c>
      <c r="S327">
        <f t="shared" si="141"/>
        <v>1.8744928107799952</v>
      </c>
      <c r="T327">
        <f t="shared" si="142"/>
        <v>1.454347870432755</v>
      </c>
      <c r="U327">
        <f t="shared" si="143"/>
        <v>1.2281159794765486</v>
      </c>
      <c r="V327">
        <f t="shared" si="144"/>
        <v>0.85106282788287146</v>
      </c>
      <c r="W327">
        <f t="shared" si="145"/>
        <v>0.5386473594195389</v>
      </c>
      <c r="X327">
        <f t="shared" si="146"/>
        <v>0.66438551956465419</v>
      </c>
      <c r="Y327">
        <f t="shared" si="147"/>
        <v>0.77352624257061431</v>
      </c>
      <c r="Z327">
        <f t="shared" si="148"/>
        <v>3.3186905205001218</v>
      </c>
      <c r="AA327">
        <f t="shared" si="149"/>
        <v>2.5748460934914741</v>
      </c>
      <c r="AB327">
        <f t="shared" si="150"/>
        <v>2.1743144789483555</v>
      </c>
      <c r="AC327">
        <f t="shared" si="151"/>
        <v>1.5067617880431587</v>
      </c>
      <c r="AD327">
        <f t="shared" si="152"/>
        <v>0.95364670129313844</v>
      </c>
      <c r="AE327">
        <f t="shared" si="153"/>
        <v>1.2400834215475325</v>
      </c>
      <c r="AF327">
        <f t="shared" si="154"/>
        <v>1.4234500759904622</v>
      </c>
      <c r="AG327">
        <f t="shared" si="155"/>
        <v>5.3848703290199893</v>
      </c>
      <c r="AH327">
        <f t="shared" si="156"/>
        <v>4.1779166345844745</v>
      </c>
      <c r="AI327">
        <f t="shared" si="157"/>
        <v>3.5280184914268893</v>
      </c>
      <c r="AJ327">
        <f t="shared" si="158"/>
        <v>2.4448549194975815</v>
      </c>
      <c r="AK327">
        <f t="shared" si="159"/>
        <v>1.5473765313275831</v>
      </c>
      <c r="AL327">
        <f t="shared" si="160"/>
        <v>1.7502823984956875</v>
      </c>
      <c r="AM327">
        <f t="shared" si="161"/>
        <v>1.9264046911976018</v>
      </c>
      <c r="AN327">
        <f>ACOS(COS(RADIANS(90-$C327)) *COS(RADIANS(90-'1. Intensity Data'!$C$8)) +SIN(RADIANS(90-'Climate Stations - U of M'!$C327)) *SIN(RADIANS(90-'1. Intensity Data'!$C$8)) *COS(RADIANS('Climate Stations - U of M'!$D327-'1. Intensity Data'!$C$9))) *6371</f>
        <v>225.51546866545573</v>
      </c>
    </row>
    <row r="328" spans="1:40" x14ac:dyDescent="0.25">
      <c r="A328">
        <v>501</v>
      </c>
      <c r="B328" t="s">
        <v>1003</v>
      </c>
      <c r="C328">
        <v>48.45</v>
      </c>
      <c r="D328">
        <v>-113.2167</v>
      </c>
      <c r="E328" s="13">
        <v>1467</v>
      </c>
      <c r="F328" t="s">
        <v>870</v>
      </c>
      <c r="G328" t="s">
        <v>2345</v>
      </c>
      <c r="H328" s="8">
        <v>1.0416000000000001</v>
      </c>
      <c r="I328" s="8">
        <v>1.87778</v>
      </c>
      <c r="J328" s="8">
        <v>2.3535699999999999</v>
      </c>
      <c r="K328" s="8">
        <v>4.0999999999999996</v>
      </c>
      <c r="L328">
        <f t="shared" si="135"/>
        <v>4812.9922800000004</v>
      </c>
      <c r="M328">
        <f t="shared" si="136"/>
        <v>0.54221795865330347</v>
      </c>
      <c r="N328">
        <f t="shared" si="137"/>
        <v>1.549352634255927</v>
      </c>
      <c r="O328" s="6">
        <f t="shared" si="138"/>
        <v>0.25744600024211739</v>
      </c>
      <c r="P328" s="6">
        <f t="shared" si="139"/>
        <v>0.36376998943904493</v>
      </c>
      <c r="Q328">
        <f t="shared" si="140"/>
        <v>0.95656131184748594</v>
      </c>
      <c r="R328" s="8">
        <v>1.2504500002351735</v>
      </c>
      <c r="S328">
        <f t="shared" si="141"/>
        <v>1.8869184961134957</v>
      </c>
      <c r="T328">
        <f t="shared" si="142"/>
        <v>1.4639884883639194</v>
      </c>
      <c r="U328">
        <f t="shared" si="143"/>
        <v>1.2362569457295318</v>
      </c>
      <c r="V328">
        <f t="shared" si="144"/>
        <v>0.85670437467221949</v>
      </c>
      <c r="W328">
        <f t="shared" si="145"/>
        <v>0.54221795865330347</v>
      </c>
      <c r="X328">
        <f t="shared" si="146"/>
        <v>0.6670634689899777</v>
      </c>
      <c r="Y328">
        <f t="shared" si="147"/>
        <v>0.77542937196221084</v>
      </c>
      <c r="Z328">
        <f t="shared" si="148"/>
        <v>3.3288333652292508</v>
      </c>
      <c r="AA328">
        <f t="shared" si="149"/>
        <v>2.582715541988212</v>
      </c>
      <c r="AB328">
        <f t="shared" si="150"/>
        <v>2.1809597910122678</v>
      </c>
      <c r="AC328">
        <f t="shared" si="151"/>
        <v>1.5113668727190279</v>
      </c>
      <c r="AD328">
        <f t="shared" si="152"/>
        <v>0.95656131184748594</v>
      </c>
      <c r="AE328">
        <f t="shared" si="153"/>
        <v>1.0842361366892614</v>
      </c>
      <c r="AF328">
        <f t="shared" si="154"/>
        <v>1.1323273478752123</v>
      </c>
      <c r="AG328">
        <f t="shared" si="155"/>
        <v>5.3917471672106254</v>
      </c>
      <c r="AH328">
        <f t="shared" si="156"/>
        <v>4.1832521124910027</v>
      </c>
      <c r="AI328">
        <f t="shared" si="157"/>
        <v>3.5325240061035132</v>
      </c>
      <c r="AJ328">
        <f t="shared" si="158"/>
        <v>2.4479771621243649</v>
      </c>
      <c r="AK328">
        <f t="shared" si="159"/>
        <v>1.549352634255927</v>
      </c>
      <c r="AL328">
        <f t="shared" si="160"/>
        <v>1.7504069756919454</v>
      </c>
      <c r="AM328">
        <f t="shared" si="161"/>
        <v>1.9249221440584092</v>
      </c>
      <c r="AN328">
        <f>ACOS(COS(RADIANS(90-$C328)) *COS(RADIANS(90-'1. Intensity Data'!$C$8)) +SIN(RADIANS(90-'Climate Stations - U of M'!$C328)) *SIN(RADIANS(90-'1. Intensity Data'!$C$8)) *COS(RADIANS('Climate Stations - U of M'!$D328-'1. Intensity Data'!$C$9))) *6371</f>
        <v>225.61285730998674</v>
      </c>
    </row>
    <row r="329" spans="1:40" x14ac:dyDescent="0.25">
      <c r="A329">
        <v>435</v>
      </c>
      <c r="B329" t="s">
        <v>871</v>
      </c>
      <c r="C329">
        <v>46.583300000000001</v>
      </c>
      <c r="D329">
        <v>-111.91670000000001</v>
      </c>
      <c r="E329" s="13">
        <v>1189</v>
      </c>
      <c r="F329" t="s">
        <v>872</v>
      </c>
      <c r="G329" t="s">
        <v>2345</v>
      </c>
      <c r="H329" s="8">
        <v>0.72938000000000003</v>
      </c>
      <c r="I329" s="8">
        <v>1.2739100000000001</v>
      </c>
      <c r="J329" s="8">
        <v>1.73187</v>
      </c>
      <c r="K329" s="8">
        <v>2.8604799999999999</v>
      </c>
      <c r="L329">
        <f t="shared" si="135"/>
        <v>3900.91876</v>
      </c>
      <c r="M329">
        <f t="shared" si="136"/>
        <v>0.39967124374249363</v>
      </c>
      <c r="N329">
        <f t="shared" si="137"/>
        <v>1.3477293900726999</v>
      </c>
      <c r="O329" s="6">
        <f t="shared" si="138"/>
        <v>0.24234472676022703</v>
      </c>
      <c r="P329" s="6">
        <f t="shared" si="139"/>
        <v>0.23169067966507184</v>
      </c>
      <c r="Q329">
        <f t="shared" si="140"/>
        <v>0.7897100348688858</v>
      </c>
      <c r="R329" s="8">
        <v>1.5191337234504361</v>
      </c>
      <c r="S329">
        <f t="shared" si="141"/>
        <v>1.3908559282238779</v>
      </c>
      <c r="T329">
        <f t="shared" si="142"/>
        <v>1.0791123581047328</v>
      </c>
      <c r="U329">
        <f t="shared" si="143"/>
        <v>0.91125043573288544</v>
      </c>
      <c r="V329">
        <f t="shared" si="144"/>
        <v>0.63148056511313999</v>
      </c>
      <c r="W329">
        <f t="shared" si="145"/>
        <v>0.39967124374249363</v>
      </c>
      <c r="X329">
        <f t="shared" si="146"/>
        <v>0.48209843280687026</v>
      </c>
      <c r="Y329">
        <f t="shared" si="147"/>
        <v>0.5536452329147491</v>
      </c>
      <c r="Z329">
        <f t="shared" si="148"/>
        <v>2.7481909213437223</v>
      </c>
      <c r="AA329">
        <f t="shared" si="149"/>
        <v>2.1322170941459917</v>
      </c>
      <c r="AB329">
        <f t="shared" si="150"/>
        <v>1.8005388795010595</v>
      </c>
      <c r="AC329">
        <f t="shared" si="151"/>
        <v>1.2477418550928396</v>
      </c>
      <c r="AD329">
        <f t="shared" si="152"/>
        <v>0.7897100348688858</v>
      </c>
      <c r="AE329">
        <f t="shared" si="153"/>
        <v>1.1514070674930772</v>
      </c>
      <c r="AF329">
        <f t="shared" si="154"/>
        <v>1.2578026466167398</v>
      </c>
      <c r="AG329">
        <f t="shared" si="155"/>
        <v>4.6900982774529956</v>
      </c>
      <c r="AH329">
        <f t="shared" si="156"/>
        <v>3.6388693531962897</v>
      </c>
      <c r="AI329">
        <f t="shared" si="157"/>
        <v>3.0728230093657554</v>
      </c>
      <c r="AJ329">
        <f t="shared" si="158"/>
        <v>2.1294124363148659</v>
      </c>
      <c r="AK329">
        <f t="shared" si="159"/>
        <v>1.3477293900726999</v>
      </c>
      <c r="AL329">
        <f t="shared" si="160"/>
        <v>1.4437645425545249</v>
      </c>
      <c r="AM329">
        <f t="shared" si="161"/>
        <v>1.5271230549087491</v>
      </c>
      <c r="AN329">
        <f>ACOS(COS(RADIANS(90-$C329)) *COS(RADIANS(90-'1. Intensity Data'!$C$8)) +SIN(RADIANS(90-'Climate Stations - U of M'!$C329)) *SIN(RADIANS(90-'1. Intensity Data'!$C$8)) *COS(RADIANS('Climate Stations - U of M'!$D329-'1. Intensity Data'!$C$9))) *6371</f>
        <v>7.4263739028144453</v>
      </c>
    </row>
    <row r="330" spans="1:40" x14ac:dyDescent="0.25">
      <c r="A330">
        <v>436</v>
      </c>
      <c r="B330" t="s">
        <v>873</v>
      </c>
      <c r="C330">
        <v>45.466700000000003</v>
      </c>
      <c r="D330">
        <v>-108.7333</v>
      </c>
      <c r="E330" s="13">
        <v>1250.9000000000001</v>
      </c>
      <c r="F330" t="s">
        <v>874</v>
      </c>
      <c r="G330" t="s">
        <v>2345</v>
      </c>
      <c r="H330" s="8">
        <v>1.0375000000000001</v>
      </c>
      <c r="I330" s="8">
        <v>1.61439</v>
      </c>
      <c r="J330" s="8">
        <v>2.4212400000000001</v>
      </c>
      <c r="K330" s="8">
        <v>3.5808</v>
      </c>
      <c r="L330">
        <f t="shared" si="135"/>
        <v>4104.0027559999999</v>
      </c>
      <c r="M330">
        <f t="shared" si="136"/>
        <v>0.62141395976189162</v>
      </c>
      <c r="N330">
        <f t="shared" si="137"/>
        <v>1.7872228505090082</v>
      </c>
      <c r="O330" s="6">
        <f t="shared" si="138"/>
        <v>0.29800665515757263</v>
      </c>
      <c r="P330" s="6">
        <f t="shared" si="139"/>
        <v>0.41485148695132024</v>
      </c>
      <c r="Q330">
        <f t="shared" si="140"/>
        <v>1.1010371687301643</v>
      </c>
      <c r="R330" s="8">
        <v>1.5470097222194754</v>
      </c>
      <c r="S330">
        <f t="shared" si="141"/>
        <v>2.1625205799713827</v>
      </c>
      <c r="T330">
        <f t="shared" si="142"/>
        <v>1.6778176913571072</v>
      </c>
      <c r="U330">
        <f t="shared" si="143"/>
        <v>1.4168238282571128</v>
      </c>
      <c r="V330">
        <f t="shared" si="144"/>
        <v>0.98183405642378885</v>
      </c>
      <c r="W330">
        <f t="shared" si="145"/>
        <v>0.62141395976189162</v>
      </c>
      <c r="X330">
        <f t="shared" si="146"/>
        <v>0.72543546982141871</v>
      </c>
      <c r="Y330">
        <f t="shared" si="147"/>
        <v>0.81572614055308834</v>
      </c>
      <c r="Z330">
        <f t="shared" si="148"/>
        <v>3.8316093471809713</v>
      </c>
      <c r="AA330">
        <f t="shared" si="149"/>
        <v>2.9728003555714437</v>
      </c>
      <c r="AB330">
        <f t="shared" si="150"/>
        <v>2.5103647447047743</v>
      </c>
      <c r="AC330">
        <f t="shared" si="151"/>
        <v>1.7396387265936597</v>
      </c>
      <c r="AD330">
        <f t="shared" si="152"/>
        <v>1.1010371687301643</v>
      </c>
      <c r="AE330">
        <f t="shared" si="153"/>
        <v>1.1583760671853369</v>
      </c>
      <c r="AF330">
        <f t="shared" si="154"/>
        <v>1.2708207380418812</v>
      </c>
      <c r="AG330">
        <f t="shared" si="155"/>
        <v>6.2195355197713482</v>
      </c>
      <c r="AH330">
        <f t="shared" si="156"/>
        <v>4.8255016963743227</v>
      </c>
      <c r="AI330">
        <f t="shared" si="157"/>
        <v>4.0748680991605379</v>
      </c>
      <c r="AJ330">
        <f t="shared" si="158"/>
        <v>2.823812103804233</v>
      </c>
      <c r="AK330">
        <f t="shared" si="159"/>
        <v>1.7872228505090082</v>
      </c>
      <c r="AL330">
        <f t="shared" si="160"/>
        <v>1.9457271378817562</v>
      </c>
      <c r="AM330">
        <f t="shared" si="161"/>
        <v>2.0833088593213014</v>
      </c>
      <c r="AN330">
        <f>ACOS(COS(RADIANS(90-$C330)) *COS(RADIANS(90-'1. Intensity Data'!$C$8)) +SIN(RADIANS(90-'Climate Stations - U of M'!$C330)) *SIN(RADIANS(90-'1. Intensity Data'!$C$8)) *COS(RADIANS('Climate Stations - U of M'!$D330-'1. Intensity Data'!$C$9))) *6371</f>
        <v>282.35978495854403</v>
      </c>
    </row>
    <row r="331" spans="1:40" x14ac:dyDescent="0.25">
      <c r="A331">
        <v>437</v>
      </c>
      <c r="B331" t="s">
        <v>875</v>
      </c>
      <c r="C331">
        <v>45.383299999999899</v>
      </c>
      <c r="D331">
        <v>-108.7167</v>
      </c>
      <c r="E331" s="13">
        <v>1220.0999999999899</v>
      </c>
      <c r="F331" t="s">
        <v>876</v>
      </c>
      <c r="G331" t="s">
        <v>2345</v>
      </c>
      <c r="H331" s="8">
        <v>1.1792899999999999</v>
      </c>
      <c r="I331" s="8">
        <v>1.91716</v>
      </c>
      <c r="J331" s="8">
        <v>2.6087600000000002</v>
      </c>
      <c r="K331" s="8">
        <v>4.0999999999999996</v>
      </c>
      <c r="L331">
        <f t="shared" si="135"/>
        <v>4002.9528839999671</v>
      </c>
      <c r="M331">
        <f t="shared" si="136"/>
        <v>0.67361391049729802</v>
      </c>
      <c r="N331">
        <f t="shared" si="137"/>
        <v>1.8074628657637086</v>
      </c>
      <c r="O331" s="6">
        <f t="shared" si="138"/>
        <v>0.28983698554255244</v>
      </c>
      <c r="P331" s="6">
        <f t="shared" si="139"/>
        <v>0.4727142211464842</v>
      </c>
      <c r="Q331">
        <f t="shared" si="140"/>
        <v>1.1400885434550962</v>
      </c>
      <c r="R331" s="8">
        <v>1.5813973082915402</v>
      </c>
      <c r="S331">
        <f t="shared" si="141"/>
        <v>2.3441764085305969</v>
      </c>
      <c r="T331">
        <f t="shared" si="142"/>
        <v>1.8187575583427047</v>
      </c>
      <c r="U331">
        <f t="shared" si="143"/>
        <v>1.5358397159338393</v>
      </c>
      <c r="V331">
        <f t="shared" si="144"/>
        <v>1.0643099785857308</v>
      </c>
      <c r="W331">
        <f t="shared" si="145"/>
        <v>0.67361391049729802</v>
      </c>
      <c r="X331">
        <f t="shared" si="146"/>
        <v>0.8000329328729735</v>
      </c>
      <c r="Y331">
        <f t="shared" si="147"/>
        <v>0.90976464429505999</v>
      </c>
      <c r="Z331">
        <f t="shared" si="148"/>
        <v>3.9675081312237346</v>
      </c>
      <c r="AA331">
        <f t="shared" si="149"/>
        <v>3.0782390673287603</v>
      </c>
      <c r="AB331">
        <f t="shared" si="150"/>
        <v>2.5994018790776194</v>
      </c>
      <c r="AC331">
        <f t="shared" si="151"/>
        <v>1.8013398986590521</v>
      </c>
      <c r="AD331">
        <f t="shared" si="152"/>
        <v>1.1400885434550962</v>
      </c>
      <c r="AE331">
        <f t="shared" si="153"/>
        <v>1.1669729637033532</v>
      </c>
      <c r="AF331">
        <f t="shared" si="154"/>
        <v>1.2868797407375354</v>
      </c>
      <c r="AG331">
        <f t="shared" si="155"/>
        <v>6.2899707728577052</v>
      </c>
      <c r="AH331">
        <f t="shared" si="156"/>
        <v>4.8801497375620126</v>
      </c>
      <c r="AI331">
        <f t="shared" si="157"/>
        <v>4.121015333941255</v>
      </c>
      <c r="AJ331">
        <f t="shared" si="158"/>
        <v>2.8557913279066596</v>
      </c>
      <c r="AK331">
        <f t="shared" si="159"/>
        <v>1.8074628657637086</v>
      </c>
      <c r="AL331">
        <f t="shared" si="160"/>
        <v>2.0077871493227812</v>
      </c>
      <c r="AM331">
        <f t="shared" si="161"/>
        <v>2.1816686274520567</v>
      </c>
      <c r="AN331">
        <f>ACOS(COS(RADIANS(90-$C331)) *COS(RADIANS(90-'1. Intensity Data'!$C$8)) +SIN(RADIANS(90-'Climate Stations - U of M'!$C331)) *SIN(RADIANS(90-'1. Intensity Data'!$C$8)) *COS(RADIANS('Climate Stations - U of M'!$D331-'1. Intensity Data'!$C$9))) *6371</f>
        <v>287.88571780250118</v>
      </c>
    </row>
    <row r="332" spans="1:40" x14ac:dyDescent="0.25">
      <c r="A332">
        <v>438</v>
      </c>
      <c r="B332" t="s">
        <v>877</v>
      </c>
      <c r="C332">
        <v>45.890300000000003</v>
      </c>
      <c r="D332">
        <v>-104.5461</v>
      </c>
      <c r="E332" s="13">
        <v>1043.9000000000001</v>
      </c>
      <c r="F332" t="s">
        <v>878</v>
      </c>
      <c r="G332" t="s">
        <v>2345</v>
      </c>
      <c r="H332" s="8">
        <v>1.4005000000000001</v>
      </c>
      <c r="I332" s="8">
        <v>1.8055600000000001</v>
      </c>
      <c r="J332" s="8">
        <v>3.4509400000000001</v>
      </c>
      <c r="K332" s="8">
        <v>4.6100000000000003</v>
      </c>
      <c r="L332">
        <f t="shared" si="135"/>
        <v>3424.8688760000005</v>
      </c>
      <c r="M332">
        <f t="shared" si="136"/>
        <v>0.9948170664502981</v>
      </c>
      <c r="N332">
        <f t="shared" si="137"/>
        <v>2.5238077451918439</v>
      </c>
      <c r="O332" s="6">
        <f t="shared" si="138"/>
        <v>0.3908439895726552</v>
      </c>
      <c r="P332" s="6">
        <f t="shared" si="139"/>
        <v>0.72390465703921136</v>
      </c>
      <c r="Q332">
        <f t="shared" si="140"/>
        <v>1.6238562011155275</v>
      </c>
      <c r="R332" s="8">
        <v>1.4672676149088588</v>
      </c>
      <c r="S332">
        <f t="shared" si="141"/>
        <v>3.4619633912470373</v>
      </c>
      <c r="T332">
        <f t="shared" si="142"/>
        <v>2.6860060794158049</v>
      </c>
      <c r="U332">
        <f t="shared" si="143"/>
        <v>2.2681829115066794</v>
      </c>
      <c r="V332">
        <f t="shared" si="144"/>
        <v>1.5718109649914711</v>
      </c>
      <c r="W332">
        <f t="shared" si="145"/>
        <v>0.9948170664502981</v>
      </c>
      <c r="X332">
        <f t="shared" si="146"/>
        <v>1.0962377998377235</v>
      </c>
      <c r="Y332">
        <f t="shared" si="147"/>
        <v>1.1842709964180089</v>
      </c>
      <c r="Z332">
        <f t="shared" si="148"/>
        <v>5.6510195798820355</v>
      </c>
      <c r="AA332">
        <f t="shared" si="149"/>
        <v>4.384411743011924</v>
      </c>
      <c r="AB332">
        <f t="shared" si="150"/>
        <v>3.7023921385434027</v>
      </c>
      <c r="AC332">
        <f t="shared" si="151"/>
        <v>2.5656927977625337</v>
      </c>
      <c r="AD332">
        <f t="shared" si="152"/>
        <v>1.6238562011155275</v>
      </c>
      <c r="AE332">
        <f t="shared" si="153"/>
        <v>1.1384405403576829</v>
      </c>
      <c r="AF332">
        <f t="shared" si="154"/>
        <v>1.2335811739278233</v>
      </c>
      <c r="AG332">
        <f t="shared" si="155"/>
        <v>8.7828509532676158</v>
      </c>
      <c r="AH332">
        <f t="shared" si="156"/>
        <v>6.8142809120179786</v>
      </c>
      <c r="AI332">
        <f t="shared" si="157"/>
        <v>5.754281659037404</v>
      </c>
      <c r="AJ332">
        <f t="shared" si="158"/>
        <v>3.9876162374031137</v>
      </c>
      <c r="AK332">
        <f t="shared" si="159"/>
        <v>2.5238077451918439</v>
      </c>
      <c r="AL332">
        <f t="shared" si="160"/>
        <v>2.7555908088938832</v>
      </c>
      <c r="AM332">
        <f t="shared" si="161"/>
        <v>2.9567785081872531</v>
      </c>
      <c r="AN332">
        <f>ACOS(COS(RADIANS(90-$C332)) *COS(RADIANS(90-'1. Intensity Data'!$C$8)) +SIN(RADIANS(90-'Climate Stations - U of M'!$C332)) *SIN(RADIANS(90-'1. Intensity Data'!$C$8)) *COS(RADIANS('Climate Stations - U of M'!$D332-'1. Intensity Data'!$C$9))) *6371</f>
        <v>579.30274138798666</v>
      </c>
    </row>
    <row r="333" spans="1:40" x14ac:dyDescent="0.25">
      <c r="A333">
        <v>40</v>
      </c>
      <c r="B333" t="s">
        <v>83</v>
      </c>
      <c r="C333">
        <v>45.885599999999897</v>
      </c>
      <c r="D333">
        <v>-104.5505</v>
      </c>
      <c r="E333" s="13">
        <v>1052.5</v>
      </c>
      <c r="F333" t="s">
        <v>84</v>
      </c>
      <c r="G333" t="s">
        <v>2345</v>
      </c>
      <c r="H333" s="8">
        <v>1.4</v>
      </c>
      <c r="I333" s="8">
        <v>1.8049500000000001</v>
      </c>
      <c r="J333" s="8">
        <v>3.45</v>
      </c>
      <c r="K333" s="8">
        <v>4.6048999999999998</v>
      </c>
      <c r="L333">
        <f t="shared" si="135"/>
        <v>3453.0841</v>
      </c>
      <c r="M333">
        <f t="shared" si="136"/>
        <v>0.99445336435912346</v>
      </c>
      <c r="N333">
        <f t="shared" si="137"/>
        <v>2.5240607159411281</v>
      </c>
      <c r="O333" s="6">
        <f t="shared" si="138"/>
        <v>0.39100162485230544</v>
      </c>
      <c r="P333" s="6">
        <f t="shared" si="139"/>
        <v>0.7234316904983904</v>
      </c>
      <c r="Q333">
        <f t="shared" si="140"/>
        <v>1.6237462032197592</v>
      </c>
      <c r="R333" s="8">
        <v>2.243386584361053</v>
      </c>
      <c r="S333">
        <f t="shared" si="141"/>
        <v>3.4606977079697496</v>
      </c>
      <c r="T333">
        <f t="shared" si="142"/>
        <v>2.6850240837696333</v>
      </c>
      <c r="U333">
        <f t="shared" si="143"/>
        <v>2.2673536707388013</v>
      </c>
      <c r="V333">
        <f t="shared" si="144"/>
        <v>1.5712363156874152</v>
      </c>
      <c r="W333">
        <f t="shared" si="145"/>
        <v>0.99445336435912346</v>
      </c>
      <c r="X333">
        <f t="shared" si="146"/>
        <v>1.0958400232693426</v>
      </c>
      <c r="Y333">
        <f t="shared" si="147"/>
        <v>1.1838436432034127</v>
      </c>
      <c r="Z333">
        <f t="shared" si="148"/>
        <v>5.6506367872047614</v>
      </c>
      <c r="AA333">
        <f t="shared" si="149"/>
        <v>4.3841147486933503</v>
      </c>
      <c r="AB333">
        <f t="shared" si="150"/>
        <v>3.7021413433410504</v>
      </c>
      <c r="AC333">
        <f t="shared" si="151"/>
        <v>2.5655190010872198</v>
      </c>
      <c r="AD333">
        <f t="shared" si="152"/>
        <v>1.6237462032197592</v>
      </c>
      <c r="AE333">
        <f t="shared" si="153"/>
        <v>1.3324702827207315</v>
      </c>
      <c r="AF333">
        <f t="shared" si="154"/>
        <v>1.596028732661998</v>
      </c>
      <c r="AG333">
        <f t="shared" si="155"/>
        <v>8.7837312914751244</v>
      </c>
      <c r="AH333">
        <f t="shared" si="156"/>
        <v>6.8149639330410468</v>
      </c>
      <c r="AI333">
        <f t="shared" si="157"/>
        <v>5.7548584323457712</v>
      </c>
      <c r="AJ333">
        <f t="shared" si="158"/>
        <v>3.9880159311869825</v>
      </c>
      <c r="AK333">
        <f t="shared" si="159"/>
        <v>2.5240607159411281</v>
      </c>
      <c r="AL333">
        <f t="shared" si="160"/>
        <v>2.7555455369558461</v>
      </c>
      <c r="AM333">
        <f t="shared" si="161"/>
        <v>2.9564743615966211</v>
      </c>
      <c r="AN333">
        <f>ACOS(COS(RADIANS(90-$C333)) *COS(RADIANS(90-'1. Intensity Data'!$C$8)) +SIN(RADIANS(90-'Climate Stations - U of M'!$C333)) *SIN(RADIANS(90-'1. Intensity Data'!$C$8)) *COS(RADIANS('Climate Stations - U of M'!$D333-'1. Intensity Data'!$C$9))) *6371</f>
        <v>579.06251463982574</v>
      </c>
    </row>
    <row r="334" spans="1:40" x14ac:dyDescent="0.25">
      <c r="A334">
        <v>38</v>
      </c>
      <c r="B334" t="s">
        <v>79</v>
      </c>
      <c r="C334">
        <v>45.899500000000003</v>
      </c>
      <c r="D334">
        <v>-104.542</v>
      </c>
      <c r="E334" s="13">
        <v>1063.0999999999899</v>
      </c>
      <c r="F334" t="s">
        <v>80</v>
      </c>
      <c r="G334" t="s">
        <v>2345</v>
      </c>
      <c r="H334" s="8">
        <v>1.4014500000000001</v>
      </c>
      <c r="I334" s="8">
        <v>1.80647</v>
      </c>
      <c r="J334" s="8">
        <v>3.4527100000000002</v>
      </c>
      <c r="K334" s="8">
        <v>4.6190499999999997</v>
      </c>
      <c r="L334">
        <f t="shared" si="135"/>
        <v>3487.8610039999667</v>
      </c>
      <c r="M334">
        <f t="shared" si="136"/>
        <v>0.99564146164896183</v>
      </c>
      <c r="N334">
        <f t="shared" si="137"/>
        <v>2.52008911385846</v>
      </c>
      <c r="O334" s="6">
        <f t="shared" si="138"/>
        <v>0.38968269105121406</v>
      </c>
      <c r="P334" s="6">
        <f t="shared" si="139"/>
        <v>0.72553400303380045</v>
      </c>
      <c r="Q334">
        <f t="shared" si="140"/>
        <v>1.6228115584461302</v>
      </c>
      <c r="R334" s="8">
        <v>2.2453549585543682</v>
      </c>
      <c r="S334">
        <f t="shared" si="141"/>
        <v>3.4648322865383872</v>
      </c>
      <c r="T334">
        <f t="shared" si="142"/>
        <v>2.6882319464521971</v>
      </c>
      <c r="U334">
        <f t="shared" si="143"/>
        <v>2.2700625325596326</v>
      </c>
      <c r="V334">
        <f t="shared" si="144"/>
        <v>1.5731135094053599</v>
      </c>
      <c r="W334">
        <f t="shared" si="145"/>
        <v>0.99564146164896183</v>
      </c>
      <c r="X334">
        <f t="shared" si="146"/>
        <v>1.0970935962367214</v>
      </c>
      <c r="Y334">
        <f t="shared" si="147"/>
        <v>1.1851540490588968</v>
      </c>
      <c r="Z334">
        <f t="shared" si="148"/>
        <v>5.6473842233925335</v>
      </c>
      <c r="AA334">
        <f t="shared" si="149"/>
        <v>4.3815912078045525</v>
      </c>
      <c r="AB334">
        <f t="shared" si="150"/>
        <v>3.7000103532571766</v>
      </c>
      <c r="AC334">
        <f t="shared" si="151"/>
        <v>2.564042262344886</v>
      </c>
      <c r="AD334">
        <f t="shared" si="152"/>
        <v>1.6228115584461302</v>
      </c>
      <c r="AE334">
        <f t="shared" si="153"/>
        <v>1.3329623762690601</v>
      </c>
      <c r="AF334">
        <f t="shared" si="154"/>
        <v>1.5969479634102761</v>
      </c>
      <c r="AG334">
        <f t="shared" si="155"/>
        <v>8.7699101162274395</v>
      </c>
      <c r="AH334">
        <f t="shared" si="156"/>
        <v>6.8042406074178423</v>
      </c>
      <c r="AI334">
        <f t="shared" si="157"/>
        <v>5.7458031795972886</v>
      </c>
      <c r="AJ334">
        <f t="shared" si="158"/>
        <v>3.9817407998963672</v>
      </c>
      <c r="AK334">
        <f t="shared" si="159"/>
        <v>2.52008911385846</v>
      </c>
      <c r="AL334">
        <f t="shared" si="160"/>
        <v>2.7532443353938452</v>
      </c>
      <c r="AM334">
        <f t="shared" si="161"/>
        <v>2.9556230676865596</v>
      </c>
      <c r="AN334">
        <f>ACOS(COS(RADIANS(90-$C334)) *COS(RADIANS(90-'1. Intensity Data'!$C$8)) +SIN(RADIANS(90-'Climate Stations - U of M'!$C334)) *SIN(RADIANS(90-'1. Intensity Data'!$C$8)) *COS(RADIANS('Climate Stations - U of M'!$D334-'1. Intensity Data'!$C$9))) *6371</f>
        <v>579.43087566267752</v>
      </c>
    </row>
    <row r="335" spans="1:40" x14ac:dyDescent="0.25">
      <c r="A335">
        <v>39</v>
      </c>
      <c r="B335" t="s">
        <v>81</v>
      </c>
      <c r="C335">
        <v>45.938699999999898</v>
      </c>
      <c r="D335">
        <v>-104.7323</v>
      </c>
      <c r="E335">
        <v>993.29999999999905</v>
      </c>
      <c r="F335" t="s">
        <v>82</v>
      </c>
      <c r="G335" t="s">
        <v>2345</v>
      </c>
      <c r="H335" s="8">
        <v>1.3386400000000001</v>
      </c>
      <c r="I335" s="8">
        <v>1.75667</v>
      </c>
      <c r="J335" s="8">
        <v>3.34</v>
      </c>
      <c r="K335" s="8">
        <v>4.3733300000000002</v>
      </c>
      <c r="L335">
        <f t="shared" si="135"/>
        <v>3258.858371999997</v>
      </c>
      <c r="M335">
        <f t="shared" si="136"/>
        <v>0.93587784509555016</v>
      </c>
      <c r="N335">
        <f t="shared" si="137"/>
        <v>2.5042088608633324</v>
      </c>
      <c r="O335" s="6">
        <f t="shared" si="138"/>
        <v>0.40090025380516342</v>
      </c>
      <c r="P335" s="6">
        <f t="shared" si="139"/>
        <v>0.65799496448473471</v>
      </c>
      <c r="Q335">
        <f t="shared" si="140"/>
        <v>1.5811019126740335</v>
      </c>
      <c r="R335" s="8">
        <v>2.1620156948667502</v>
      </c>
      <c r="S335">
        <f t="shared" si="141"/>
        <v>3.2568549009325145</v>
      </c>
      <c r="T335">
        <f t="shared" si="142"/>
        <v>2.5268701817579857</v>
      </c>
      <c r="U335">
        <f t="shared" si="143"/>
        <v>2.1338014868178541</v>
      </c>
      <c r="V335">
        <f t="shared" si="144"/>
        <v>1.4786869952509694</v>
      </c>
      <c r="W335">
        <f t="shared" si="145"/>
        <v>0.93587784509555016</v>
      </c>
      <c r="X335">
        <f t="shared" si="146"/>
        <v>1.0365683838216626</v>
      </c>
      <c r="Y335">
        <f t="shared" si="147"/>
        <v>1.1239677714359284</v>
      </c>
      <c r="Z335">
        <f t="shared" si="148"/>
        <v>5.5022346561056361</v>
      </c>
      <c r="AA335">
        <f t="shared" si="149"/>
        <v>4.2689751642198912</v>
      </c>
      <c r="AB335">
        <f t="shared" si="150"/>
        <v>3.6049123608967961</v>
      </c>
      <c r="AC335">
        <f t="shared" si="151"/>
        <v>2.4981410220249729</v>
      </c>
      <c r="AD335">
        <f t="shared" si="152"/>
        <v>1.5811019126740335</v>
      </c>
      <c r="AE335">
        <f t="shared" si="153"/>
        <v>1.3121275603471556</v>
      </c>
      <c r="AF335">
        <f t="shared" si="154"/>
        <v>1.5580285272681584</v>
      </c>
      <c r="AG335">
        <f t="shared" si="155"/>
        <v>8.7146468358043947</v>
      </c>
      <c r="AH335">
        <f t="shared" si="156"/>
        <v>6.7613639243309969</v>
      </c>
      <c r="AI335">
        <f t="shared" si="157"/>
        <v>5.7095962027683971</v>
      </c>
      <c r="AJ335">
        <f t="shared" si="158"/>
        <v>3.9566500001640654</v>
      </c>
      <c r="AK335">
        <f t="shared" si="159"/>
        <v>2.5042088608633324</v>
      </c>
      <c r="AL335">
        <f t="shared" si="160"/>
        <v>2.7131566456474991</v>
      </c>
      <c r="AM335">
        <f t="shared" si="161"/>
        <v>2.8945233228401559</v>
      </c>
      <c r="AN335">
        <f>ACOS(COS(RADIANS(90-$C335)) *COS(RADIANS(90-'1. Intensity Data'!$C$8)) +SIN(RADIANS(90-'Climate Stations - U of M'!$C335)) *SIN(RADIANS(90-'1. Intensity Data'!$C$8)) *COS(RADIANS('Climate Stations - U of M'!$D335-'1. Intensity Data'!$C$9))) *6371</f>
        <v>564.17217134636564</v>
      </c>
    </row>
    <row r="336" spans="1:40" x14ac:dyDescent="0.25">
      <c r="A336">
        <v>440</v>
      </c>
      <c r="B336" t="s">
        <v>881</v>
      </c>
      <c r="C336">
        <v>46.083300000000001</v>
      </c>
      <c r="D336">
        <v>-112.41670000000001</v>
      </c>
      <c r="E336" s="13">
        <v>1922.0999999999899</v>
      </c>
      <c r="F336" t="s">
        <v>882</v>
      </c>
      <c r="G336" t="s">
        <v>2345</v>
      </c>
      <c r="H336" s="8">
        <v>0.90607000000000004</v>
      </c>
      <c r="I336" s="8">
        <v>1.55751</v>
      </c>
      <c r="J336" s="8">
        <v>1.8916299999999999</v>
      </c>
      <c r="K336" s="8">
        <v>3.3393700000000002</v>
      </c>
      <c r="L336">
        <f t="shared" si="135"/>
        <v>6306.1025639999671</v>
      </c>
      <c r="M336">
        <f t="shared" si="136"/>
        <v>0.49711861365962351</v>
      </c>
      <c r="N336">
        <f t="shared" si="137"/>
        <v>1.2929716891206913</v>
      </c>
      <c r="O336" s="6">
        <f t="shared" si="138"/>
        <v>0.20343772885711001</v>
      </c>
      <c r="P336" s="6">
        <f t="shared" si="139"/>
        <v>0.35610632548279908</v>
      </c>
      <c r="Q336">
        <f t="shared" si="140"/>
        <v>0.82453900730174523</v>
      </c>
      <c r="R336" s="8">
        <v>1.1408376854356101</v>
      </c>
      <c r="S336">
        <f t="shared" si="141"/>
        <v>1.7299727755354897</v>
      </c>
      <c r="T336">
        <f t="shared" si="142"/>
        <v>1.3422202568809836</v>
      </c>
      <c r="U336">
        <f t="shared" si="143"/>
        <v>1.1334304391439416</v>
      </c>
      <c r="V336">
        <f t="shared" si="144"/>
        <v>0.78544740958220516</v>
      </c>
      <c r="W336">
        <f t="shared" si="145"/>
        <v>0.49711861365962351</v>
      </c>
      <c r="X336">
        <f t="shared" si="146"/>
        <v>0.59935646024471767</v>
      </c>
      <c r="Y336">
        <f t="shared" si="147"/>
        <v>0.6880989110805793</v>
      </c>
      <c r="Z336">
        <f t="shared" si="148"/>
        <v>2.8693957454100731</v>
      </c>
      <c r="AA336">
        <f t="shared" si="149"/>
        <v>2.2262553197147121</v>
      </c>
      <c r="AB336">
        <f t="shared" si="150"/>
        <v>1.8799489366479789</v>
      </c>
      <c r="AC336">
        <f t="shared" si="151"/>
        <v>1.3027716315367575</v>
      </c>
      <c r="AD336">
        <f t="shared" si="152"/>
        <v>0.82453900730174523</v>
      </c>
      <c r="AE336">
        <f t="shared" si="153"/>
        <v>1.0568330579893708</v>
      </c>
      <c r="AF336">
        <f t="shared" si="154"/>
        <v>1.0811383968638162</v>
      </c>
      <c r="AG336">
        <f t="shared" si="155"/>
        <v>4.4995414781400056</v>
      </c>
      <c r="AH336">
        <f t="shared" si="156"/>
        <v>3.4910235606258668</v>
      </c>
      <c r="AI336">
        <f t="shared" si="157"/>
        <v>2.9479754511951759</v>
      </c>
      <c r="AJ336">
        <f t="shared" si="158"/>
        <v>2.0428952688106925</v>
      </c>
      <c r="AK336">
        <f t="shared" si="159"/>
        <v>1.2929716891206913</v>
      </c>
      <c r="AL336">
        <f t="shared" si="160"/>
        <v>1.4426362668405184</v>
      </c>
      <c r="AM336">
        <f t="shared" si="161"/>
        <v>1.5725451203013283</v>
      </c>
      <c r="AN336">
        <f>ACOS(COS(RADIANS(90-$C336)) *COS(RADIANS(90-'1. Intensity Data'!$C$8)) +SIN(RADIANS(90-'Climate Stations - U of M'!$C336)) *SIN(RADIANS(90-'1. Intensity Data'!$C$8)) *COS(RADIANS('Climate Stations - U of M'!$D336-'1. Intensity Data'!$C$9))) *6371</f>
        <v>64.373838738544237</v>
      </c>
    </row>
    <row r="337" spans="1:40" x14ac:dyDescent="0.25">
      <c r="A337">
        <v>439</v>
      </c>
      <c r="B337" t="s">
        <v>879</v>
      </c>
      <c r="C337">
        <v>45.466700000000003</v>
      </c>
      <c r="D337">
        <v>-113.116699999999</v>
      </c>
      <c r="E337" s="13">
        <v>2250.9</v>
      </c>
      <c r="F337" t="s">
        <v>880</v>
      </c>
      <c r="G337" t="s">
        <v>2345</v>
      </c>
      <c r="H337" s="8">
        <v>0.67273000000000005</v>
      </c>
      <c r="I337" s="8">
        <v>1.15909</v>
      </c>
      <c r="J337" s="8">
        <v>1.5649999999999999</v>
      </c>
      <c r="K337" s="8">
        <v>2.7708300000000001</v>
      </c>
      <c r="L337">
        <f t="shared" si="135"/>
        <v>7384.842756</v>
      </c>
      <c r="M337">
        <f t="shared" si="136"/>
        <v>0.375499703285336</v>
      </c>
      <c r="N337">
        <f t="shared" si="137"/>
        <v>1.1185911583863952</v>
      </c>
      <c r="O337" s="6">
        <f t="shared" si="138"/>
        <v>0.1899506864018895</v>
      </c>
      <c r="P337" s="6">
        <f t="shared" si="139"/>
        <v>0.24383592056044001</v>
      </c>
      <c r="Q337">
        <f t="shared" si="140"/>
        <v>0.68121353947341756</v>
      </c>
      <c r="R337" s="8">
        <v>1.4204874391895266</v>
      </c>
      <c r="S337">
        <f t="shared" si="141"/>
        <v>1.3067389674329692</v>
      </c>
      <c r="T337">
        <f t="shared" si="142"/>
        <v>1.0138491988704073</v>
      </c>
      <c r="U337">
        <f t="shared" si="143"/>
        <v>0.85613932349056598</v>
      </c>
      <c r="V337">
        <f t="shared" si="144"/>
        <v>0.59328953119083094</v>
      </c>
      <c r="W337">
        <f t="shared" si="145"/>
        <v>0.375499703285336</v>
      </c>
      <c r="X337">
        <f t="shared" si="146"/>
        <v>0.44980727746400201</v>
      </c>
      <c r="Y337">
        <f t="shared" si="147"/>
        <v>0.51430625185108414</v>
      </c>
      <c r="Z337">
        <f t="shared" si="148"/>
        <v>2.3706231173674928</v>
      </c>
      <c r="AA337">
        <f t="shared" si="149"/>
        <v>1.8392765565782274</v>
      </c>
      <c r="AB337">
        <f t="shared" si="150"/>
        <v>1.5531668699993919</v>
      </c>
      <c r="AC337">
        <f t="shared" si="151"/>
        <v>1.0763173923679998</v>
      </c>
      <c r="AD337">
        <f t="shared" si="152"/>
        <v>0.68121353947341756</v>
      </c>
      <c r="AE337">
        <f t="shared" si="153"/>
        <v>1.1267454964278498</v>
      </c>
      <c r="AF337">
        <f t="shared" si="154"/>
        <v>1.211734831866895</v>
      </c>
      <c r="AG337">
        <f t="shared" si="155"/>
        <v>3.8926972311846555</v>
      </c>
      <c r="AH337">
        <f t="shared" si="156"/>
        <v>3.0201961276432669</v>
      </c>
      <c r="AI337">
        <f t="shared" si="157"/>
        <v>2.550387841120981</v>
      </c>
      <c r="AJ337">
        <f t="shared" si="158"/>
        <v>1.7673740302505045</v>
      </c>
      <c r="AK337">
        <f t="shared" si="159"/>
        <v>1.1185911583863952</v>
      </c>
      <c r="AL337">
        <f t="shared" si="160"/>
        <v>1.2301933687897963</v>
      </c>
      <c r="AM337">
        <f t="shared" si="161"/>
        <v>1.3270640874199486</v>
      </c>
      <c r="AN337">
        <f>ACOS(COS(RADIANS(90-$C337)) *COS(RADIANS(90-'1. Intensity Data'!$C$8)) +SIN(RADIANS(90-'Climate Stations - U of M'!$C337)) *SIN(RADIANS(90-'1. Intensity Data'!$C$8)) *COS(RADIANS('Climate Stations - U of M'!$D337-'1. Intensity Data'!$C$9))) *6371</f>
        <v>151.26128175257719</v>
      </c>
    </row>
    <row r="338" spans="1:40" x14ac:dyDescent="0.25">
      <c r="A338">
        <v>441</v>
      </c>
      <c r="B338" t="s">
        <v>883</v>
      </c>
      <c r="C338">
        <v>46.563099999999899</v>
      </c>
      <c r="D338">
        <v>-112.4342</v>
      </c>
      <c r="E338" s="13">
        <v>1548.4</v>
      </c>
      <c r="F338" t="s">
        <v>884</v>
      </c>
      <c r="G338" t="s">
        <v>2346</v>
      </c>
      <c r="H338" s="8">
        <v>0.79</v>
      </c>
      <c r="I338" s="8">
        <v>1.3</v>
      </c>
      <c r="J338" s="8">
        <v>1.7727200000000001</v>
      </c>
      <c r="K338" s="8">
        <v>2.8820000000000001</v>
      </c>
      <c r="L338">
        <f t="shared" si="135"/>
        <v>5080.0526559999998</v>
      </c>
      <c r="M338">
        <f t="shared" si="136"/>
        <v>0.41113521886769233</v>
      </c>
      <c r="N338">
        <f t="shared" si="137"/>
        <v>1.1193693166113534</v>
      </c>
      <c r="O338" s="6">
        <f t="shared" si="138"/>
        <v>0.18104037137842682</v>
      </c>
      <c r="P338" s="6">
        <f t="shared" si="139"/>
        <v>0.28564759587921029</v>
      </c>
      <c r="Q338">
        <f t="shared" si="140"/>
        <v>0.7025084562452818</v>
      </c>
      <c r="R338" s="8">
        <v>1.5199424857577528</v>
      </c>
      <c r="S338">
        <f t="shared" si="141"/>
        <v>1.4307505616595693</v>
      </c>
      <c r="T338">
        <f t="shared" si="142"/>
        <v>1.1100650909427694</v>
      </c>
      <c r="U338">
        <f t="shared" si="143"/>
        <v>0.93738829901833842</v>
      </c>
      <c r="V338">
        <f t="shared" si="144"/>
        <v>0.64959364581095391</v>
      </c>
      <c r="W338">
        <f t="shared" si="145"/>
        <v>0.41113521886769233</v>
      </c>
      <c r="X338">
        <f t="shared" si="146"/>
        <v>0.50585141415076929</v>
      </c>
      <c r="Y338">
        <f t="shared" si="147"/>
        <v>0.58806507165648003</v>
      </c>
      <c r="Z338">
        <f t="shared" si="148"/>
        <v>2.4447294277335807</v>
      </c>
      <c r="AA338">
        <f t="shared" si="149"/>
        <v>1.8967728318622608</v>
      </c>
      <c r="AB338">
        <f t="shared" si="150"/>
        <v>1.6017192802392424</v>
      </c>
      <c r="AC338">
        <f t="shared" si="151"/>
        <v>1.1099633608675452</v>
      </c>
      <c r="AD338">
        <f t="shared" si="152"/>
        <v>0.7025084562452818</v>
      </c>
      <c r="AE338">
        <f t="shared" si="153"/>
        <v>1.1516092580699064</v>
      </c>
      <c r="AF338">
        <f t="shared" si="154"/>
        <v>1.2581803386142567</v>
      </c>
      <c r="AG338">
        <f t="shared" si="155"/>
        <v>3.8954052218075095</v>
      </c>
      <c r="AH338">
        <f t="shared" si="156"/>
        <v>3.0222971548506541</v>
      </c>
      <c r="AI338">
        <f t="shared" si="157"/>
        <v>2.5521620418738857</v>
      </c>
      <c r="AJ338">
        <f t="shared" si="158"/>
        <v>1.7686035202459385</v>
      </c>
      <c r="AK338">
        <f t="shared" si="159"/>
        <v>1.1193693166113534</v>
      </c>
      <c r="AL338">
        <f t="shared" si="160"/>
        <v>1.2827069874585151</v>
      </c>
      <c r="AM338">
        <f t="shared" si="161"/>
        <v>1.4244840857538517</v>
      </c>
      <c r="AN338">
        <f>ACOS(COS(RADIANS(90-$C338)) *COS(RADIANS(90-'1. Intensity Data'!$C$8)) +SIN(RADIANS(90-'Climate Stations - U of M'!$C338)) *SIN(RADIANS(90-'1. Intensity Data'!$C$8)) *COS(RADIANS('Climate Stations - U of M'!$D338-'1. Intensity Data'!$C$9))) *6371</f>
        <v>32.320868539482305</v>
      </c>
    </row>
    <row r="339" spans="1:40" x14ac:dyDescent="0.25">
      <c r="A339" s="1">
        <v>1112</v>
      </c>
      <c r="B339" t="s">
        <v>2217</v>
      </c>
      <c r="C339">
        <v>48.433300000000003</v>
      </c>
      <c r="D339">
        <v>-113.9333</v>
      </c>
      <c r="E339" s="13">
        <v>1325.9</v>
      </c>
      <c r="F339" t="s">
        <v>2218</v>
      </c>
      <c r="G339" t="s">
        <v>2346</v>
      </c>
      <c r="H339" s="8">
        <v>1</v>
      </c>
      <c r="I339" s="8">
        <v>1.9307000000000001</v>
      </c>
      <c r="J339" s="8">
        <v>2.18153</v>
      </c>
      <c r="K339" s="8">
        <v>4.1181900000000002</v>
      </c>
      <c r="L339">
        <f t="shared" si="135"/>
        <v>4350.065756</v>
      </c>
      <c r="M339">
        <f t="shared" si="136"/>
        <v>0.43076087406178692</v>
      </c>
      <c r="N339">
        <f t="shared" si="137"/>
        <v>1.1557677516967446</v>
      </c>
      <c r="O339" s="6">
        <f t="shared" si="138"/>
        <v>0.18532786658692216</v>
      </c>
      <c r="P339" s="6">
        <f t="shared" si="139"/>
        <v>0.30230138585787208</v>
      </c>
      <c r="Q339">
        <f t="shared" si="140"/>
        <v>0.72903456877730832</v>
      </c>
      <c r="R339" s="8">
        <v>1.3318069726562416</v>
      </c>
      <c r="S339">
        <f t="shared" si="141"/>
        <v>1.4990478417350184</v>
      </c>
      <c r="T339">
        <f t="shared" si="142"/>
        <v>1.1630543599668246</v>
      </c>
      <c r="U339">
        <f t="shared" si="143"/>
        <v>0.98213479286087413</v>
      </c>
      <c r="V339">
        <f t="shared" si="144"/>
        <v>0.68060218101762338</v>
      </c>
      <c r="W339">
        <f t="shared" si="145"/>
        <v>0.43076087406178692</v>
      </c>
      <c r="X339">
        <f t="shared" si="146"/>
        <v>0.57307065554634018</v>
      </c>
      <c r="Y339">
        <f t="shared" si="147"/>
        <v>0.69659554587493244</v>
      </c>
      <c r="Z339">
        <f t="shared" si="148"/>
        <v>2.5370402993450325</v>
      </c>
      <c r="AA339">
        <f t="shared" si="149"/>
        <v>1.9683933356987326</v>
      </c>
      <c r="AB339">
        <f t="shared" si="150"/>
        <v>1.6621988168122628</v>
      </c>
      <c r="AC339">
        <f t="shared" si="151"/>
        <v>1.1518746186681472</v>
      </c>
      <c r="AD339">
        <f t="shared" si="152"/>
        <v>0.72903456877730832</v>
      </c>
      <c r="AE339">
        <f t="shared" si="153"/>
        <v>1.1045753797945286</v>
      </c>
      <c r="AF339">
        <f t="shared" si="154"/>
        <v>1.1703210539958508</v>
      </c>
      <c r="AG339">
        <f t="shared" si="155"/>
        <v>4.0220717759046707</v>
      </c>
      <c r="AH339">
        <f t="shared" si="156"/>
        <v>3.1205729295812108</v>
      </c>
      <c r="AI339">
        <f t="shared" si="157"/>
        <v>2.6351504738685776</v>
      </c>
      <c r="AJ339">
        <f t="shared" si="158"/>
        <v>1.8261130476808565</v>
      </c>
      <c r="AK339">
        <f t="shared" si="159"/>
        <v>1.1557677516967446</v>
      </c>
      <c r="AL339">
        <f t="shared" si="160"/>
        <v>1.4122083137725583</v>
      </c>
      <c r="AM339">
        <f t="shared" si="161"/>
        <v>1.6347987216543651</v>
      </c>
      <c r="AN339">
        <f>ACOS(COS(RADIANS(90-$C339)) *COS(RADIANS(90-'1. Intensity Data'!$C$8)) +SIN(RADIANS(90-'Climate Stations - U of M'!$C339)) *SIN(RADIANS(90-'1. Intensity Data'!$C$8)) *COS(RADIANS('Climate Stations - U of M'!$D339-'1. Intensity Data'!$C$9))) *6371</f>
        <v>250.51789020797003</v>
      </c>
    </row>
    <row r="340" spans="1:40" x14ac:dyDescent="0.25">
      <c r="A340">
        <v>442</v>
      </c>
      <c r="B340" t="s">
        <v>885</v>
      </c>
      <c r="C340">
        <v>45.366700000000002</v>
      </c>
      <c r="D340">
        <v>-110.7167</v>
      </c>
      <c r="E340" s="13">
        <v>1524.9</v>
      </c>
      <c r="F340" t="s">
        <v>886</v>
      </c>
      <c r="G340" t="s">
        <v>2345</v>
      </c>
      <c r="H340" s="8">
        <v>0.78522000000000003</v>
      </c>
      <c r="I340" s="8">
        <v>1.1960999999999999</v>
      </c>
      <c r="J340" s="8">
        <v>1.8</v>
      </c>
      <c r="K340" s="8">
        <v>2.9811800000000002</v>
      </c>
      <c r="L340">
        <f t="shared" si="135"/>
        <v>5002.9529160000002</v>
      </c>
      <c r="M340">
        <f t="shared" si="136"/>
        <v>0.486780786787058</v>
      </c>
      <c r="N340">
        <f t="shared" si="137"/>
        <v>1.3436326168753225</v>
      </c>
      <c r="O340" s="6">
        <f t="shared" si="138"/>
        <v>0.21903036584890628</v>
      </c>
      <c r="P340" s="6">
        <f t="shared" si="139"/>
        <v>0.33496050624187512</v>
      </c>
      <c r="Q340">
        <f t="shared" si="140"/>
        <v>0.83929656155859889</v>
      </c>
      <c r="R340" s="8">
        <v>1.5657745664579545</v>
      </c>
      <c r="S340">
        <f t="shared" si="141"/>
        <v>1.6939971380189618</v>
      </c>
      <c r="T340">
        <f t="shared" si="142"/>
        <v>1.3143081243250567</v>
      </c>
      <c r="U340">
        <f t="shared" si="143"/>
        <v>1.1098601938744921</v>
      </c>
      <c r="V340">
        <f t="shared" si="144"/>
        <v>0.76911364312355168</v>
      </c>
      <c r="W340">
        <f t="shared" si="145"/>
        <v>0.486780786787058</v>
      </c>
      <c r="X340">
        <f t="shared" si="146"/>
        <v>0.56139059009029357</v>
      </c>
      <c r="Y340">
        <f t="shared" si="147"/>
        <v>0.62615189935750193</v>
      </c>
      <c r="Z340">
        <f t="shared" si="148"/>
        <v>2.9207520342239239</v>
      </c>
      <c r="AA340">
        <f t="shared" si="149"/>
        <v>2.266100716208217</v>
      </c>
      <c r="AB340">
        <f t="shared" si="150"/>
        <v>1.9135961603536054</v>
      </c>
      <c r="AC340">
        <f t="shared" si="151"/>
        <v>1.3260885672625864</v>
      </c>
      <c r="AD340">
        <f t="shared" si="152"/>
        <v>0.83929656155859889</v>
      </c>
      <c r="AE340">
        <f t="shared" si="153"/>
        <v>1.1630672782449567</v>
      </c>
      <c r="AF340">
        <f t="shared" si="154"/>
        <v>1.2795839203012509</v>
      </c>
      <c r="AG340">
        <f t="shared" si="155"/>
        <v>4.6758415067261225</v>
      </c>
      <c r="AH340">
        <f t="shared" si="156"/>
        <v>3.6278080655633707</v>
      </c>
      <c r="AI340">
        <f t="shared" si="157"/>
        <v>3.0634823664757351</v>
      </c>
      <c r="AJ340">
        <f t="shared" si="158"/>
        <v>2.1229395346630096</v>
      </c>
      <c r="AK340">
        <f t="shared" si="159"/>
        <v>1.3436326168753225</v>
      </c>
      <c r="AL340">
        <f t="shared" si="160"/>
        <v>1.4577244626564918</v>
      </c>
      <c r="AM340">
        <f t="shared" si="161"/>
        <v>1.5567561847945468</v>
      </c>
      <c r="AN340">
        <f>ACOS(COS(RADIANS(90-$C340)) *COS(RADIANS(90-'1. Intensity Data'!$C$8)) +SIN(RADIANS(90-'Climate Stations - U of M'!$C340)) *SIN(RADIANS(90-'1. Intensity Data'!$C$8)) *COS(RADIANS('Climate Stations - U of M'!$D340-'1. Intensity Data'!$C$9))) *6371</f>
        <v>169.00693812006401</v>
      </c>
    </row>
    <row r="341" spans="1:40" x14ac:dyDescent="0.25">
      <c r="A341">
        <v>149</v>
      </c>
      <c r="B341" t="s">
        <v>300</v>
      </c>
      <c r="C341">
        <v>45.265799999999899</v>
      </c>
      <c r="D341">
        <v>-110.84990000000001</v>
      </c>
      <c r="E341" s="13">
        <v>1537.7</v>
      </c>
      <c r="F341" t="s">
        <v>301</v>
      </c>
      <c r="G341" t="s">
        <v>2345</v>
      </c>
      <c r="H341" s="8">
        <v>0.78271999999999997</v>
      </c>
      <c r="I341" s="8">
        <v>1.1000000000000001</v>
      </c>
      <c r="J341" s="8">
        <v>1.7662800000000001</v>
      </c>
      <c r="K341" s="8">
        <v>2.95417</v>
      </c>
      <c r="L341">
        <f t="shared" si="135"/>
        <v>5044.9476679999998</v>
      </c>
      <c r="M341">
        <f t="shared" si="136"/>
        <v>0.52369002961454547</v>
      </c>
      <c r="N341">
        <f t="shared" si="137"/>
        <v>1.3190798337595782</v>
      </c>
      <c r="O341" s="6">
        <f t="shared" si="138"/>
        <v>0.20331930641547499</v>
      </c>
      <c r="P341" s="6">
        <f t="shared" si="139"/>
        <v>0.38275982561925537</v>
      </c>
      <c r="Q341">
        <f t="shared" si="140"/>
        <v>0.85091982968941671</v>
      </c>
      <c r="R341" s="8">
        <v>1.8630835179526946</v>
      </c>
      <c r="S341">
        <f t="shared" si="141"/>
        <v>1.8224413030586182</v>
      </c>
      <c r="T341">
        <f t="shared" si="142"/>
        <v>1.4139630799592728</v>
      </c>
      <c r="U341">
        <f t="shared" si="143"/>
        <v>1.1940132675211637</v>
      </c>
      <c r="V341">
        <f t="shared" si="144"/>
        <v>0.82743024679098187</v>
      </c>
      <c r="W341">
        <f t="shared" si="145"/>
        <v>0.52369002961454547</v>
      </c>
      <c r="X341">
        <f t="shared" si="146"/>
        <v>0.58844752221090912</v>
      </c>
      <c r="Y341">
        <f t="shared" si="147"/>
        <v>0.64465702578455275</v>
      </c>
      <c r="Z341">
        <f t="shared" si="148"/>
        <v>2.9612010073191701</v>
      </c>
      <c r="AA341">
        <f t="shared" si="149"/>
        <v>2.2974835401614255</v>
      </c>
      <c r="AB341">
        <f t="shared" si="150"/>
        <v>1.94009721169187</v>
      </c>
      <c r="AC341">
        <f t="shared" si="151"/>
        <v>1.3444533309092785</v>
      </c>
      <c r="AD341">
        <f t="shared" si="152"/>
        <v>0.85091982968941671</v>
      </c>
      <c r="AE341">
        <f t="shared" si="153"/>
        <v>1.2373945161186417</v>
      </c>
      <c r="AF341">
        <f t="shared" si="154"/>
        <v>1.4184272006492944</v>
      </c>
      <c r="AG341">
        <f t="shared" si="155"/>
        <v>4.5903978214833314</v>
      </c>
      <c r="AH341">
        <f t="shared" si="156"/>
        <v>3.5615155511508609</v>
      </c>
      <c r="AI341">
        <f t="shared" si="157"/>
        <v>3.0075020209718377</v>
      </c>
      <c r="AJ341">
        <f t="shared" si="158"/>
        <v>2.0841461373401335</v>
      </c>
      <c r="AK341">
        <f t="shared" si="159"/>
        <v>1.3190798337595782</v>
      </c>
      <c r="AL341">
        <f t="shared" si="160"/>
        <v>1.4308798753196836</v>
      </c>
      <c r="AM341">
        <f t="shared" si="161"/>
        <v>1.5279223113938554</v>
      </c>
      <c r="AN341">
        <f>ACOS(COS(RADIANS(90-$C341)) *COS(RADIANS(90-'1. Intensity Data'!$C$8)) +SIN(RADIANS(90-'Climate Stations - U of M'!$C341)) *SIN(RADIANS(90-'1. Intensity Data'!$C$8)) *COS(RADIANS('Climate Stations - U of M'!$D341-'1. Intensity Data'!$C$9))) *6371</f>
        <v>172.63249639148444</v>
      </c>
    </row>
    <row r="342" spans="1:40" x14ac:dyDescent="0.25">
      <c r="A342">
        <v>443</v>
      </c>
      <c r="B342" t="s">
        <v>887</v>
      </c>
      <c r="C342">
        <v>46.533299999999898</v>
      </c>
      <c r="D342">
        <v>-108.9833</v>
      </c>
      <c r="E342">
        <v>975.39999999999895</v>
      </c>
      <c r="F342" t="s">
        <v>888</v>
      </c>
      <c r="G342" t="s">
        <v>2345</v>
      </c>
      <c r="H342" s="8">
        <v>0.89285999999999999</v>
      </c>
      <c r="I342" s="8">
        <v>1.28</v>
      </c>
      <c r="J342" s="8">
        <v>2.16364</v>
      </c>
      <c r="K342" s="8">
        <v>3.3795500000000001</v>
      </c>
      <c r="L342">
        <f t="shared" si="135"/>
        <v>3200.1313359999967</v>
      </c>
      <c r="M342">
        <f t="shared" si="136"/>
        <v>0.582302415503125</v>
      </c>
      <c r="N342">
        <f t="shared" si="137"/>
        <v>1.6235891872734052</v>
      </c>
      <c r="O342" s="6">
        <f t="shared" si="138"/>
        <v>0.26617603483554109</v>
      </c>
      <c r="P342" s="6">
        <f t="shared" si="139"/>
        <v>0.39780324742424378</v>
      </c>
      <c r="Q342">
        <f t="shared" si="140"/>
        <v>1.0106962173488245</v>
      </c>
      <c r="R342" s="8">
        <v>1.5262775835556039</v>
      </c>
      <c r="S342">
        <f t="shared" si="141"/>
        <v>2.0264124059508748</v>
      </c>
      <c r="T342">
        <f t="shared" si="142"/>
        <v>1.5722165218584374</v>
      </c>
      <c r="U342">
        <f t="shared" si="143"/>
        <v>1.3276495073471248</v>
      </c>
      <c r="V342">
        <f t="shared" si="144"/>
        <v>0.92003781649493754</v>
      </c>
      <c r="W342">
        <f t="shared" si="145"/>
        <v>0.582302415503125</v>
      </c>
      <c r="X342">
        <f t="shared" si="146"/>
        <v>0.65994181162734367</v>
      </c>
      <c r="Y342">
        <f t="shared" si="147"/>
        <v>0.72733280746316575</v>
      </c>
      <c r="Z342">
        <f t="shared" si="148"/>
        <v>3.5172228363739091</v>
      </c>
      <c r="AA342">
        <f t="shared" si="149"/>
        <v>2.7288797868418264</v>
      </c>
      <c r="AB342">
        <f t="shared" si="150"/>
        <v>2.3043873755553199</v>
      </c>
      <c r="AC342">
        <f t="shared" si="151"/>
        <v>1.5969000234111428</v>
      </c>
      <c r="AD342">
        <f t="shared" si="152"/>
        <v>1.0106962173488245</v>
      </c>
      <c r="AE342">
        <f t="shared" si="153"/>
        <v>1.1531930325193691</v>
      </c>
      <c r="AF342">
        <f t="shared" si="154"/>
        <v>1.2611388292858532</v>
      </c>
      <c r="AG342">
        <f t="shared" si="155"/>
        <v>5.6500903717114497</v>
      </c>
      <c r="AH342">
        <f t="shared" si="156"/>
        <v>4.383690805638194</v>
      </c>
      <c r="AI342">
        <f t="shared" si="157"/>
        <v>3.7017833469833636</v>
      </c>
      <c r="AJ342">
        <f t="shared" si="158"/>
        <v>2.5652709158919804</v>
      </c>
      <c r="AK342">
        <f t="shared" si="159"/>
        <v>1.6235891872734052</v>
      </c>
      <c r="AL342">
        <f t="shared" si="160"/>
        <v>1.758601890455054</v>
      </c>
      <c r="AM342">
        <f t="shared" si="161"/>
        <v>1.8757929168167253</v>
      </c>
      <c r="AN342">
        <f>ACOS(COS(RADIANS(90-$C342)) *COS(RADIANS(90-'1. Intensity Data'!$C$8)) +SIN(RADIANS(90-'Climate Stations - U of M'!$C342)) *SIN(RADIANS(90-'1. Intensity Data'!$C$8)) *COS(RADIANS('Climate Stations - U of M'!$D342-'1. Intensity Data'!$C$9))) *6371</f>
        <v>231.72710654187043</v>
      </c>
    </row>
    <row r="343" spans="1:40" x14ac:dyDescent="0.25">
      <c r="A343">
        <v>444</v>
      </c>
      <c r="B343" t="s">
        <v>889</v>
      </c>
      <c r="C343">
        <v>45.339399999999898</v>
      </c>
      <c r="D343">
        <v>-111.7111</v>
      </c>
      <c r="E343" s="13">
        <v>1509.7</v>
      </c>
      <c r="F343" t="s">
        <v>890</v>
      </c>
      <c r="G343" t="s">
        <v>2345</v>
      </c>
      <c r="H343" s="8">
        <v>0.66768000000000005</v>
      </c>
      <c r="I343" s="8">
        <v>1.08867</v>
      </c>
      <c r="J343" s="8">
        <v>1.55159</v>
      </c>
      <c r="K343" s="8">
        <v>2.4224800000000002</v>
      </c>
      <c r="L343">
        <f t="shared" si="135"/>
        <v>4953.0841479999999</v>
      </c>
      <c r="M343">
        <f t="shared" si="136"/>
        <v>0.39244373256909809</v>
      </c>
      <c r="N343">
        <f t="shared" si="137"/>
        <v>1.2747049833915198</v>
      </c>
      <c r="O343" s="6">
        <f t="shared" si="138"/>
        <v>0.22552557835121007</v>
      </c>
      <c r="P343" s="6">
        <f t="shared" si="139"/>
        <v>0.23612131379080581</v>
      </c>
      <c r="Q343">
        <f t="shared" si="140"/>
        <v>0.75541314859116282</v>
      </c>
      <c r="R343" s="8">
        <v>1.694305719739436</v>
      </c>
      <c r="S343">
        <f t="shared" si="141"/>
        <v>1.3657041893404613</v>
      </c>
      <c r="T343">
        <f t="shared" si="142"/>
        <v>1.0595980779365648</v>
      </c>
      <c r="U343">
        <f t="shared" si="143"/>
        <v>0.89477171025754354</v>
      </c>
      <c r="V343">
        <f t="shared" si="144"/>
        <v>0.62006109745917504</v>
      </c>
      <c r="W343">
        <f t="shared" si="145"/>
        <v>0.39244373256909809</v>
      </c>
      <c r="X343">
        <f t="shared" si="146"/>
        <v>0.46125279942682357</v>
      </c>
      <c r="Y343">
        <f t="shared" si="147"/>
        <v>0.52097906945932937</v>
      </c>
      <c r="Z343">
        <f t="shared" si="148"/>
        <v>2.6288377570972461</v>
      </c>
      <c r="AA343">
        <f t="shared" si="149"/>
        <v>2.0396155011961397</v>
      </c>
      <c r="AB343">
        <f t="shared" si="150"/>
        <v>1.7223419787878511</v>
      </c>
      <c r="AC343">
        <f t="shared" si="151"/>
        <v>1.1935527747740373</v>
      </c>
      <c r="AD343">
        <f t="shared" si="152"/>
        <v>0.75541314859116282</v>
      </c>
      <c r="AE343">
        <f t="shared" si="153"/>
        <v>1.1952000665653273</v>
      </c>
      <c r="AF343">
        <f t="shared" si="154"/>
        <v>1.3396079688837028</v>
      </c>
      <c r="AG343">
        <f t="shared" si="155"/>
        <v>4.4359733422024892</v>
      </c>
      <c r="AH343">
        <f t="shared" si="156"/>
        <v>3.4417034551571035</v>
      </c>
      <c r="AI343">
        <f t="shared" si="157"/>
        <v>2.9063273621326648</v>
      </c>
      <c r="AJ343">
        <f t="shared" si="158"/>
        <v>2.0140338737586014</v>
      </c>
      <c r="AK343">
        <f t="shared" si="159"/>
        <v>1.2747049833915198</v>
      </c>
      <c r="AL343">
        <f t="shared" si="160"/>
        <v>1.3439262375436398</v>
      </c>
      <c r="AM343">
        <f t="shared" si="161"/>
        <v>1.4040102861476802</v>
      </c>
      <c r="AN343">
        <f>ACOS(COS(RADIANS(90-$C343)) *COS(RADIANS(90-'1. Intensity Data'!$C$8)) +SIN(RADIANS(90-'Climate Stations - U of M'!$C343)) *SIN(RADIANS(90-'1. Intensity Data'!$C$8)) *COS(RADIANS('Climate Stations - U of M'!$D343-'1. Intensity Data'!$C$9))) *6371</f>
        <v>141.0973533182663</v>
      </c>
    </row>
    <row r="344" spans="1:40" x14ac:dyDescent="0.25">
      <c r="A344">
        <v>976</v>
      </c>
      <c r="B344" t="s">
        <v>1947</v>
      </c>
      <c r="C344">
        <v>45.35</v>
      </c>
      <c r="D344">
        <v>-111.734399999999</v>
      </c>
      <c r="E344" s="13">
        <v>1505.4</v>
      </c>
      <c r="F344" t="s">
        <v>1948</v>
      </c>
      <c r="G344" t="s">
        <v>2345</v>
      </c>
      <c r="H344" s="8">
        <v>0.68589999999999995</v>
      </c>
      <c r="I344" s="8">
        <v>1.11111</v>
      </c>
      <c r="J344" s="8">
        <v>1.5506200000000001</v>
      </c>
      <c r="K344" s="8">
        <v>2.4136500000000001</v>
      </c>
      <c r="L344">
        <f t="shared" si="135"/>
        <v>4938.9765360000001</v>
      </c>
      <c r="M344">
        <f t="shared" si="136"/>
        <v>0.40483788364788359</v>
      </c>
      <c r="N344">
        <f t="shared" si="137"/>
        <v>1.2769366202669434</v>
      </c>
      <c r="O344" s="6">
        <f t="shared" si="138"/>
        <v>0.22292781392363362</v>
      </c>
      <c r="P344" s="6">
        <f t="shared" si="139"/>
        <v>0.25031609795832488</v>
      </c>
      <c r="Q344">
        <f t="shared" si="140"/>
        <v>0.7636263591126341</v>
      </c>
      <c r="R344" s="8">
        <v>1.2065051193213565</v>
      </c>
      <c r="S344">
        <f t="shared" si="141"/>
        <v>1.4088358350946346</v>
      </c>
      <c r="T344">
        <f t="shared" si="142"/>
        <v>1.0930622858492858</v>
      </c>
      <c r="U344">
        <f t="shared" si="143"/>
        <v>0.92303037471717453</v>
      </c>
      <c r="V344">
        <f t="shared" si="144"/>
        <v>0.63964385616365615</v>
      </c>
      <c r="W344">
        <f t="shared" si="145"/>
        <v>0.40483788364788359</v>
      </c>
      <c r="X344">
        <f t="shared" si="146"/>
        <v>0.47510341273591267</v>
      </c>
      <c r="Y344">
        <f t="shared" si="147"/>
        <v>0.53609389198432189</v>
      </c>
      <c r="Z344">
        <f t="shared" si="148"/>
        <v>2.6574197297119664</v>
      </c>
      <c r="AA344">
        <f t="shared" si="149"/>
        <v>2.0617911696041125</v>
      </c>
      <c r="AB344">
        <f t="shared" si="150"/>
        <v>1.7410680987768057</v>
      </c>
      <c r="AC344">
        <f t="shared" si="151"/>
        <v>1.2065296473979619</v>
      </c>
      <c r="AD344">
        <f t="shared" si="152"/>
        <v>0.7636263591126341</v>
      </c>
      <c r="AE344">
        <f t="shared" si="153"/>
        <v>1.0732499164608074</v>
      </c>
      <c r="AF344">
        <f t="shared" si="154"/>
        <v>1.1118050884884596</v>
      </c>
      <c r="AG344">
        <f t="shared" si="155"/>
        <v>4.4437394385289632</v>
      </c>
      <c r="AH344">
        <f t="shared" si="156"/>
        <v>3.4477288747207471</v>
      </c>
      <c r="AI344">
        <f t="shared" si="157"/>
        <v>2.9114154942086308</v>
      </c>
      <c r="AJ344">
        <f t="shared" si="158"/>
        <v>2.0175598600217706</v>
      </c>
      <c r="AK344">
        <f t="shared" si="159"/>
        <v>1.2769366202669434</v>
      </c>
      <c r="AL344">
        <f t="shared" si="160"/>
        <v>1.3453574652002076</v>
      </c>
      <c r="AM344">
        <f t="shared" si="161"/>
        <v>1.404746758602281</v>
      </c>
      <c r="AN344">
        <f>ACOS(COS(RADIANS(90-$C344)) *COS(RADIANS(90-'1. Intensity Data'!$C$8)) +SIN(RADIANS(90-'Climate Stations - U of M'!$C344)) *SIN(RADIANS(90-'1. Intensity Data'!$C$8)) *COS(RADIANS('Climate Stations - U of M'!$D344-'1. Intensity Data'!$C$9))) *6371</f>
        <v>139.64554451723512</v>
      </c>
    </row>
    <row r="345" spans="1:40" x14ac:dyDescent="0.25">
      <c r="A345">
        <v>445</v>
      </c>
      <c r="B345" t="s">
        <v>891</v>
      </c>
      <c r="C345">
        <v>45.366700000000002</v>
      </c>
      <c r="D345">
        <v>-104.0333</v>
      </c>
      <c r="E345">
        <v>823</v>
      </c>
      <c r="F345" t="s">
        <v>892</v>
      </c>
      <c r="G345" t="s">
        <v>2345</v>
      </c>
      <c r="H345" s="8">
        <v>-9.9989999999999996E-2</v>
      </c>
      <c r="I345" s="8">
        <v>-9.9989999999999996E-2</v>
      </c>
      <c r="J345" s="8">
        <v>-9.9989999999999996E-2</v>
      </c>
      <c r="K345" s="8">
        <v>-9.9989999999999996E-2</v>
      </c>
      <c r="L345">
        <f t="shared" si="135"/>
        <v>2700.13132</v>
      </c>
      <c r="M345">
        <f t="shared" si="136"/>
        <v>-6.0991100000000006E-2</v>
      </c>
      <c r="N345">
        <f t="shared" si="137"/>
        <v>0.51430363040000004</v>
      </c>
      <c r="O345" s="6">
        <f t="shared" si="138"/>
        <v>0.14705811535406285</v>
      </c>
      <c r="P345" s="6">
        <f t="shared" si="139"/>
        <v>-0.16292401803612785</v>
      </c>
      <c r="Q345">
        <f t="shared" si="140"/>
        <v>0.17568980618193611</v>
      </c>
      <c r="R345" s="8">
        <v>1.5845593173065045</v>
      </c>
      <c r="S345">
        <f t="shared" si="141"/>
        <v>-0.21224902800000001</v>
      </c>
      <c r="T345">
        <f t="shared" si="142"/>
        <v>-0.16467597000000003</v>
      </c>
      <c r="U345">
        <f t="shared" si="143"/>
        <v>-0.139059708</v>
      </c>
      <c r="V345">
        <f t="shared" si="144"/>
        <v>-9.6365938000000012E-2</v>
      </c>
      <c r="W345">
        <f t="shared" si="145"/>
        <v>-6.0991100000000006E-2</v>
      </c>
      <c r="X345">
        <f t="shared" si="146"/>
        <v>-7.0740825000000007E-2</v>
      </c>
      <c r="Y345">
        <f t="shared" si="147"/>
        <v>-7.9203586300000003E-2</v>
      </c>
      <c r="Z345">
        <f t="shared" si="148"/>
        <v>0.61140052551313762</v>
      </c>
      <c r="AA345">
        <f t="shared" si="149"/>
        <v>0.47436247669122744</v>
      </c>
      <c r="AB345">
        <f t="shared" si="150"/>
        <v>0.4005727580948143</v>
      </c>
      <c r="AC345">
        <f t="shared" si="151"/>
        <v>0.27758989376745907</v>
      </c>
      <c r="AD345">
        <f t="shared" si="152"/>
        <v>0.17568980618193611</v>
      </c>
      <c r="AE345">
        <f t="shared" si="153"/>
        <v>1.1677634659570943</v>
      </c>
      <c r="AF345">
        <f t="shared" si="154"/>
        <v>1.2883563989475237</v>
      </c>
      <c r="AG345">
        <f t="shared" si="155"/>
        <v>1.789776633792</v>
      </c>
      <c r="AH345">
        <f t="shared" si="156"/>
        <v>1.3886198020800002</v>
      </c>
      <c r="AI345">
        <f t="shared" si="157"/>
        <v>1.172612277312</v>
      </c>
      <c r="AJ345">
        <f t="shared" si="158"/>
        <v>0.81259973603200009</v>
      </c>
      <c r="AK345">
        <f t="shared" si="159"/>
        <v>0.51430363040000004</v>
      </c>
      <c r="AL345">
        <f t="shared" si="160"/>
        <v>0.3607302228</v>
      </c>
      <c r="AM345">
        <f t="shared" si="161"/>
        <v>0.22742850500320003</v>
      </c>
      <c r="AN345">
        <f>ACOS(COS(RADIANS(90-$C345)) *COS(RADIANS(90-'1. Intensity Data'!$C$8)) +SIN(RADIANS(90-'Climate Stations - U of M'!$C345)) *SIN(RADIANS(90-'1. Intensity Data'!$C$8)) *COS(RADIANS('Climate Stations - U of M'!$D345-'1. Intensity Data'!$C$9))) *6371</f>
        <v>631.17314365220238</v>
      </c>
    </row>
    <row r="346" spans="1:40" x14ac:dyDescent="0.25">
      <c r="A346">
        <v>446</v>
      </c>
      <c r="B346" t="s">
        <v>893</v>
      </c>
      <c r="C346">
        <v>48.282800000000002</v>
      </c>
      <c r="D346">
        <v>-113.6061</v>
      </c>
      <c r="E346" s="13">
        <v>1173.5</v>
      </c>
      <c r="F346" t="s">
        <v>894</v>
      </c>
      <c r="G346" t="s">
        <v>2346</v>
      </c>
      <c r="H346" s="8">
        <v>0.89646000000000003</v>
      </c>
      <c r="I346" s="8">
        <v>1.6</v>
      </c>
      <c r="J346" s="8">
        <v>1.9988600000000001</v>
      </c>
      <c r="K346" s="8">
        <v>3.6752699999999998</v>
      </c>
      <c r="L346">
        <f t="shared" si="135"/>
        <v>3850.06574</v>
      </c>
      <c r="M346">
        <f t="shared" si="136"/>
        <v>0.41461841862975002</v>
      </c>
      <c r="N346">
        <f t="shared" si="137"/>
        <v>1.1048677353920933</v>
      </c>
      <c r="O346" s="6">
        <f t="shared" si="138"/>
        <v>0.17644306176231189</v>
      </c>
      <c r="P346" s="6">
        <f t="shared" si="139"/>
        <v>0.29231740783983917</v>
      </c>
      <c r="Q346">
        <f t="shared" si="140"/>
        <v>0.69859257161596622</v>
      </c>
      <c r="R346" s="8">
        <v>1.5750833955447856</v>
      </c>
      <c r="S346">
        <f t="shared" si="141"/>
        <v>1.4428720968315301</v>
      </c>
      <c r="T346">
        <f t="shared" si="142"/>
        <v>1.1194697303003251</v>
      </c>
      <c r="U346">
        <f t="shared" si="143"/>
        <v>0.94532999447582999</v>
      </c>
      <c r="V346">
        <f t="shared" si="144"/>
        <v>0.6550971014350051</v>
      </c>
      <c r="W346">
        <f t="shared" si="145"/>
        <v>0.41461841862975002</v>
      </c>
      <c r="X346">
        <f t="shared" si="146"/>
        <v>0.53507881397231261</v>
      </c>
      <c r="Y346">
        <f t="shared" si="147"/>
        <v>0.63963843712965684</v>
      </c>
      <c r="Z346">
        <f t="shared" si="148"/>
        <v>2.431102149223562</v>
      </c>
      <c r="AA346">
        <f t="shared" si="149"/>
        <v>1.8861999433631089</v>
      </c>
      <c r="AB346">
        <f t="shared" si="150"/>
        <v>1.5927910632844029</v>
      </c>
      <c r="AC346">
        <f t="shared" si="151"/>
        <v>1.1037762631532266</v>
      </c>
      <c r="AD346">
        <f t="shared" si="152"/>
        <v>0.69859257161596622</v>
      </c>
      <c r="AE346">
        <f t="shared" si="153"/>
        <v>1.1653944855166647</v>
      </c>
      <c r="AF346">
        <f t="shared" si="154"/>
        <v>1.2839311434848011</v>
      </c>
      <c r="AG346">
        <f t="shared" si="155"/>
        <v>3.8449397191644845</v>
      </c>
      <c r="AH346">
        <f t="shared" si="156"/>
        <v>2.9831428855586517</v>
      </c>
      <c r="AI346">
        <f t="shared" si="157"/>
        <v>2.5190984366939726</v>
      </c>
      <c r="AJ346">
        <f t="shared" si="158"/>
        <v>1.7456910219195074</v>
      </c>
      <c r="AK346">
        <f t="shared" si="159"/>
        <v>1.1048677353920933</v>
      </c>
      <c r="AL346">
        <f t="shared" si="160"/>
        <v>1.32836580154407</v>
      </c>
      <c r="AM346">
        <f t="shared" si="161"/>
        <v>1.5223621229639859</v>
      </c>
      <c r="AN346">
        <f>ACOS(COS(RADIANS(90-$C346)) *COS(RADIANS(90-'1. Intensity Data'!$C$8)) +SIN(RADIANS(90-'Climate Stations - U of M'!$C346)) *SIN(RADIANS(90-'1. Intensity Data'!$C$8)) *COS(RADIANS('Climate Stations - U of M'!$D346-'1. Intensity Data'!$C$9))) *6371</f>
        <v>223.03291130116125</v>
      </c>
    </row>
    <row r="347" spans="1:40" x14ac:dyDescent="0.25">
      <c r="A347">
        <v>66</v>
      </c>
      <c r="B347" t="s">
        <v>134</v>
      </c>
      <c r="C347">
        <v>48.266399999999898</v>
      </c>
      <c r="D347">
        <v>-113.4426</v>
      </c>
      <c r="E347" s="13">
        <v>1347.5</v>
      </c>
      <c r="F347" t="s">
        <v>135</v>
      </c>
      <c r="G347" t="s">
        <v>2346</v>
      </c>
      <c r="H347" s="8">
        <v>1</v>
      </c>
      <c r="I347" s="8">
        <v>1.7749999999999999</v>
      </c>
      <c r="J347" s="8">
        <v>2.1867700000000001</v>
      </c>
      <c r="K347" s="8">
        <v>3.8543099999999999</v>
      </c>
      <c r="L347">
        <f t="shared" si="135"/>
        <v>4420.9318999999996</v>
      </c>
      <c r="M347">
        <f t="shared" si="136"/>
        <v>0.46377269928169018</v>
      </c>
      <c r="N347">
        <f t="shared" si="137"/>
        <v>1.2134645195528877</v>
      </c>
      <c r="O347" s="6">
        <f t="shared" si="138"/>
        <v>0.19163788639048362</v>
      </c>
      <c r="P347" s="6">
        <f t="shared" si="139"/>
        <v>0.33093943864165942</v>
      </c>
      <c r="Q347">
        <f t="shared" si="140"/>
        <v>0.77220197909727362</v>
      </c>
      <c r="R347" s="8">
        <v>1.3426898725774716</v>
      </c>
      <c r="S347">
        <f t="shared" si="141"/>
        <v>1.6139289935002816</v>
      </c>
      <c r="T347">
        <f t="shared" si="142"/>
        <v>1.2521862880605636</v>
      </c>
      <c r="U347">
        <f t="shared" si="143"/>
        <v>1.0574017543622536</v>
      </c>
      <c r="V347">
        <f t="shared" si="144"/>
        <v>0.73276086486507053</v>
      </c>
      <c r="W347">
        <f t="shared" si="145"/>
        <v>0.46377269928169018</v>
      </c>
      <c r="X347">
        <f t="shared" si="146"/>
        <v>0.59782952446126769</v>
      </c>
      <c r="Y347">
        <f t="shared" si="147"/>
        <v>0.71419084871714089</v>
      </c>
      <c r="Z347">
        <f t="shared" si="148"/>
        <v>2.687262887258512</v>
      </c>
      <c r="AA347">
        <f t="shared" si="149"/>
        <v>2.0849453435626391</v>
      </c>
      <c r="AB347">
        <f t="shared" si="150"/>
        <v>1.7606205123417837</v>
      </c>
      <c r="AC347">
        <f t="shared" si="151"/>
        <v>1.2200791269736924</v>
      </c>
      <c r="AD347">
        <f t="shared" si="152"/>
        <v>0.77220197909727362</v>
      </c>
      <c r="AE347">
        <f t="shared" si="153"/>
        <v>1.1072961047748362</v>
      </c>
      <c r="AF347">
        <f t="shared" si="154"/>
        <v>1.1754033682590654</v>
      </c>
      <c r="AG347">
        <f t="shared" si="155"/>
        <v>4.2228565280440487</v>
      </c>
      <c r="AH347">
        <f t="shared" si="156"/>
        <v>3.2763542027927972</v>
      </c>
      <c r="AI347">
        <f t="shared" si="157"/>
        <v>2.7666991045805838</v>
      </c>
      <c r="AJ347">
        <f t="shared" si="158"/>
        <v>1.9172739408935626</v>
      </c>
      <c r="AK347">
        <f t="shared" si="159"/>
        <v>1.2134645195528877</v>
      </c>
      <c r="AL347">
        <f t="shared" si="160"/>
        <v>1.4567908896646657</v>
      </c>
      <c r="AM347">
        <f t="shared" si="161"/>
        <v>1.6679981789216893</v>
      </c>
      <c r="AN347">
        <f>ACOS(COS(RADIANS(90-$C347)) *COS(RADIANS(90-'1. Intensity Data'!$C$8)) +SIN(RADIANS(90-'Climate Stations - U of M'!$C347)) *SIN(RADIANS(90-'1. Intensity Data'!$C$8)) *COS(RADIANS('Climate Stations - U of M'!$D347-'1. Intensity Data'!$C$9))) *6371</f>
        <v>215.10547669875737</v>
      </c>
    </row>
    <row r="348" spans="1:40" x14ac:dyDescent="0.25">
      <c r="A348">
        <v>447</v>
      </c>
      <c r="B348" t="s">
        <v>895</v>
      </c>
      <c r="C348">
        <v>48.558100000000003</v>
      </c>
      <c r="D348">
        <v>-112.125</v>
      </c>
      <c r="E348" s="13">
        <v>1082.5999999999899</v>
      </c>
      <c r="F348" t="s">
        <v>896</v>
      </c>
      <c r="G348" t="s">
        <v>2345</v>
      </c>
      <c r="H348" s="8">
        <v>0.86767000000000005</v>
      </c>
      <c r="I348" s="8">
        <v>1.3663400000000001</v>
      </c>
      <c r="J348" s="8">
        <v>2.1693099999999998</v>
      </c>
      <c r="K348" s="8">
        <v>3.5</v>
      </c>
      <c r="L348">
        <f t="shared" si="135"/>
        <v>3551.8373839999667</v>
      </c>
      <c r="M348">
        <f t="shared" si="136"/>
        <v>0.51838862488180104</v>
      </c>
      <c r="N348">
        <f t="shared" si="137"/>
        <v>1.5822650922536297</v>
      </c>
      <c r="O348" s="6">
        <f t="shared" si="138"/>
        <v>0.27195046294350572</v>
      </c>
      <c r="P348" s="6">
        <f t="shared" si="139"/>
        <v>0.32988692824053778</v>
      </c>
      <c r="Q348">
        <f t="shared" si="140"/>
        <v>0.95607601024708377</v>
      </c>
      <c r="R348" s="8">
        <v>1.576590507679684</v>
      </c>
      <c r="S348">
        <f t="shared" si="141"/>
        <v>1.8039924145886674</v>
      </c>
      <c r="T348">
        <f t="shared" si="142"/>
        <v>1.3996492871808628</v>
      </c>
      <c r="U348">
        <f t="shared" si="143"/>
        <v>1.1819260647305063</v>
      </c>
      <c r="V348">
        <f t="shared" si="144"/>
        <v>0.81905402731324572</v>
      </c>
      <c r="W348">
        <f t="shared" si="145"/>
        <v>0.51838862488180104</v>
      </c>
      <c r="X348">
        <f t="shared" si="146"/>
        <v>0.60570896866135082</v>
      </c>
      <c r="Y348">
        <f t="shared" si="147"/>
        <v>0.68150302706200006</v>
      </c>
      <c r="Z348">
        <f t="shared" si="148"/>
        <v>3.3271445156598514</v>
      </c>
      <c r="AA348">
        <f t="shared" si="149"/>
        <v>2.5814052276671262</v>
      </c>
      <c r="AB348">
        <f t="shared" si="150"/>
        <v>2.1798533033633509</v>
      </c>
      <c r="AC348">
        <f t="shared" si="151"/>
        <v>1.5106000961903925</v>
      </c>
      <c r="AD348">
        <f t="shared" si="152"/>
        <v>0.95607601024708377</v>
      </c>
      <c r="AE348">
        <f t="shared" si="153"/>
        <v>1.1657712635503892</v>
      </c>
      <c r="AF348">
        <f t="shared" si="154"/>
        <v>1.2846349648517985</v>
      </c>
      <c r="AG348">
        <f t="shared" si="155"/>
        <v>5.5062825210426309</v>
      </c>
      <c r="AH348">
        <f t="shared" si="156"/>
        <v>4.2721157490847999</v>
      </c>
      <c r="AI348">
        <f t="shared" si="157"/>
        <v>3.6075644103382754</v>
      </c>
      <c r="AJ348">
        <f t="shared" si="158"/>
        <v>2.4999788457607348</v>
      </c>
      <c r="AK348">
        <f t="shared" si="159"/>
        <v>1.5822650922536297</v>
      </c>
      <c r="AL348">
        <f t="shared" si="160"/>
        <v>1.729026319190222</v>
      </c>
      <c r="AM348">
        <f t="shared" si="161"/>
        <v>1.8564150641711845</v>
      </c>
      <c r="AN348">
        <f>ACOS(COS(RADIANS(90-$C348)) *COS(RADIANS(90-'1. Intensity Data'!$C$8)) +SIN(RADIANS(90-'Climate Stations - U of M'!$C348)) *SIN(RADIANS(90-'1. Intensity Data'!$C$8)) *COS(RADIANS('Climate Stations - U of M'!$D348-'1. Intensity Data'!$C$9))) *6371</f>
        <v>218.91212704260167</v>
      </c>
    </row>
    <row r="349" spans="1:40" x14ac:dyDescent="0.25">
      <c r="A349">
        <v>448</v>
      </c>
      <c r="B349" t="s">
        <v>897</v>
      </c>
      <c r="C349">
        <v>48.883299999999899</v>
      </c>
      <c r="D349">
        <v>-115.05</v>
      </c>
      <c r="E349">
        <v>785.5</v>
      </c>
      <c r="F349" t="s">
        <v>898</v>
      </c>
      <c r="G349" t="s">
        <v>2346</v>
      </c>
      <c r="H349" s="8">
        <v>0.75</v>
      </c>
      <c r="I349" s="8">
        <v>1.3524499999999999</v>
      </c>
      <c r="J349" s="8">
        <v>1.78403</v>
      </c>
      <c r="K349" s="8">
        <v>2.9</v>
      </c>
      <c r="L349">
        <f t="shared" si="135"/>
        <v>2577.0998199999999</v>
      </c>
      <c r="M349">
        <f t="shared" si="136"/>
        <v>0.34048433325859739</v>
      </c>
      <c r="N349">
        <f t="shared" si="137"/>
        <v>1.0990990110975865</v>
      </c>
      <c r="O349" s="6">
        <f t="shared" si="138"/>
        <v>0.19391876703852964</v>
      </c>
      <c r="P349" s="6">
        <f t="shared" si="139"/>
        <v>0.20607008662817961</v>
      </c>
      <c r="Q349">
        <f t="shared" si="140"/>
        <v>0.65258454886288308</v>
      </c>
      <c r="R349" s="8">
        <v>1.1686569270021765</v>
      </c>
      <c r="S349">
        <f t="shared" si="141"/>
        <v>1.1848854797399189</v>
      </c>
      <c r="T349">
        <f t="shared" si="142"/>
        <v>0.91930769979821303</v>
      </c>
      <c r="U349">
        <f t="shared" si="143"/>
        <v>0.77630427982960204</v>
      </c>
      <c r="V349">
        <f t="shared" si="144"/>
        <v>0.53796524654858391</v>
      </c>
      <c r="W349">
        <f t="shared" si="145"/>
        <v>0.34048433325859739</v>
      </c>
      <c r="X349">
        <f t="shared" si="146"/>
        <v>0.44286324994394805</v>
      </c>
      <c r="Y349">
        <f t="shared" si="147"/>
        <v>0.53172814962683246</v>
      </c>
      <c r="Z349">
        <f t="shared" si="148"/>
        <v>2.2709942300428327</v>
      </c>
      <c r="AA349">
        <f t="shared" si="149"/>
        <v>1.7619782819297842</v>
      </c>
      <c r="AB349">
        <f t="shared" si="150"/>
        <v>1.4878927714073733</v>
      </c>
      <c r="AC349">
        <f t="shared" si="151"/>
        <v>1.0310835872033552</v>
      </c>
      <c r="AD349">
        <f t="shared" si="152"/>
        <v>0.65258454886288308</v>
      </c>
      <c r="AE349">
        <f t="shared" si="153"/>
        <v>1.0637878683810122</v>
      </c>
      <c r="AF349">
        <f t="shared" si="154"/>
        <v>1.0941299826754025</v>
      </c>
      <c r="AG349">
        <f t="shared" si="155"/>
        <v>3.8248645586196006</v>
      </c>
      <c r="AH349">
        <f t="shared" si="156"/>
        <v>2.9675673299634835</v>
      </c>
      <c r="AI349">
        <f t="shared" si="157"/>
        <v>2.5059457453024967</v>
      </c>
      <c r="AJ349">
        <f t="shared" si="158"/>
        <v>1.7365764375341868</v>
      </c>
      <c r="AK349">
        <f t="shared" si="159"/>
        <v>1.0990990110975865</v>
      </c>
      <c r="AL349">
        <f t="shared" si="160"/>
        <v>1.2703317583231897</v>
      </c>
      <c r="AM349">
        <f t="shared" si="161"/>
        <v>1.4189617829150136</v>
      </c>
      <c r="AN349">
        <f>ACOS(COS(RADIANS(90-$C349)) *COS(RADIANS(90-'1. Intensity Data'!$C$8)) +SIN(RADIANS(90-'Climate Stations - U of M'!$C349)) *SIN(RADIANS(90-'1. Intensity Data'!$C$8)) *COS(RADIANS('Climate Stations - U of M'!$D349-'1. Intensity Data'!$C$9))) *6371</f>
        <v>341.34097275895505</v>
      </c>
    </row>
    <row r="350" spans="1:40" x14ac:dyDescent="0.25">
      <c r="A350">
        <v>101</v>
      </c>
      <c r="B350" t="s">
        <v>204</v>
      </c>
      <c r="C350">
        <v>48.9179999999999</v>
      </c>
      <c r="D350">
        <v>-115.1176</v>
      </c>
      <c r="E350">
        <v>796.1</v>
      </c>
      <c r="F350" t="s">
        <v>205</v>
      </c>
      <c r="G350" t="s">
        <v>2346</v>
      </c>
      <c r="H350" s="8">
        <v>0.75473000000000001</v>
      </c>
      <c r="I350" s="8">
        <v>1.35582</v>
      </c>
      <c r="J350" s="8">
        <v>1.7749999999999999</v>
      </c>
      <c r="K350" s="8">
        <v>2.9141599999999999</v>
      </c>
      <c r="L350">
        <f t="shared" si="135"/>
        <v>2611.8767240000002</v>
      </c>
      <c r="M350">
        <f t="shared" si="136"/>
        <v>0.34382947524836394</v>
      </c>
      <c r="N350">
        <f t="shared" si="137"/>
        <v>1.0884848796017097</v>
      </c>
      <c r="O350" s="6">
        <f t="shared" si="138"/>
        <v>0.19035046657959215</v>
      </c>
      <c r="P350" s="6">
        <f t="shared" si="139"/>
        <v>0.21188858602044935</v>
      </c>
      <c r="Q350">
        <f t="shared" si="140"/>
        <v>0.65018673281107953</v>
      </c>
      <c r="R350" s="8">
        <v>1.1913134660715368</v>
      </c>
      <c r="S350">
        <f t="shared" si="141"/>
        <v>1.1965265738643065</v>
      </c>
      <c r="T350">
        <f t="shared" si="142"/>
        <v>0.92833958317058263</v>
      </c>
      <c r="U350">
        <f t="shared" si="143"/>
        <v>0.78393120356626966</v>
      </c>
      <c r="V350">
        <f t="shared" si="144"/>
        <v>0.54325057089241502</v>
      </c>
      <c r="W350">
        <f t="shared" si="145"/>
        <v>0.34382947524836394</v>
      </c>
      <c r="X350">
        <f t="shared" si="146"/>
        <v>0.44655460643627298</v>
      </c>
      <c r="Y350">
        <f t="shared" si="147"/>
        <v>0.53572002030737798</v>
      </c>
      <c r="Z350">
        <f t="shared" si="148"/>
        <v>2.2626498301825566</v>
      </c>
      <c r="AA350">
        <f t="shared" si="149"/>
        <v>1.755504178589915</v>
      </c>
      <c r="AB350">
        <f t="shared" si="150"/>
        <v>1.4824257508092611</v>
      </c>
      <c r="AC350">
        <f t="shared" si="151"/>
        <v>1.0272950378415058</v>
      </c>
      <c r="AD350">
        <f t="shared" si="152"/>
        <v>0.65018673281107953</v>
      </c>
      <c r="AE350">
        <f t="shared" si="153"/>
        <v>1.0694520031483523</v>
      </c>
      <c r="AF350">
        <f t="shared" si="154"/>
        <v>1.1047105864207938</v>
      </c>
      <c r="AG350">
        <f t="shared" si="155"/>
        <v>3.7879273810139491</v>
      </c>
      <c r="AH350">
        <f t="shared" si="156"/>
        <v>2.9389091749246159</v>
      </c>
      <c r="AI350">
        <f t="shared" si="157"/>
        <v>2.4817455254918981</v>
      </c>
      <c r="AJ350">
        <f t="shared" si="158"/>
        <v>1.7198061097707014</v>
      </c>
      <c r="AK350">
        <f t="shared" si="159"/>
        <v>1.0884848796017097</v>
      </c>
      <c r="AL350">
        <f t="shared" si="160"/>
        <v>1.2601136597012821</v>
      </c>
      <c r="AM350">
        <f t="shared" si="161"/>
        <v>1.4090874408277112</v>
      </c>
      <c r="AN350">
        <f>ACOS(COS(RADIANS(90-$C350)) *COS(RADIANS(90-'1. Intensity Data'!$C$8)) +SIN(RADIANS(90-'Climate Stations - U of M'!$C350)) *SIN(RADIANS(90-'1. Intensity Data'!$C$8)) *COS(RADIANS('Climate Stations - U of M'!$D350-'1. Intensity Data'!$C$9))) *6371</f>
        <v>347.53174492385131</v>
      </c>
    </row>
    <row r="351" spans="1:40" x14ac:dyDescent="0.25">
      <c r="A351">
        <v>103</v>
      </c>
      <c r="B351" t="s">
        <v>208</v>
      </c>
      <c r="C351">
        <v>48.814999999999898</v>
      </c>
      <c r="D351">
        <v>-114.9028</v>
      </c>
      <c r="E351">
        <v>903.39999999999895</v>
      </c>
      <c r="F351" t="s">
        <v>209</v>
      </c>
      <c r="G351" t="s">
        <v>2346</v>
      </c>
      <c r="H351" s="8">
        <v>0.81208999999999998</v>
      </c>
      <c r="I351" s="8">
        <v>1.4061600000000001</v>
      </c>
      <c r="J351" s="8">
        <v>1.8138099999999999</v>
      </c>
      <c r="K351" s="8">
        <v>3.15469</v>
      </c>
      <c r="L351">
        <f t="shared" si="135"/>
        <v>2963.9108559999963</v>
      </c>
      <c r="M351">
        <f t="shared" si="136"/>
        <v>0.38209867896386573</v>
      </c>
      <c r="N351">
        <f t="shared" si="137"/>
        <v>1.0663567320941667</v>
      </c>
      <c r="O351" s="6">
        <f t="shared" si="138"/>
        <v>0.17491156166026001</v>
      </c>
      <c r="P351" s="6">
        <f t="shared" si="139"/>
        <v>0.26085922315171955</v>
      </c>
      <c r="Q351">
        <f t="shared" si="140"/>
        <v>0.6636079776229431</v>
      </c>
      <c r="R351" s="8">
        <v>1.2053106609521977</v>
      </c>
      <c r="S351">
        <f t="shared" si="141"/>
        <v>1.3297034027942527</v>
      </c>
      <c r="T351">
        <f t="shared" si="142"/>
        <v>1.0316664332024374</v>
      </c>
      <c r="U351">
        <f t="shared" si="143"/>
        <v>0.87118498803761379</v>
      </c>
      <c r="V351">
        <f t="shared" si="144"/>
        <v>0.60371591276290792</v>
      </c>
      <c r="W351">
        <f t="shared" si="145"/>
        <v>0.38209867896386573</v>
      </c>
      <c r="X351">
        <f t="shared" si="146"/>
        <v>0.48959650922289932</v>
      </c>
      <c r="Y351">
        <f t="shared" si="147"/>
        <v>0.58290462588774039</v>
      </c>
      <c r="Z351">
        <f t="shared" si="148"/>
        <v>2.3093557621278418</v>
      </c>
      <c r="AA351">
        <f t="shared" si="149"/>
        <v>1.7917415395819463</v>
      </c>
      <c r="AB351">
        <f t="shared" si="150"/>
        <v>1.51302618898031</v>
      </c>
      <c r="AC351">
        <f t="shared" si="151"/>
        <v>1.0485006046442502</v>
      </c>
      <c r="AD351">
        <f t="shared" si="152"/>
        <v>0.6636079776229431</v>
      </c>
      <c r="AE351">
        <f t="shared" si="153"/>
        <v>1.0729513018685175</v>
      </c>
      <c r="AF351">
        <f t="shared" si="154"/>
        <v>1.1112472764300625</v>
      </c>
      <c r="AG351">
        <f t="shared" si="155"/>
        <v>3.7109214276876998</v>
      </c>
      <c r="AH351">
        <f t="shared" si="156"/>
        <v>2.87916317665425</v>
      </c>
      <c r="AI351">
        <f t="shared" si="157"/>
        <v>2.4312933491747</v>
      </c>
      <c r="AJ351">
        <f t="shared" si="158"/>
        <v>1.6848436367087836</v>
      </c>
      <c r="AK351">
        <f t="shared" si="159"/>
        <v>1.0663567320941667</v>
      </c>
      <c r="AL351">
        <f t="shared" si="160"/>
        <v>1.2532200490706251</v>
      </c>
      <c r="AM351">
        <f t="shared" si="161"/>
        <v>1.4154174082061908</v>
      </c>
      <c r="AN351">
        <f>ACOS(COS(RADIANS(90-$C351)) *COS(RADIANS(90-'1. Intensity Data'!$C$8)) +SIN(RADIANS(90-'Climate Stations - U of M'!$C351)) *SIN(RADIANS(90-'1. Intensity Data'!$C$8)) *COS(RADIANS('Climate Stations - U of M'!$D351-'1. Intensity Data'!$C$9))) *6371</f>
        <v>328.46319031184476</v>
      </c>
    </row>
    <row r="352" spans="1:40" x14ac:dyDescent="0.25">
      <c r="A352">
        <v>977</v>
      </c>
      <c r="B352" t="s">
        <v>1949</v>
      </c>
      <c r="C352">
        <v>48.899999999999899</v>
      </c>
      <c r="D352">
        <v>-115.0167</v>
      </c>
      <c r="E352">
        <v>853.39999999999895</v>
      </c>
      <c r="F352" t="s">
        <v>1950</v>
      </c>
      <c r="G352" t="s">
        <v>2346</v>
      </c>
      <c r="H352" s="8">
        <v>0.79381000000000002</v>
      </c>
      <c r="I352" s="8">
        <v>1.3915999999999999</v>
      </c>
      <c r="J352" s="8">
        <v>1.7842</v>
      </c>
      <c r="K352" s="8">
        <v>3.04853</v>
      </c>
      <c r="L352">
        <f t="shared" si="135"/>
        <v>2799.8688559999964</v>
      </c>
      <c r="M352">
        <f t="shared" si="136"/>
        <v>0.36894860142799374</v>
      </c>
      <c r="N352">
        <f t="shared" si="137"/>
        <v>1.0656334826410816</v>
      </c>
      <c r="O352" s="6">
        <f t="shared" si="138"/>
        <v>0.17808813502538187</v>
      </c>
      <c r="P352" s="6">
        <f t="shared" si="139"/>
        <v>0.24550731274397136</v>
      </c>
      <c r="Q352">
        <f t="shared" si="140"/>
        <v>0.65557039769252645</v>
      </c>
      <c r="R352" s="8">
        <v>1.4383167182641505</v>
      </c>
      <c r="S352">
        <f t="shared" si="141"/>
        <v>1.2839411329694181</v>
      </c>
      <c r="T352">
        <f t="shared" si="142"/>
        <v>0.99616122385558314</v>
      </c>
      <c r="U352">
        <f t="shared" si="143"/>
        <v>0.84120281125582563</v>
      </c>
      <c r="V352">
        <f t="shared" si="144"/>
        <v>0.58293879025623019</v>
      </c>
      <c r="W352">
        <f t="shared" si="145"/>
        <v>0.36894860142799374</v>
      </c>
      <c r="X352">
        <f t="shared" si="146"/>
        <v>0.47516395107099529</v>
      </c>
      <c r="Y352">
        <f t="shared" si="147"/>
        <v>0.56735887456112066</v>
      </c>
      <c r="Z352">
        <f t="shared" si="148"/>
        <v>2.2813849839699918</v>
      </c>
      <c r="AA352">
        <f t="shared" si="149"/>
        <v>1.7700400737698214</v>
      </c>
      <c r="AB352">
        <f t="shared" si="150"/>
        <v>1.4947005067389603</v>
      </c>
      <c r="AC352">
        <f t="shared" si="151"/>
        <v>1.0358012283541917</v>
      </c>
      <c r="AD352">
        <f t="shared" si="152"/>
        <v>0.65557039769252645</v>
      </c>
      <c r="AE352">
        <f t="shared" si="153"/>
        <v>1.1312028161965058</v>
      </c>
      <c r="AF352">
        <f t="shared" si="154"/>
        <v>1.2200611051947443</v>
      </c>
      <c r="AG352">
        <f t="shared" si="155"/>
        <v>3.7084045195909634</v>
      </c>
      <c r="AH352">
        <f t="shared" si="156"/>
        <v>2.8772104031309205</v>
      </c>
      <c r="AI352">
        <f t="shared" si="157"/>
        <v>2.4296443404216657</v>
      </c>
      <c r="AJ352">
        <f t="shared" si="158"/>
        <v>1.6837009025729091</v>
      </c>
      <c r="AK352">
        <f t="shared" si="159"/>
        <v>1.0656334826410816</v>
      </c>
      <c r="AL352">
        <f t="shared" si="160"/>
        <v>1.2452751119808112</v>
      </c>
      <c r="AM352">
        <f t="shared" si="161"/>
        <v>1.4012040462476967</v>
      </c>
      <c r="AN352">
        <f>ACOS(COS(RADIANS(90-$C352)) *COS(RADIANS(90-'1. Intensity Data'!$C$8)) +SIN(RADIANS(90-'Climate Stations - U of M'!$C352)) *SIN(RADIANS(90-'1. Intensity Data'!$C$8)) *COS(RADIANS('Climate Stations - U of M'!$D352-'1. Intensity Data'!$C$9))) *6371</f>
        <v>341.06205586847437</v>
      </c>
    </row>
    <row r="353" spans="1:40" x14ac:dyDescent="0.25">
      <c r="A353">
        <v>449</v>
      </c>
      <c r="B353" t="s">
        <v>899</v>
      </c>
      <c r="C353">
        <v>48.897799999999897</v>
      </c>
      <c r="D353">
        <v>-115.06440000000001</v>
      </c>
      <c r="E353">
        <v>771.79999999999905</v>
      </c>
      <c r="F353" t="s">
        <v>900</v>
      </c>
      <c r="G353" t="s">
        <v>2346</v>
      </c>
      <c r="H353" s="8">
        <v>0.75624999999999998</v>
      </c>
      <c r="I353" s="8">
        <v>1.3564799999999999</v>
      </c>
      <c r="J353" s="8">
        <v>1.7787599999999999</v>
      </c>
      <c r="K353" s="8">
        <v>2.9041999999999999</v>
      </c>
      <c r="L353">
        <f t="shared" si="135"/>
        <v>2532.152311999997</v>
      </c>
      <c r="M353">
        <f t="shared" si="136"/>
        <v>0.34409070396859337</v>
      </c>
      <c r="N353">
        <f t="shared" si="137"/>
        <v>1.0932545105836733</v>
      </c>
      <c r="O353" s="6">
        <f t="shared" si="138"/>
        <v>0.1915029143682371</v>
      </c>
      <c r="P353" s="6">
        <f t="shared" si="139"/>
        <v>0.21135099880523722</v>
      </c>
      <c r="Q353">
        <f t="shared" si="140"/>
        <v>0.65230275469445531</v>
      </c>
      <c r="R353" s="8">
        <v>1.104389964392555</v>
      </c>
      <c r="S353">
        <f t="shared" si="141"/>
        <v>1.1974356498107048</v>
      </c>
      <c r="T353">
        <f t="shared" si="142"/>
        <v>0.92904490071520218</v>
      </c>
      <c r="U353">
        <f t="shared" si="143"/>
        <v>0.78452680504839278</v>
      </c>
      <c r="V353">
        <f t="shared" si="144"/>
        <v>0.54366331227037756</v>
      </c>
      <c r="W353">
        <f t="shared" si="145"/>
        <v>0.34409070396859337</v>
      </c>
      <c r="X353">
        <f t="shared" si="146"/>
        <v>0.44713052797644504</v>
      </c>
      <c r="Y353">
        <f t="shared" si="147"/>
        <v>0.53656909521526031</v>
      </c>
      <c r="Z353">
        <f t="shared" si="148"/>
        <v>2.2700135863367046</v>
      </c>
      <c r="AA353">
        <f t="shared" si="149"/>
        <v>1.7612174376750294</v>
      </c>
      <c r="AB353">
        <f t="shared" si="150"/>
        <v>1.4872502807033581</v>
      </c>
      <c r="AC353">
        <f t="shared" si="151"/>
        <v>1.0306383524172393</v>
      </c>
      <c r="AD353">
        <f t="shared" si="152"/>
        <v>0.65230275469445531</v>
      </c>
      <c r="AE353">
        <f t="shared" si="153"/>
        <v>1.0477211277286069</v>
      </c>
      <c r="AF353">
        <f t="shared" si="154"/>
        <v>1.0641173111367093</v>
      </c>
      <c r="AG353">
        <f t="shared" si="155"/>
        <v>3.8045256968311829</v>
      </c>
      <c r="AH353">
        <f t="shared" si="156"/>
        <v>2.951787178575918</v>
      </c>
      <c r="AI353">
        <f t="shared" si="157"/>
        <v>2.492620284130775</v>
      </c>
      <c r="AJ353">
        <f t="shared" si="158"/>
        <v>1.7273421267222038</v>
      </c>
      <c r="AK353">
        <f t="shared" si="159"/>
        <v>1.0932545105836733</v>
      </c>
      <c r="AL353">
        <f t="shared" si="160"/>
        <v>1.2646308829377551</v>
      </c>
      <c r="AM353">
        <f t="shared" si="161"/>
        <v>1.4133855741410979</v>
      </c>
      <c r="AN353">
        <f>ACOS(COS(RADIANS(90-$C353)) *COS(RADIANS(90-'1. Intensity Data'!$C$8)) +SIN(RADIANS(90-'Climate Stations - U of M'!$C353)) *SIN(RADIANS(90-'1. Intensity Data'!$C$8)) *COS(RADIANS('Climate Stations - U of M'!$D353-'1. Intensity Data'!$C$9))) *6371</f>
        <v>343.23925095892895</v>
      </c>
    </row>
    <row r="354" spans="1:40" x14ac:dyDescent="0.25">
      <c r="A354">
        <v>450</v>
      </c>
      <c r="B354" t="s">
        <v>901</v>
      </c>
      <c r="C354">
        <v>47.2333</v>
      </c>
      <c r="D354">
        <v>-111.1514</v>
      </c>
      <c r="E354" s="13">
        <v>1493.5</v>
      </c>
      <c r="F354" t="s">
        <v>902</v>
      </c>
      <c r="G354" t="s">
        <v>2345</v>
      </c>
      <c r="H354" s="8">
        <v>1.09667</v>
      </c>
      <c r="I354" s="8">
        <v>1.79792</v>
      </c>
      <c r="J354" s="8">
        <v>2.5456400000000001</v>
      </c>
      <c r="K354" s="8">
        <v>4.1918800000000003</v>
      </c>
      <c r="L354">
        <f t="shared" si="135"/>
        <v>4899.9345400000002</v>
      </c>
      <c r="M354">
        <f t="shared" si="136"/>
        <v>0.62334891937405457</v>
      </c>
      <c r="N354">
        <f t="shared" si="137"/>
        <v>1.6942583256870769</v>
      </c>
      <c r="O354" s="6">
        <f t="shared" si="138"/>
        <v>0.27374823839918028</v>
      </c>
      <c r="P354" s="6">
        <f t="shared" si="139"/>
        <v>0.43360109974441119</v>
      </c>
      <c r="Q354">
        <f t="shared" si="140"/>
        <v>1.0639297127157441</v>
      </c>
      <c r="R354" s="8">
        <v>1.1149546210184567</v>
      </c>
      <c r="S354">
        <f t="shared" si="141"/>
        <v>2.1692542394217096</v>
      </c>
      <c r="T354">
        <f t="shared" si="142"/>
        <v>1.6830420823099472</v>
      </c>
      <c r="U354">
        <f t="shared" si="143"/>
        <v>1.4212355361728444</v>
      </c>
      <c r="V354">
        <f t="shared" si="144"/>
        <v>0.98489129261100627</v>
      </c>
      <c r="W354">
        <f t="shared" si="145"/>
        <v>0.62334891937405457</v>
      </c>
      <c r="X354">
        <f t="shared" si="146"/>
        <v>0.74167918953054091</v>
      </c>
      <c r="Y354">
        <f t="shared" si="147"/>
        <v>0.84438986402637117</v>
      </c>
      <c r="Z354">
        <f t="shared" si="148"/>
        <v>3.7024754002507887</v>
      </c>
      <c r="AA354">
        <f t="shared" si="149"/>
        <v>2.8726102243325089</v>
      </c>
      <c r="AB354">
        <f t="shared" si="150"/>
        <v>2.4257597449918964</v>
      </c>
      <c r="AC354">
        <f t="shared" si="151"/>
        <v>1.6810089460908757</v>
      </c>
      <c r="AD354">
        <f t="shared" si="152"/>
        <v>1.0639297127157441</v>
      </c>
      <c r="AE354">
        <f t="shared" si="153"/>
        <v>1.0503622918850823</v>
      </c>
      <c r="AF354">
        <f t="shared" si="154"/>
        <v>1.0690510057810054</v>
      </c>
      <c r="AG354">
        <f t="shared" si="155"/>
        <v>5.8960189733910271</v>
      </c>
      <c r="AH354">
        <f t="shared" si="156"/>
        <v>4.5744974793551076</v>
      </c>
      <c r="AI354">
        <f t="shared" si="157"/>
        <v>3.8629089825665348</v>
      </c>
      <c r="AJ354">
        <f t="shared" si="158"/>
        <v>2.6769281545855814</v>
      </c>
      <c r="AK354">
        <f t="shared" si="159"/>
        <v>1.6942583256870769</v>
      </c>
      <c r="AL354">
        <f t="shared" si="160"/>
        <v>1.9071037442653078</v>
      </c>
      <c r="AM354">
        <f t="shared" si="161"/>
        <v>2.0918535675912122</v>
      </c>
      <c r="AN354">
        <f>ACOS(COS(RADIANS(90-$C354)) *COS(RADIANS(90-'1. Intensity Data'!$C$8)) +SIN(RADIANS(90-'Climate Stations - U of M'!$C354)) *SIN(RADIANS(90-'1. Intensity Data'!$C$8)) *COS(RADIANS('Climate Stations - U of M'!$D354-'1. Intensity Data'!$C$9))) *6371</f>
        <v>96.898897629142539</v>
      </c>
    </row>
    <row r="355" spans="1:40" x14ac:dyDescent="0.25">
      <c r="A355">
        <v>128</v>
      </c>
      <c r="B355" t="s">
        <v>258</v>
      </c>
      <c r="C355">
        <v>47.042099999999898</v>
      </c>
      <c r="D355">
        <v>-114.0968</v>
      </c>
      <c r="E355" s="13">
        <v>1293</v>
      </c>
      <c r="F355" t="s">
        <v>259</v>
      </c>
      <c r="G355" t="s">
        <v>2346</v>
      </c>
      <c r="H355" s="8">
        <v>0.84672000000000003</v>
      </c>
      <c r="I355" s="8">
        <v>1.58165</v>
      </c>
      <c r="J355" s="8">
        <v>1.9375</v>
      </c>
      <c r="K355" s="8">
        <v>3.3481000000000001</v>
      </c>
      <c r="L355">
        <f t="shared" si="135"/>
        <v>4242.1261199999999</v>
      </c>
      <c r="M355">
        <f t="shared" si="136"/>
        <v>0.38370533999265327</v>
      </c>
      <c r="N355">
        <f t="shared" si="137"/>
        <v>1.1316285690761088</v>
      </c>
      <c r="O355" s="6">
        <f t="shared" si="138"/>
        <v>0.19118579518721418</v>
      </c>
      <c r="P355" s="6">
        <f t="shared" si="139"/>
        <v>0.25118544509552454</v>
      </c>
      <c r="Q355">
        <f t="shared" si="140"/>
        <v>0.6914070070858167</v>
      </c>
      <c r="R355" s="8">
        <v>1.4636347190606327</v>
      </c>
      <c r="S355">
        <f t="shared" si="141"/>
        <v>1.3352945831744332</v>
      </c>
      <c r="T355">
        <f t="shared" si="142"/>
        <v>1.036004417980164</v>
      </c>
      <c r="U355">
        <f t="shared" si="143"/>
        <v>0.87484817518324942</v>
      </c>
      <c r="V355">
        <f t="shared" si="144"/>
        <v>0.60625443718839223</v>
      </c>
      <c r="W355">
        <f t="shared" si="145"/>
        <v>0.38370533999265327</v>
      </c>
      <c r="X355">
        <f t="shared" si="146"/>
        <v>0.49945900499448992</v>
      </c>
      <c r="Y355">
        <f t="shared" si="147"/>
        <v>0.59993318621608427</v>
      </c>
      <c r="Z355">
        <f t="shared" si="148"/>
        <v>2.4060963846586416</v>
      </c>
      <c r="AA355">
        <f t="shared" si="149"/>
        <v>1.8667989191317051</v>
      </c>
      <c r="AB355">
        <f t="shared" si="150"/>
        <v>1.576407976155662</v>
      </c>
      <c r="AC355">
        <f t="shared" si="151"/>
        <v>1.0924230711955905</v>
      </c>
      <c r="AD355">
        <f t="shared" si="152"/>
        <v>0.6914070070858167</v>
      </c>
      <c r="AE355">
        <f t="shared" si="153"/>
        <v>1.1375323163956264</v>
      </c>
      <c r="AF355">
        <f t="shared" si="154"/>
        <v>1.2318846115667017</v>
      </c>
      <c r="AG355">
        <f t="shared" si="155"/>
        <v>3.9380674203848582</v>
      </c>
      <c r="AH355">
        <f t="shared" si="156"/>
        <v>3.0553971365054937</v>
      </c>
      <c r="AI355">
        <f t="shared" si="157"/>
        <v>2.5801131374935276</v>
      </c>
      <c r="AJ355">
        <f t="shared" si="158"/>
        <v>1.787973139140252</v>
      </c>
      <c r="AK355">
        <f t="shared" si="159"/>
        <v>1.1316285690761088</v>
      </c>
      <c r="AL355">
        <f t="shared" si="160"/>
        <v>1.3330964268070815</v>
      </c>
      <c r="AM355">
        <f t="shared" si="161"/>
        <v>1.5079705273175659</v>
      </c>
      <c r="AN355">
        <f>ACOS(COS(RADIANS(90-$C355)) *COS(RADIANS(90-'1. Intensity Data'!$C$8)) +SIN(RADIANS(90-'Climate Stations - U of M'!$C355)) *SIN(RADIANS(90-'1. Intensity Data'!$C$8)) *COS(RADIANS('Climate Stations - U of M'!$D355-'1. Intensity Data'!$C$9))) *6371</f>
        <v>166.29196206967373</v>
      </c>
    </row>
    <row r="356" spans="1:40" x14ac:dyDescent="0.25">
      <c r="A356">
        <v>124</v>
      </c>
      <c r="B356" t="s">
        <v>250</v>
      </c>
      <c r="C356">
        <v>47.072400000000002</v>
      </c>
      <c r="D356">
        <v>-114.07980000000001</v>
      </c>
      <c r="E356" s="13">
        <v>1303</v>
      </c>
      <c r="F356" t="s">
        <v>251</v>
      </c>
      <c r="G356" t="s">
        <v>2346</v>
      </c>
      <c r="H356" s="8">
        <v>0.84669000000000005</v>
      </c>
      <c r="I356" s="8">
        <v>1.59175</v>
      </c>
      <c r="J356" s="8">
        <v>1.9552700000000001</v>
      </c>
      <c r="K356" s="8">
        <v>3.3464100000000001</v>
      </c>
      <c r="L356">
        <f t="shared" si="135"/>
        <v>4274.9345199999998</v>
      </c>
      <c r="M356">
        <f t="shared" si="136"/>
        <v>0.38196576912781532</v>
      </c>
      <c r="N356">
        <f t="shared" si="137"/>
        <v>1.1461857734448955</v>
      </c>
      <c r="O356" s="6">
        <f t="shared" si="138"/>
        <v>0.19535161302903456</v>
      </c>
      <c r="P356" s="6">
        <f t="shared" si="139"/>
        <v>0.24655834933890264</v>
      </c>
      <c r="Q356">
        <f t="shared" si="140"/>
        <v>0.69637206139189911</v>
      </c>
      <c r="R356" s="8">
        <v>1.5352770162285083</v>
      </c>
      <c r="S356">
        <f t="shared" si="141"/>
        <v>1.3292408765647972</v>
      </c>
      <c r="T356">
        <f t="shared" si="142"/>
        <v>1.0313075766451014</v>
      </c>
      <c r="U356">
        <f t="shared" si="143"/>
        <v>0.87088195361141885</v>
      </c>
      <c r="V356">
        <f t="shared" si="144"/>
        <v>0.60350591522194819</v>
      </c>
      <c r="W356">
        <f t="shared" si="145"/>
        <v>0.38196576912781532</v>
      </c>
      <c r="X356">
        <f t="shared" si="146"/>
        <v>0.49814682684586153</v>
      </c>
      <c r="Y356">
        <f t="shared" si="147"/>
        <v>0.59899198494512562</v>
      </c>
      <c r="Z356">
        <f t="shared" si="148"/>
        <v>2.4233747736438085</v>
      </c>
      <c r="AA356">
        <f t="shared" si="149"/>
        <v>1.8802045657581277</v>
      </c>
      <c r="AB356">
        <f t="shared" si="150"/>
        <v>1.5877282999735298</v>
      </c>
      <c r="AC356">
        <f t="shared" si="151"/>
        <v>1.1002678569992006</v>
      </c>
      <c r="AD356">
        <f t="shared" si="152"/>
        <v>0.69637206139189911</v>
      </c>
      <c r="AE356">
        <f t="shared" si="153"/>
        <v>1.1554428906875953</v>
      </c>
      <c r="AF356">
        <f t="shared" si="154"/>
        <v>1.2653415643440995</v>
      </c>
      <c r="AG356">
        <f t="shared" si="155"/>
        <v>3.9887264915882361</v>
      </c>
      <c r="AH356">
        <f t="shared" si="156"/>
        <v>3.0947015883012181</v>
      </c>
      <c r="AI356">
        <f t="shared" si="157"/>
        <v>2.6133035634543615</v>
      </c>
      <c r="AJ356">
        <f t="shared" si="158"/>
        <v>1.8109735220429348</v>
      </c>
      <c r="AK356">
        <f t="shared" si="159"/>
        <v>1.1461857734448955</v>
      </c>
      <c r="AL356">
        <f t="shared" si="160"/>
        <v>1.3484568300836717</v>
      </c>
      <c r="AM356">
        <f t="shared" si="161"/>
        <v>1.5240281072461295</v>
      </c>
      <c r="AN356">
        <f>ACOS(COS(RADIANS(90-$C356)) *COS(RADIANS(90-'1. Intensity Data'!$C$8)) +SIN(RADIANS(90-'Climate Stations - U of M'!$C356)) *SIN(RADIANS(90-'1. Intensity Data'!$C$8)) *COS(RADIANS('Climate Stations - U of M'!$D356-'1. Intensity Data'!$C$9))) *6371</f>
        <v>166.07234971172599</v>
      </c>
    </row>
    <row r="357" spans="1:40" x14ac:dyDescent="0.25">
      <c r="A357">
        <v>54</v>
      </c>
      <c r="B357" t="s">
        <v>111</v>
      </c>
      <c r="C357">
        <v>48.133299999999899</v>
      </c>
      <c r="D357">
        <v>-114.0891</v>
      </c>
      <c r="E357">
        <v>929.89999999999895</v>
      </c>
      <c r="F357" t="s">
        <v>112</v>
      </c>
      <c r="G357" t="s">
        <v>2346</v>
      </c>
      <c r="H357" s="8">
        <v>0.85526000000000002</v>
      </c>
      <c r="I357" s="8">
        <v>1.5298400000000001</v>
      </c>
      <c r="J357" s="8">
        <v>1.9</v>
      </c>
      <c r="K357" s="8">
        <v>3.22</v>
      </c>
      <c r="L357">
        <f t="shared" si="135"/>
        <v>3050.8531159999966</v>
      </c>
      <c r="M357">
        <f t="shared" si="136"/>
        <v>0.38946233918149242</v>
      </c>
      <c r="N357">
        <f t="shared" si="137"/>
        <v>1.1196575994829814</v>
      </c>
      <c r="O357" s="6">
        <f t="shared" si="138"/>
        <v>0.18665413247526993</v>
      </c>
      <c r="P357" s="6">
        <f t="shared" si="139"/>
        <v>0.26008355351639656</v>
      </c>
      <c r="Q357">
        <f t="shared" si="140"/>
        <v>0.68987057649968897</v>
      </c>
      <c r="R357" s="8">
        <v>2.244881309594791</v>
      </c>
      <c r="S357">
        <f t="shared" si="141"/>
        <v>1.3553289403515936</v>
      </c>
      <c r="T357">
        <f t="shared" si="142"/>
        <v>1.0515483157900296</v>
      </c>
      <c r="U357">
        <f t="shared" si="143"/>
        <v>0.8879741333338026</v>
      </c>
      <c r="V357">
        <f t="shared" si="144"/>
        <v>0.61535049590675805</v>
      </c>
      <c r="W357">
        <f t="shared" si="145"/>
        <v>0.38946233918149242</v>
      </c>
      <c r="X357">
        <f t="shared" si="146"/>
        <v>0.50591175438611935</v>
      </c>
      <c r="Y357">
        <f t="shared" si="147"/>
        <v>0.60698984678373558</v>
      </c>
      <c r="Z357">
        <f t="shared" si="148"/>
        <v>2.4007496062189171</v>
      </c>
      <c r="AA357">
        <f t="shared" si="149"/>
        <v>1.86265055654916</v>
      </c>
      <c r="AB357">
        <f t="shared" si="150"/>
        <v>1.5729049144192908</v>
      </c>
      <c r="AC357">
        <f t="shared" si="151"/>
        <v>1.0899955108695085</v>
      </c>
      <c r="AD357">
        <f t="shared" si="152"/>
        <v>0.68987057649968897</v>
      </c>
      <c r="AE357">
        <f t="shared" si="153"/>
        <v>1.3328439640291658</v>
      </c>
      <c r="AF357">
        <f t="shared" si="154"/>
        <v>1.5967267693461535</v>
      </c>
      <c r="AG357">
        <f t="shared" si="155"/>
        <v>3.8964084462007746</v>
      </c>
      <c r="AH357">
        <f t="shared" si="156"/>
        <v>3.0230755186040499</v>
      </c>
      <c r="AI357">
        <f t="shared" si="157"/>
        <v>2.5528193268211972</v>
      </c>
      <c r="AJ357">
        <f t="shared" si="158"/>
        <v>1.7690590071831107</v>
      </c>
      <c r="AK357">
        <f t="shared" si="159"/>
        <v>1.1196575994829814</v>
      </c>
      <c r="AL357">
        <f t="shared" si="160"/>
        <v>1.3147431996122361</v>
      </c>
      <c r="AM357">
        <f t="shared" si="161"/>
        <v>1.4840775005244291</v>
      </c>
      <c r="AN357">
        <f>ACOS(COS(RADIANS(90-$C357)) *COS(RADIANS(90-'1. Intensity Data'!$C$8)) +SIN(RADIANS(90-'Climate Stations - U of M'!$C357)) *SIN(RADIANS(90-'1. Intensity Data'!$C$8)) *COS(RADIANS('Climate Stations - U of M'!$D357-'1. Intensity Data'!$C$9))) *6371</f>
        <v>232.06718639275581</v>
      </c>
    </row>
    <row r="358" spans="1:40" x14ac:dyDescent="0.25">
      <c r="A358">
        <v>57</v>
      </c>
      <c r="B358" t="s">
        <v>117</v>
      </c>
      <c r="C358">
        <v>48.061</v>
      </c>
      <c r="D358">
        <v>-114.0727</v>
      </c>
      <c r="E358">
        <v>892.5</v>
      </c>
      <c r="F358" t="s">
        <v>112</v>
      </c>
      <c r="G358" t="s">
        <v>2346</v>
      </c>
      <c r="H358" s="8">
        <v>0.83435000000000004</v>
      </c>
      <c r="I358" s="8">
        <v>1.47106</v>
      </c>
      <c r="J358" s="8">
        <v>1.85816</v>
      </c>
      <c r="K358" s="8">
        <v>3.1354500000000001</v>
      </c>
      <c r="L358">
        <f t="shared" si="135"/>
        <v>2928.1496999999999</v>
      </c>
      <c r="M358">
        <f t="shared" si="136"/>
        <v>0.38474328978717387</v>
      </c>
      <c r="N358">
        <f t="shared" si="137"/>
        <v>1.1050857204294917</v>
      </c>
      <c r="O358" s="6">
        <f t="shared" si="138"/>
        <v>0.18413553029795668</v>
      </c>
      <c r="P358" s="6">
        <f t="shared" si="139"/>
        <v>0.25711026612023474</v>
      </c>
      <c r="Q358">
        <f t="shared" si="140"/>
        <v>0.68109799327486331</v>
      </c>
      <c r="R358" s="8">
        <v>1.1555097675477741</v>
      </c>
      <c r="S358">
        <f t="shared" si="141"/>
        <v>1.338906648459365</v>
      </c>
      <c r="T358">
        <f t="shared" si="142"/>
        <v>1.0388068824253693</v>
      </c>
      <c r="U358">
        <f t="shared" si="143"/>
        <v>0.87721470071475638</v>
      </c>
      <c r="V358">
        <f t="shared" si="144"/>
        <v>0.60789439786373478</v>
      </c>
      <c r="W358">
        <f t="shared" si="145"/>
        <v>0.38474328978717387</v>
      </c>
      <c r="X358">
        <f t="shared" si="146"/>
        <v>0.49714496734038038</v>
      </c>
      <c r="Y358">
        <f t="shared" si="147"/>
        <v>0.59470962345656375</v>
      </c>
      <c r="Z358">
        <f t="shared" si="148"/>
        <v>2.3702210165965241</v>
      </c>
      <c r="AA358">
        <f t="shared" si="149"/>
        <v>1.8389645818421312</v>
      </c>
      <c r="AB358">
        <f t="shared" si="150"/>
        <v>1.5529034246666882</v>
      </c>
      <c r="AC358">
        <f t="shared" si="151"/>
        <v>1.0761348293742841</v>
      </c>
      <c r="AD358">
        <f t="shared" si="152"/>
        <v>0.68109799327486331</v>
      </c>
      <c r="AE358">
        <f t="shared" si="153"/>
        <v>1.0605010785174116</v>
      </c>
      <c r="AF358">
        <f t="shared" si="154"/>
        <v>1.0879902592101967</v>
      </c>
      <c r="AG358">
        <f t="shared" si="155"/>
        <v>3.8456983070946311</v>
      </c>
      <c r="AH358">
        <f t="shared" si="156"/>
        <v>2.9837314451596275</v>
      </c>
      <c r="AI358">
        <f t="shared" si="157"/>
        <v>2.5195954425792411</v>
      </c>
      <c r="AJ358">
        <f t="shared" si="158"/>
        <v>1.746035438278597</v>
      </c>
      <c r="AK358">
        <f t="shared" si="159"/>
        <v>1.1050857204294917</v>
      </c>
      <c r="AL358">
        <f t="shared" si="160"/>
        <v>1.2933542903221187</v>
      </c>
      <c r="AM358">
        <f t="shared" si="161"/>
        <v>1.456771408988919</v>
      </c>
      <c r="AN358">
        <f>ACOS(COS(RADIANS(90-$C358)) *COS(RADIANS(90-'1. Intensity Data'!$C$8)) +SIN(RADIANS(90-'Climate Stations - U of M'!$C358)) *SIN(RADIANS(90-'1. Intensity Data'!$C$8)) *COS(RADIANS('Climate Stations - U of M'!$D358-'1. Intensity Data'!$C$9))) *6371</f>
        <v>225.41304230742901</v>
      </c>
    </row>
    <row r="359" spans="1:40" x14ac:dyDescent="0.25">
      <c r="A359">
        <v>451</v>
      </c>
      <c r="B359" t="s">
        <v>903</v>
      </c>
      <c r="C359">
        <v>47.615299999999898</v>
      </c>
      <c r="D359">
        <v>-111.9855</v>
      </c>
      <c r="E359" s="13">
        <v>1214</v>
      </c>
      <c r="F359" t="s">
        <v>904</v>
      </c>
      <c r="G359" t="s">
        <v>2345</v>
      </c>
      <c r="H359" s="8">
        <v>0.93454999999999999</v>
      </c>
      <c r="I359" s="8">
        <v>1.4291700000000001</v>
      </c>
      <c r="J359" s="8">
        <v>2.2250000000000001</v>
      </c>
      <c r="K359" s="8">
        <v>3.8081399999999999</v>
      </c>
      <c r="L359">
        <f t="shared" si="135"/>
        <v>3982.9397599999998</v>
      </c>
      <c r="M359">
        <f t="shared" si="136"/>
        <v>0.57189015668185028</v>
      </c>
      <c r="N359">
        <f t="shared" si="137"/>
        <v>1.5356203549424676</v>
      </c>
      <c r="O359" s="6">
        <f t="shared" si="138"/>
        <v>0.2463508514452469</v>
      </c>
      <c r="P359" s="6">
        <f t="shared" si="139"/>
        <v>0.40113275857403541</v>
      </c>
      <c r="Q359">
        <f t="shared" si="140"/>
        <v>0.96837655675825163</v>
      </c>
      <c r="R359" s="8">
        <v>1.9071120469933691</v>
      </c>
      <c r="S359">
        <f t="shared" si="141"/>
        <v>1.9901777452528389</v>
      </c>
      <c r="T359">
        <f t="shared" si="142"/>
        <v>1.5441034230409958</v>
      </c>
      <c r="U359">
        <f t="shared" si="143"/>
        <v>1.3039095572346184</v>
      </c>
      <c r="V359">
        <f t="shared" si="144"/>
        <v>0.90358644755732354</v>
      </c>
      <c r="W359">
        <f t="shared" si="145"/>
        <v>0.57189015668185028</v>
      </c>
      <c r="X359">
        <f t="shared" si="146"/>
        <v>0.66255511751138774</v>
      </c>
      <c r="Y359">
        <f t="shared" si="147"/>
        <v>0.74125230351142624</v>
      </c>
      <c r="Z359">
        <f t="shared" si="148"/>
        <v>3.3699504175187149</v>
      </c>
      <c r="AA359">
        <f t="shared" si="149"/>
        <v>2.6146167032472794</v>
      </c>
      <c r="AB359">
        <f t="shared" si="150"/>
        <v>2.2078985494088137</v>
      </c>
      <c r="AC359">
        <f t="shared" si="151"/>
        <v>1.5300349596780376</v>
      </c>
      <c r="AD359">
        <f t="shared" si="152"/>
        <v>0.96837655675825163</v>
      </c>
      <c r="AE359">
        <f t="shared" si="153"/>
        <v>1.2484016483788105</v>
      </c>
      <c r="AF359">
        <f t="shared" si="154"/>
        <v>1.4389885237112896</v>
      </c>
      <c r="AG359">
        <f t="shared" si="155"/>
        <v>5.3439588351997873</v>
      </c>
      <c r="AH359">
        <f t="shared" si="156"/>
        <v>4.1461749583446625</v>
      </c>
      <c r="AI359">
        <f t="shared" si="157"/>
        <v>3.501214409268826</v>
      </c>
      <c r="AJ359">
        <f t="shared" si="158"/>
        <v>2.4262801608090991</v>
      </c>
      <c r="AK359">
        <f t="shared" si="159"/>
        <v>1.5356203549424676</v>
      </c>
      <c r="AL359">
        <f t="shared" si="160"/>
        <v>1.7079652662068505</v>
      </c>
      <c r="AM359">
        <f t="shared" si="161"/>
        <v>1.8575606491843355</v>
      </c>
      <c r="AN359">
        <f>ACOS(COS(RADIANS(90-$C359)) *COS(RADIANS(90-'1. Intensity Data'!$C$8)) +SIN(RADIANS(90-'Climate Stations - U of M'!$C359)) *SIN(RADIANS(90-'1. Intensity Data'!$C$8)) *COS(RADIANS('Climate Stations - U of M'!$D359-'1. Intensity Data'!$C$9))) *6371</f>
        <v>113.93646510560949</v>
      </c>
    </row>
    <row r="360" spans="1:40" x14ac:dyDescent="0.25">
      <c r="A360">
        <v>452</v>
      </c>
      <c r="B360" t="s">
        <v>905</v>
      </c>
      <c r="C360">
        <v>47.85</v>
      </c>
      <c r="D360">
        <v>-104.05</v>
      </c>
      <c r="E360">
        <v>588.89999999999895</v>
      </c>
      <c r="F360" t="s">
        <v>906</v>
      </c>
      <c r="G360" t="s">
        <v>2345</v>
      </c>
      <c r="H360" s="8">
        <v>1.19048</v>
      </c>
      <c r="I360" s="8">
        <v>1.7429600000000001</v>
      </c>
      <c r="J360" s="8">
        <v>3.00346</v>
      </c>
      <c r="K360" s="8">
        <v>4.0404499999999999</v>
      </c>
      <c r="L360">
        <f t="shared" si="135"/>
        <v>1932.0866759999965</v>
      </c>
      <c r="M360">
        <f t="shared" si="136"/>
        <v>0.75168037192821402</v>
      </c>
      <c r="N360">
        <f t="shared" si="137"/>
        <v>2.3031274596146156</v>
      </c>
      <c r="O360" s="6">
        <f t="shared" si="138"/>
        <v>0.39658434664972159</v>
      </c>
      <c r="P360" s="6">
        <f t="shared" si="139"/>
        <v>0.47678905019375128</v>
      </c>
      <c r="Q360">
        <f t="shared" si="140"/>
        <v>1.3899582549041836</v>
      </c>
      <c r="R360" s="8">
        <v>1.8909840138480289</v>
      </c>
      <c r="S360">
        <f t="shared" si="141"/>
        <v>2.6158476943101845</v>
      </c>
      <c r="T360">
        <f t="shared" si="142"/>
        <v>2.029537004206178</v>
      </c>
      <c r="U360">
        <f t="shared" si="143"/>
        <v>1.7138312479963278</v>
      </c>
      <c r="V360">
        <f t="shared" si="144"/>
        <v>1.1876549876465783</v>
      </c>
      <c r="W360">
        <f t="shared" si="145"/>
        <v>0.75168037192821402</v>
      </c>
      <c r="X360">
        <f t="shared" si="146"/>
        <v>0.86138027894616054</v>
      </c>
      <c r="Y360">
        <f t="shared" si="147"/>
        <v>0.95659979823773811</v>
      </c>
      <c r="Z360">
        <f t="shared" si="148"/>
        <v>4.8370547270665583</v>
      </c>
      <c r="AA360">
        <f t="shared" si="149"/>
        <v>3.752887288241296</v>
      </c>
      <c r="AB360">
        <f t="shared" si="150"/>
        <v>3.1691048211815382</v>
      </c>
      <c r="AC360">
        <f t="shared" si="151"/>
        <v>2.1961340427486102</v>
      </c>
      <c r="AD360">
        <f t="shared" si="152"/>
        <v>1.3899582549041836</v>
      </c>
      <c r="AE360">
        <f t="shared" si="153"/>
        <v>1.2443696400924753</v>
      </c>
      <c r="AF360">
        <f t="shared" si="154"/>
        <v>1.4314567322324157</v>
      </c>
      <c r="AG360">
        <f t="shared" si="155"/>
        <v>8.0148835594588625</v>
      </c>
      <c r="AH360">
        <f t="shared" si="156"/>
        <v>6.2184441409594626</v>
      </c>
      <c r="AI360">
        <f t="shared" si="157"/>
        <v>5.2511306079213229</v>
      </c>
      <c r="AJ360">
        <f t="shared" si="158"/>
        <v>3.6389413861910929</v>
      </c>
      <c r="AK360">
        <f t="shared" si="159"/>
        <v>2.3031274596146156</v>
      </c>
      <c r="AL360">
        <f t="shared" si="160"/>
        <v>2.4782105947109616</v>
      </c>
      <c r="AM360">
        <f t="shared" si="161"/>
        <v>2.6301827559745901</v>
      </c>
      <c r="AN360">
        <f>ACOS(COS(RADIANS(90-$C360)) *COS(RADIANS(90-'1. Intensity Data'!$C$8)) +SIN(RADIANS(90-'Climate Stations - U of M'!$C360)) *SIN(RADIANS(90-'1. Intensity Data'!$C$8)) *COS(RADIANS('Climate Stations - U of M'!$D360-'1. Intensity Data'!$C$9))) *6371</f>
        <v>617.1728314171603</v>
      </c>
    </row>
    <row r="361" spans="1:40" x14ac:dyDescent="0.25">
      <c r="A361">
        <v>453</v>
      </c>
      <c r="B361" t="s">
        <v>907</v>
      </c>
      <c r="C361">
        <v>46.833300000000001</v>
      </c>
      <c r="D361">
        <v>-105.13330000000001</v>
      </c>
      <c r="E361">
        <v>673</v>
      </c>
      <c r="F361" t="s">
        <v>908</v>
      </c>
      <c r="G361" t="s">
        <v>2345</v>
      </c>
      <c r="H361" s="8">
        <v>1.22438</v>
      </c>
      <c r="I361" s="8">
        <v>1.63158</v>
      </c>
      <c r="J361" s="8">
        <v>3.0843799999999999</v>
      </c>
      <c r="K361" s="8">
        <v>3.9515199999999999</v>
      </c>
      <c r="L361">
        <f t="shared" si="135"/>
        <v>2208.0053200000002</v>
      </c>
      <c r="M361">
        <f t="shared" si="136"/>
        <v>0.84573782598217684</v>
      </c>
      <c r="N361">
        <f t="shared" si="137"/>
        <v>2.4272594831174348</v>
      </c>
      <c r="O361" s="6">
        <f t="shared" si="138"/>
        <v>0.40427207481674055</v>
      </c>
      <c r="P361" s="6">
        <f t="shared" si="139"/>
        <v>0.565517777143834</v>
      </c>
      <c r="Q361">
        <f t="shared" si="140"/>
        <v>1.4963886301306344</v>
      </c>
      <c r="R361" s="8">
        <v>1.9068292496942716</v>
      </c>
      <c r="S361">
        <f t="shared" si="141"/>
        <v>2.9431676344179749</v>
      </c>
      <c r="T361">
        <f t="shared" si="142"/>
        <v>2.2834921301518776</v>
      </c>
      <c r="U361">
        <f t="shared" si="143"/>
        <v>1.9282822432393629</v>
      </c>
      <c r="V361">
        <f t="shared" si="144"/>
        <v>1.3362657650518395</v>
      </c>
      <c r="W361">
        <f t="shared" si="145"/>
        <v>0.84573782598217684</v>
      </c>
      <c r="X361">
        <f t="shared" si="146"/>
        <v>0.94039836948663269</v>
      </c>
      <c r="Y361">
        <f t="shared" si="147"/>
        <v>1.0225637212485004</v>
      </c>
      <c r="Z361">
        <f t="shared" si="148"/>
        <v>5.2074324328546071</v>
      </c>
      <c r="AA361">
        <f t="shared" si="149"/>
        <v>4.0402493013527128</v>
      </c>
      <c r="AB361">
        <f t="shared" si="150"/>
        <v>3.4117660766978459</v>
      </c>
      <c r="AC361">
        <f t="shared" si="151"/>
        <v>2.3642940356064024</v>
      </c>
      <c r="AD361">
        <f t="shared" si="152"/>
        <v>1.4963886301306344</v>
      </c>
      <c r="AE361">
        <f t="shared" si="153"/>
        <v>1.248330949054036</v>
      </c>
      <c r="AF361">
        <f t="shared" si="154"/>
        <v>1.438856457372611</v>
      </c>
      <c r="AG361">
        <f t="shared" si="155"/>
        <v>8.4468630012486727</v>
      </c>
      <c r="AH361">
        <f t="shared" si="156"/>
        <v>6.553600604417074</v>
      </c>
      <c r="AI361">
        <f t="shared" si="157"/>
        <v>5.5341516215077506</v>
      </c>
      <c r="AJ361">
        <f t="shared" si="158"/>
        <v>3.835069983325547</v>
      </c>
      <c r="AK361">
        <f t="shared" si="159"/>
        <v>2.4272594831174348</v>
      </c>
      <c r="AL361">
        <f t="shared" si="160"/>
        <v>2.5915396123380758</v>
      </c>
      <c r="AM361">
        <f t="shared" si="161"/>
        <v>2.7341347645015928</v>
      </c>
      <c r="AN361">
        <f>ACOS(COS(RADIANS(90-$C361)) *COS(RADIANS(90-'1. Intensity Data'!$C$8)) +SIN(RADIANS(90-'Climate Stations - U of M'!$C361)) *SIN(RADIANS(90-'1. Intensity Data'!$C$8)) *COS(RADIANS('Climate Stations - U of M'!$D361-'1. Intensity Data'!$C$9))) *6371</f>
        <v>525.06935295324263</v>
      </c>
    </row>
    <row r="362" spans="1:40" x14ac:dyDescent="0.25">
      <c r="A362">
        <v>454</v>
      </c>
      <c r="B362" t="s">
        <v>909</v>
      </c>
      <c r="C362">
        <v>47.883299999999899</v>
      </c>
      <c r="D362">
        <v>-112.16670000000001</v>
      </c>
      <c r="E362" s="13">
        <v>1219.2</v>
      </c>
      <c r="F362" t="s">
        <v>910</v>
      </c>
      <c r="G362" t="s">
        <v>2345</v>
      </c>
      <c r="H362" s="8">
        <v>0.93881000000000003</v>
      </c>
      <c r="I362" s="8">
        <v>1.4825200000000001</v>
      </c>
      <c r="J362" s="8">
        <v>2.19923</v>
      </c>
      <c r="K362" s="8">
        <v>3.7882400000000001</v>
      </c>
      <c r="L362">
        <f t="shared" si="135"/>
        <v>4000.0001280000001</v>
      </c>
      <c r="M362">
        <f t="shared" si="136"/>
        <v>0.55710864766006529</v>
      </c>
      <c r="N362">
        <f t="shared" si="137"/>
        <v>1.5174951846447056</v>
      </c>
      <c r="O362" s="6">
        <f t="shared" si="138"/>
        <v>0.24549613733151654</v>
      </c>
      <c r="P362" s="6">
        <f t="shared" si="139"/>
        <v>0.38694369223036729</v>
      </c>
      <c r="Q362">
        <f t="shared" si="140"/>
        <v>0.95221943843753631</v>
      </c>
      <c r="R362" s="8">
        <v>1.8963794590115404</v>
      </c>
      <c r="S362">
        <f t="shared" si="141"/>
        <v>1.9387380938570271</v>
      </c>
      <c r="T362">
        <f t="shared" si="142"/>
        <v>1.5041933486821764</v>
      </c>
      <c r="U362">
        <f t="shared" si="143"/>
        <v>1.2702077166649488</v>
      </c>
      <c r="V362">
        <f t="shared" si="144"/>
        <v>0.88023166330290326</v>
      </c>
      <c r="W362">
        <f t="shared" si="145"/>
        <v>0.55710864766006529</v>
      </c>
      <c r="X362">
        <f t="shared" si="146"/>
        <v>0.65253398574504895</v>
      </c>
      <c r="Y362">
        <f t="shared" si="147"/>
        <v>0.7353631792028148</v>
      </c>
      <c r="Z362">
        <f t="shared" si="148"/>
        <v>3.313723645762626</v>
      </c>
      <c r="AA362">
        <f t="shared" si="149"/>
        <v>2.5709924837813483</v>
      </c>
      <c r="AB362">
        <f t="shared" si="150"/>
        <v>2.1710603196375824</v>
      </c>
      <c r="AC362">
        <f t="shared" si="151"/>
        <v>1.5045067127313074</v>
      </c>
      <c r="AD362">
        <f t="shared" si="152"/>
        <v>0.95221943843753631</v>
      </c>
      <c r="AE362">
        <f t="shared" si="153"/>
        <v>1.2457185013833532</v>
      </c>
      <c r="AF362">
        <f t="shared" si="154"/>
        <v>1.4339764051237756</v>
      </c>
      <c r="AG362">
        <f t="shared" si="155"/>
        <v>5.2808832425635748</v>
      </c>
      <c r="AH362">
        <f t="shared" si="156"/>
        <v>4.0972369985407049</v>
      </c>
      <c r="AI362">
        <f t="shared" si="157"/>
        <v>3.4598890209899285</v>
      </c>
      <c r="AJ362">
        <f t="shared" si="158"/>
        <v>2.3976423917386347</v>
      </c>
      <c r="AK362">
        <f t="shared" si="159"/>
        <v>1.5174951846447056</v>
      </c>
      <c r="AL362">
        <f t="shared" si="160"/>
        <v>1.6879288884835293</v>
      </c>
      <c r="AM362">
        <f t="shared" si="161"/>
        <v>1.8358653434156282</v>
      </c>
      <c r="AN362">
        <f>ACOS(COS(RADIANS(90-$C362)) *COS(RADIANS(90-'1. Intensity Data'!$C$8)) +SIN(RADIANS(90-'Climate Stations - U of M'!$C362)) *SIN(RADIANS(90-'1. Intensity Data'!$C$8)) *COS(RADIANS('Climate Stations - U of M'!$D362-'1. Intensity Data'!$C$9))) *6371</f>
        <v>144.18335232542287</v>
      </c>
    </row>
    <row r="363" spans="1:40" x14ac:dyDescent="0.25">
      <c r="A363">
        <v>455</v>
      </c>
      <c r="B363" t="s">
        <v>911</v>
      </c>
      <c r="C363">
        <v>46.616700000000002</v>
      </c>
      <c r="D363">
        <v>-110.349999999999</v>
      </c>
      <c r="E363" s="13">
        <v>1495</v>
      </c>
      <c r="F363" t="s">
        <v>912</v>
      </c>
      <c r="G363" t="s">
        <v>2345</v>
      </c>
      <c r="H363" s="8">
        <v>1.25</v>
      </c>
      <c r="I363" s="8">
        <v>2.04</v>
      </c>
      <c r="J363" s="8">
        <v>2.6857099999999998</v>
      </c>
      <c r="K363" s="8">
        <v>4.4666699999999997</v>
      </c>
      <c r="L363">
        <f t="shared" si="135"/>
        <v>4904.8558000000003</v>
      </c>
      <c r="M363">
        <f t="shared" si="136"/>
        <v>0.70967892156862755</v>
      </c>
      <c r="N363">
        <f t="shared" si="137"/>
        <v>1.7463019033906959</v>
      </c>
      <c r="O363" s="6">
        <f t="shared" si="138"/>
        <v>0.26498386650172995</v>
      </c>
      <c r="P363" s="6">
        <f t="shared" si="139"/>
        <v>0.52600610160908046</v>
      </c>
      <c r="Q363">
        <f t="shared" si="140"/>
        <v>1.1361540024998882</v>
      </c>
      <c r="R363" s="8">
        <v>1.5474256771627717</v>
      </c>
      <c r="S363">
        <f t="shared" si="141"/>
        <v>2.469682647058824</v>
      </c>
      <c r="T363">
        <f t="shared" si="142"/>
        <v>1.9161330882352945</v>
      </c>
      <c r="U363">
        <f t="shared" si="143"/>
        <v>1.6180679411764707</v>
      </c>
      <c r="V363">
        <f t="shared" si="144"/>
        <v>1.1212926960784315</v>
      </c>
      <c r="W363">
        <f t="shared" si="145"/>
        <v>0.70967892156862755</v>
      </c>
      <c r="X363">
        <f t="shared" si="146"/>
        <v>0.84475919117647069</v>
      </c>
      <c r="Y363">
        <f t="shared" si="147"/>
        <v>0.96200886519607853</v>
      </c>
      <c r="Z363">
        <f t="shared" si="148"/>
        <v>3.9538159286996111</v>
      </c>
      <c r="AA363">
        <f t="shared" si="149"/>
        <v>3.0676158067496981</v>
      </c>
      <c r="AB363">
        <f t="shared" si="150"/>
        <v>2.590431125699745</v>
      </c>
      <c r="AC363">
        <f t="shared" si="151"/>
        <v>1.7951233239498234</v>
      </c>
      <c r="AD363">
        <f t="shared" si="152"/>
        <v>1.1361540024998882</v>
      </c>
      <c r="AE363">
        <f t="shared" si="153"/>
        <v>1.158480055921161</v>
      </c>
      <c r="AF363">
        <f t="shared" si="154"/>
        <v>1.2710149890004006</v>
      </c>
      <c r="AG363">
        <f t="shared" si="155"/>
        <v>6.0771306237996221</v>
      </c>
      <c r="AH363">
        <f t="shared" si="156"/>
        <v>4.7150151391548789</v>
      </c>
      <c r="AI363">
        <f t="shared" si="157"/>
        <v>3.9815683397307864</v>
      </c>
      <c r="AJ363">
        <f t="shared" si="158"/>
        <v>2.7591570073572997</v>
      </c>
      <c r="AK363">
        <f t="shared" si="159"/>
        <v>1.7463019033906959</v>
      </c>
      <c r="AL363">
        <f t="shared" si="160"/>
        <v>1.9811539275430219</v>
      </c>
      <c r="AM363">
        <f t="shared" si="161"/>
        <v>2.1850054845072409</v>
      </c>
      <c r="AN363">
        <f>ACOS(COS(RADIANS(90-$C363)) *COS(RADIANS(90-'1. Intensity Data'!$C$8)) +SIN(RADIANS(90-'Climate Stations - U of M'!$C363)) *SIN(RADIANS(90-'1. Intensity Data'!$C$8)) *COS(RADIANS('Climate Stations - U of M'!$D363-'1. Intensity Data'!$C$9))) *6371</f>
        <v>127.09569795188648</v>
      </c>
    </row>
    <row r="364" spans="1:40" x14ac:dyDescent="0.25">
      <c r="A364">
        <v>456</v>
      </c>
      <c r="B364" t="s">
        <v>913</v>
      </c>
      <c r="C364">
        <v>45.799999999999898</v>
      </c>
      <c r="D364">
        <v>-112.333299999999</v>
      </c>
      <c r="E364" s="13">
        <v>1726.4</v>
      </c>
      <c r="F364" t="s">
        <v>914</v>
      </c>
      <c r="G364" t="s">
        <v>2345</v>
      </c>
      <c r="H364" s="8">
        <v>0.78332999999999997</v>
      </c>
      <c r="I364" s="8">
        <v>1.32775</v>
      </c>
      <c r="J364" s="8">
        <v>1.7250000000000001</v>
      </c>
      <c r="K364" s="8">
        <v>2.9083299999999999</v>
      </c>
      <c r="L364">
        <f t="shared" si="135"/>
        <v>5664.0421759999999</v>
      </c>
      <c r="M364">
        <f t="shared" si="136"/>
        <v>0.43930426746074186</v>
      </c>
      <c r="N364">
        <f t="shared" si="137"/>
        <v>1.2755947370306044</v>
      </c>
      <c r="O364" s="6">
        <f t="shared" si="138"/>
        <v>0.2137744252550314</v>
      </c>
      <c r="P364" s="6">
        <f t="shared" si="139"/>
        <v>0.29112712731939405</v>
      </c>
      <c r="Q364">
        <f t="shared" si="140"/>
        <v>0.78336093217499925</v>
      </c>
      <c r="R364" s="8">
        <v>1.60904696092588</v>
      </c>
      <c r="S364">
        <f t="shared" si="141"/>
        <v>1.5287788507633815</v>
      </c>
      <c r="T364">
        <f t="shared" si="142"/>
        <v>1.1861215221440031</v>
      </c>
      <c r="U364">
        <f t="shared" si="143"/>
        <v>1.0016137298104915</v>
      </c>
      <c r="V364">
        <f t="shared" si="144"/>
        <v>0.69410074258797216</v>
      </c>
      <c r="W364">
        <f t="shared" si="145"/>
        <v>0.43930426746074186</v>
      </c>
      <c r="X364">
        <f t="shared" si="146"/>
        <v>0.5253107005955564</v>
      </c>
      <c r="Y364">
        <f t="shared" si="147"/>
        <v>0.59996428455657536</v>
      </c>
      <c r="Z364">
        <f t="shared" si="148"/>
        <v>2.726096043968997</v>
      </c>
      <c r="AA364">
        <f t="shared" si="149"/>
        <v>2.115074516872498</v>
      </c>
      <c r="AB364">
        <f t="shared" si="150"/>
        <v>1.7860629253589981</v>
      </c>
      <c r="AC364">
        <f t="shared" si="151"/>
        <v>1.2377102728364988</v>
      </c>
      <c r="AD364">
        <f t="shared" si="152"/>
        <v>0.78336093217499925</v>
      </c>
      <c r="AE364">
        <f t="shared" si="153"/>
        <v>1.1738853768619382</v>
      </c>
      <c r="AF364">
        <f t="shared" si="154"/>
        <v>1.299792128517772</v>
      </c>
      <c r="AG364">
        <f t="shared" si="155"/>
        <v>4.439069684866503</v>
      </c>
      <c r="AH364">
        <f t="shared" si="156"/>
        <v>3.4441057899826326</v>
      </c>
      <c r="AI364">
        <f t="shared" si="157"/>
        <v>2.9083560004297779</v>
      </c>
      <c r="AJ364">
        <f t="shared" si="158"/>
        <v>2.0154396845083551</v>
      </c>
      <c r="AK364">
        <f t="shared" si="159"/>
        <v>1.2755947370306044</v>
      </c>
      <c r="AL364">
        <f t="shared" si="160"/>
        <v>1.3879460527729535</v>
      </c>
      <c r="AM364">
        <f t="shared" si="161"/>
        <v>1.4854669948373123</v>
      </c>
      <c r="AN364">
        <f>ACOS(COS(RADIANS(90-$C364)) *COS(RADIANS(90-'1. Intensity Data'!$C$8)) +SIN(RADIANS(90-'Climate Stations - U of M'!$C364)) *SIN(RADIANS(90-'1. Intensity Data'!$C$8)) *COS(RADIANS('Climate Stations - U of M'!$D364-'1. Intensity Data'!$C$9))) *6371</f>
        <v>91.319886813683951</v>
      </c>
    </row>
    <row r="365" spans="1:40" x14ac:dyDescent="0.25">
      <c r="A365" s="1">
        <v>1059</v>
      </c>
      <c r="B365" t="s">
        <v>2112</v>
      </c>
      <c r="C365">
        <v>45.066699999999898</v>
      </c>
      <c r="D365">
        <v>-109.95</v>
      </c>
      <c r="E365" s="13">
        <v>2773.6999999999898</v>
      </c>
      <c r="F365" t="s">
        <v>2113</v>
      </c>
      <c r="G365" t="s">
        <v>2345</v>
      </c>
      <c r="H365" s="8">
        <v>1.05</v>
      </c>
      <c r="I365" s="8">
        <v>1.4</v>
      </c>
      <c r="J365" s="8">
        <v>2.3477700000000001</v>
      </c>
      <c r="K365" s="8">
        <v>3.8585799999999999</v>
      </c>
      <c r="L365">
        <f t="shared" si="135"/>
        <v>9100.0659079999659</v>
      </c>
      <c r="M365">
        <f t="shared" si="136"/>
        <v>0.72887500000000016</v>
      </c>
      <c r="N365">
        <f t="shared" si="137"/>
        <v>1.4793808494696457</v>
      </c>
      <c r="O365" s="6">
        <f t="shared" si="138"/>
        <v>0.19184597034022485</v>
      </c>
      <c r="P365" s="6">
        <f t="shared" si="139"/>
        <v>0.59589750655688656</v>
      </c>
      <c r="Q365">
        <f t="shared" si="140"/>
        <v>1.0376391780132661</v>
      </c>
      <c r="R365" s="8">
        <v>1.2439199471772269</v>
      </c>
      <c r="S365">
        <f t="shared" si="141"/>
        <v>2.5364850000000003</v>
      </c>
      <c r="T365">
        <f t="shared" si="142"/>
        <v>1.9679625000000005</v>
      </c>
      <c r="U365">
        <f t="shared" si="143"/>
        <v>1.6618350000000002</v>
      </c>
      <c r="V365">
        <f t="shared" si="144"/>
        <v>1.1516225000000002</v>
      </c>
      <c r="W365">
        <f t="shared" si="145"/>
        <v>0.72887500000000016</v>
      </c>
      <c r="X365">
        <f t="shared" si="146"/>
        <v>0.80915625000000002</v>
      </c>
      <c r="Y365">
        <f t="shared" si="147"/>
        <v>0.87884037500000023</v>
      </c>
      <c r="Z365">
        <f t="shared" si="148"/>
        <v>3.6109843394861656</v>
      </c>
      <c r="AA365">
        <f t="shared" si="149"/>
        <v>2.8016257806358187</v>
      </c>
      <c r="AB365">
        <f t="shared" si="150"/>
        <v>2.3658173258702466</v>
      </c>
      <c r="AC365">
        <f t="shared" si="151"/>
        <v>1.6394699012609606</v>
      </c>
      <c r="AD365">
        <f t="shared" si="152"/>
        <v>1.0376391780132661</v>
      </c>
      <c r="AE365">
        <f t="shared" si="153"/>
        <v>1.0826036234247749</v>
      </c>
      <c r="AF365">
        <f t="shared" si="154"/>
        <v>1.129277813097151</v>
      </c>
      <c r="AG365">
        <f t="shared" si="155"/>
        <v>5.1482453561543666</v>
      </c>
      <c r="AH365">
        <f t="shared" si="156"/>
        <v>3.9943282935680435</v>
      </c>
      <c r="AI365">
        <f t="shared" si="157"/>
        <v>3.372988336790792</v>
      </c>
      <c r="AJ365">
        <f t="shared" si="158"/>
        <v>2.3374217421620402</v>
      </c>
      <c r="AK365">
        <f t="shared" si="159"/>
        <v>1.4793808494696457</v>
      </c>
      <c r="AL365">
        <f t="shared" si="160"/>
        <v>1.6964781371022344</v>
      </c>
      <c r="AM365">
        <f t="shared" si="161"/>
        <v>1.8849185827673212</v>
      </c>
      <c r="AN365">
        <f>ACOS(COS(RADIANS(90-$C365)) *COS(RADIANS(90-'1. Intensity Data'!$C$8)) +SIN(RADIANS(90-'Climate Stations - U of M'!$C365)) *SIN(RADIANS(90-'1. Intensity Data'!$C$8)) *COS(RADIANS('Climate Stations - U of M'!$D365-'1. Intensity Data'!$C$9))) *6371</f>
        <v>232.95991702137493</v>
      </c>
    </row>
    <row r="366" spans="1:40" x14ac:dyDescent="0.25">
      <c r="A366">
        <v>457</v>
      </c>
      <c r="B366" t="s">
        <v>915</v>
      </c>
      <c r="C366">
        <v>45.4530999999999</v>
      </c>
      <c r="D366">
        <v>-109.5069</v>
      </c>
      <c r="E366" s="13">
        <v>1371.5999999999899</v>
      </c>
      <c r="F366" t="s">
        <v>916</v>
      </c>
      <c r="G366" t="s">
        <v>2345</v>
      </c>
      <c r="H366" s="8">
        <v>1.125</v>
      </c>
      <c r="I366" s="8">
        <v>1.8733900000000001</v>
      </c>
      <c r="J366" s="8">
        <v>2.4318200000000001</v>
      </c>
      <c r="K366" s="8">
        <v>3.9111099999999999</v>
      </c>
      <c r="L366">
        <f t="shared" si="135"/>
        <v>4500.0001439999669</v>
      </c>
      <c r="M366">
        <f t="shared" si="136"/>
        <v>0.62926628731871093</v>
      </c>
      <c r="N366">
        <f t="shared" si="137"/>
        <v>1.680613065597953</v>
      </c>
      <c r="O366" s="6">
        <f t="shared" si="138"/>
        <v>0.26874759601884773</v>
      </c>
      <c r="P366" s="6">
        <f t="shared" si="139"/>
        <v>0.44298464885598343</v>
      </c>
      <c r="Q366">
        <f t="shared" si="140"/>
        <v>1.0617988572269681</v>
      </c>
      <c r="R366" s="8">
        <v>1.5995744089495534</v>
      </c>
      <c r="S366">
        <f t="shared" si="141"/>
        <v>2.1898466798691136</v>
      </c>
      <c r="T366">
        <f t="shared" si="142"/>
        <v>1.6990189757605196</v>
      </c>
      <c r="U366">
        <f t="shared" si="143"/>
        <v>1.4347271350866608</v>
      </c>
      <c r="V366">
        <f t="shared" si="144"/>
        <v>0.99424073396356327</v>
      </c>
      <c r="W366">
        <f t="shared" si="145"/>
        <v>0.62926628731871093</v>
      </c>
      <c r="X366">
        <f t="shared" si="146"/>
        <v>0.75319971548903319</v>
      </c>
      <c r="Y366">
        <f t="shared" si="147"/>
        <v>0.86077393114087297</v>
      </c>
      <c r="Z366">
        <f t="shared" si="148"/>
        <v>3.6950600231498485</v>
      </c>
      <c r="AA366">
        <f t="shared" si="149"/>
        <v>2.8668569145128142</v>
      </c>
      <c r="AB366">
        <f t="shared" si="150"/>
        <v>2.4209013944774869</v>
      </c>
      <c r="AC366">
        <f t="shared" si="151"/>
        <v>1.6776421944186097</v>
      </c>
      <c r="AD366">
        <f t="shared" si="152"/>
        <v>1.0617988572269681</v>
      </c>
      <c r="AE366">
        <f t="shared" si="153"/>
        <v>1.1715172388678565</v>
      </c>
      <c r="AF366">
        <f t="shared" si="154"/>
        <v>1.2953684467448277</v>
      </c>
      <c r="AG366">
        <f t="shared" si="155"/>
        <v>5.8485334682808761</v>
      </c>
      <c r="AH366">
        <f t="shared" si="156"/>
        <v>4.5376552771144727</v>
      </c>
      <c r="AI366">
        <f t="shared" si="157"/>
        <v>3.8317977895633324</v>
      </c>
      <c r="AJ366">
        <f t="shared" si="158"/>
        <v>2.6553686436447657</v>
      </c>
      <c r="AK366">
        <f t="shared" si="159"/>
        <v>1.680613065597953</v>
      </c>
      <c r="AL366">
        <f t="shared" si="160"/>
        <v>1.8684147991984648</v>
      </c>
      <c r="AM366">
        <f t="shared" si="161"/>
        <v>2.0314267039637093</v>
      </c>
      <c r="AN366">
        <f>ACOS(COS(RADIANS(90-$C366)) *COS(RADIANS(90-'1. Intensity Data'!$C$8)) +SIN(RADIANS(90-'Climate Stations - U of M'!$C366)) *SIN(RADIANS(90-'1. Intensity Data'!$C$8)) *COS(RADIANS('Climate Stations - U of M'!$D366-'1. Intensity Data'!$C$9))) *6371</f>
        <v>231.18483208813143</v>
      </c>
    </row>
    <row r="367" spans="1:40" x14ac:dyDescent="0.25">
      <c r="A367">
        <v>458</v>
      </c>
      <c r="B367" t="s">
        <v>917</v>
      </c>
      <c r="C367">
        <v>45.366700000000002</v>
      </c>
      <c r="D367">
        <v>-109.66670000000001</v>
      </c>
      <c r="E367" s="13">
        <v>1524</v>
      </c>
      <c r="F367" t="s">
        <v>918</v>
      </c>
      <c r="G367" t="s">
        <v>2345</v>
      </c>
      <c r="H367" s="8">
        <v>1.2725</v>
      </c>
      <c r="I367" s="8">
        <v>2.18248</v>
      </c>
      <c r="J367" s="8">
        <v>2.6923499999999998</v>
      </c>
      <c r="K367" s="8">
        <v>4.5599999999999996</v>
      </c>
      <c r="L367">
        <f t="shared" si="135"/>
        <v>5000.0001599999996</v>
      </c>
      <c r="M367">
        <f t="shared" si="136"/>
        <v>0.6883213145137641</v>
      </c>
      <c r="N367">
        <f t="shared" si="137"/>
        <v>1.7243558354483552</v>
      </c>
      <c r="O367" s="6">
        <f t="shared" si="138"/>
        <v>0.26483344282409288</v>
      </c>
      <c r="P367" s="6">
        <f t="shared" si="139"/>
        <v>0.50475276030226079</v>
      </c>
      <c r="Q367">
        <f t="shared" si="140"/>
        <v>1.114554297875308</v>
      </c>
      <c r="R367" s="8">
        <v>1.9123574776025938</v>
      </c>
      <c r="S367">
        <f t="shared" si="141"/>
        <v>2.3953581745078987</v>
      </c>
      <c r="T367">
        <f t="shared" si="142"/>
        <v>1.8584675491871634</v>
      </c>
      <c r="U367">
        <f t="shared" si="143"/>
        <v>1.5693725970913821</v>
      </c>
      <c r="V367">
        <f t="shared" si="144"/>
        <v>1.0875476769317474</v>
      </c>
      <c r="W367">
        <f t="shared" si="145"/>
        <v>0.6883213145137641</v>
      </c>
      <c r="X367">
        <f t="shared" si="146"/>
        <v>0.83436598588532307</v>
      </c>
      <c r="Y367">
        <f t="shared" si="147"/>
        <v>0.9611327606358363</v>
      </c>
      <c r="Z367">
        <f t="shared" si="148"/>
        <v>3.8786489566060718</v>
      </c>
      <c r="AA367">
        <f t="shared" si="149"/>
        <v>3.0092966042633318</v>
      </c>
      <c r="AB367">
        <f t="shared" si="150"/>
        <v>2.5411837991557022</v>
      </c>
      <c r="AC367">
        <f t="shared" si="151"/>
        <v>1.7609957906429867</v>
      </c>
      <c r="AD367">
        <f t="shared" si="152"/>
        <v>1.114554297875308</v>
      </c>
      <c r="AE367">
        <f t="shared" si="153"/>
        <v>1.2497130060311166</v>
      </c>
      <c r="AF367">
        <f t="shared" si="154"/>
        <v>1.4414381398057974</v>
      </c>
      <c r="AG367">
        <f t="shared" si="155"/>
        <v>6.0007583073602753</v>
      </c>
      <c r="AH367">
        <f t="shared" si="156"/>
        <v>4.6557607557105598</v>
      </c>
      <c r="AI367">
        <f t="shared" si="157"/>
        <v>3.9315313048222498</v>
      </c>
      <c r="AJ367">
        <f t="shared" si="158"/>
        <v>2.7244822200084013</v>
      </c>
      <c r="AK367">
        <f t="shared" si="159"/>
        <v>1.7243558354483552</v>
      </c>
      <c r="AL367">
        <f t="shared" si="160"/>
        <v>1.9663543765862666</v>
      </c>
      <c r="AM367">
        <f t="shared" si="161"/>
        <v>2.1764091102939735</v>
      </c>
      <c r="AN367">
        <f>ACOS(COS(RADIANS(90-$C367)) *COS(RADIANS(90-'1. Intensity Data'!$C$8)) +SIN(RADIANS(90-'Climate Stations - U of M'!$C367)) *SIN(RADIANS(90-'1. Intensity Data'!$C$8)) *COS(RADIANS('Climate Stations - U of M'!$D367-'1. Intensity Data'!$C$9))) *6371</f>
        <v>226.71173815883526</v>
      </c>
    </row>
    <row r="368" spans="1:40" x14ac:dyDescent="0.25">
      <c r="A368">
        <v>978</v>
      </c>
      <c r="B368" t="s">
        <v>1951</v>
      </c>
      <c r="C368">
        <v>45.458100000000002</v>
      </c>
      <c r="D368">
        <v>-109.5714</v>
      </c>
      <c r="E368" s="13">
        <v>1386.8</v>
      </c>
      <c r="F368" t="s">
        <v>1952</v>
      </c>
      <c r="G368" t="s">
        <v>2345</v>
      </c>
      <c r="H368" s="8">
        <v>1.1399999999999999</v>
      </c>
      <c r="I368" s="8">
        <v>1.92984</v>
      </c>
      <c r="J368" s="8">
        <v>2.4409999999999998</v>
      </c>
      <c r="K368" s="8">
        <v>3.9341900000000001</v>
      </c>
      <c r="L368">
        <f t="shared" si="135"/>
        <v>4549.8689119999999</v>
      </c>
      <c r="M368">
        <f t="shared" si="136"/>
        <v>0.62734709613232176</v>
      </c>
      <c r="N368">
        <f t="shared" si="137"/>
        <v>1.6810093421397954</v>
      </c>
      <c r="O368" s="6">
        <f t="shared" si="138"/>
        <v>0.26933948101671679</v>
      </c>
      <c r="P368" s="6">
        <f t="shared" si="139"/>
        <v>0.44065519425210564</v>
      </c>
      <c r="Q368">
        <f t="shared" si="140"/>
        <v>1.0608322681959506</v>
      </c>
      <c r="R368" s="8">
        <v>1.531993375921892</v>
      </c>
      <c r="S368">
        <f t="shared" si="141"/>
        <v>2.1831678945404795</v>
      </c>
      <c r="T368">
        <f t="shared" si="142"/>
        <v>1.693837159557269</v>
      </c>
      <c r="U368">
        <f t="shared" si="143"/>
        <v>1.4303513791816935</v>
      </c>
      <c r="V368">
        <f t="shared" si="144"/>
        <v>0.99120841188906839</v>
      </c>
      <c r="W368">
        <f t="shared" si="145"/>
        <v>0.62734709613232176</v>
      </c>
      <c r="X368">
        <f t="shared" si="146"/>
        <v>0.75551032209924129</v>
      </c>
      <c r="Y368">
        <f t="shared" si="147"/>
        <v>0.86675600223852745</v>
      </c>
      <c r="Z368">
        <f t="shared" si="148"/>
        <v>3.691696293321908</v>
      </c>
      <c r="AA368">
        <f t="shared" si="149"/>
        <v>2.8642471241290668</v>
      </c>
      <c r="AB368">
        <f t="shared" si="150"/>
        <v>2.4186975714867671</v>
      </c>
      <c r="AC368">
        <f t="shared" si="151"/>
        <v>1.6761149837496019</v>
      </c>
      <c r="AD368">
        <f t="shared" si="152"/>
        <v>1.0608322681959506</v>
      </c>
      <c r="AE368">
        <f t="shared" si="153"/>
        <v>1.1546219806109412</v>
      </c>
      <c r="AF368">
        <f t="shared" si="154"/>
        <v>1.2638081043209097</v>
      </c>
      <c r="AG368">
        <f t="shared" si="155"/>
        <v>5.8499125106464875</v>
      </c>
      <c r="AH368">
        <f t="shared" si="156"/>
        <v>4.5387252237774476</v>
      </c>
      <c r="AI368">
        <f t="shared" si="157"/>
        <v>3.8327013000787331</v>
      </c>
      <c r="AJ368">
        <f t="shared" si="158"/>
        <v>2.6559947605808767</v>
      </c>
      <c r="AK368">
        <f t="shared" si="159"/>
        <v>1.6810093421397954</v>
      </c>
      <c r="AL368">
        <f t="shared" si="160"/>
        <v>1.8710070066048465</v>
      </c>
      <c r="AM368">
        <f t="shared" si="161"/>
        <v>2.035924979360511</v>
      </c>
      <c r="AN368">
        <f>ACOS(COS(RADIANS(90-$C368)) *COS(RADIANS(90-'1. Intensity Data'!$C$8)) +SIN(RADIANS(90-'Climate Stations - U of M'!$C368)) *SIN(RADIANS(90-'1. Intensity Data'!$C$8)) *COS(RADIANS('Climate Stations - U of M'!$D368-'1. Intensity Data'!$C$9))) *6371</f>
        <v>226.71730221780058</v>
      </c>
    </row>
    <row r="369" spans="1:40" x14ac:dyDescent="0.25">
      <c r="A369">
        <v>979</v>
      </c>
      <c r="B369" t="s">
        <v>1953</v>
      </c>
      <c r="C369">
        <v>46.7483</v>
      </c>
      <c r="D369">
        <v>-108.71720000000001</v>
      </c>
      <c r="E369" s="13">
        <v>1222.2</v>
      </c>
      <c r="F369" t="s">
        <v>1954</v>
      </c>
      <c r="G369" t="s">
        <v>2345</v>
      </c>
      <c r="H369" s="8">
        <v>1.0354099999999999</v>
      </c>
      <c r="I369" s="8">
        <v>1.5897600000000001</v>
      </c>
      <c r="J369" s="8">
        <v>2.29704</v>
      </c>
      <c r="K369" s="8">
        <v>3.76702</v>
      </c>
      <c r="L369">
        <f t="shared" si="135"/>
        <v>4009.8426480000003</v>
      </c>
      <c r="M369">
        <f t="shared" si="136"/>
        <v>0.62818225556624896</v>
      </c>
      <c r="N369">
        <f t="shared" si="137"/>
        <v>1.6110201212032671</v>
      </c>
      <c r="O369" s="6">
        <f t="shared" si="138"/>
        <v>0.25123519577294834</v>
      </c>
      <c r="P369" s="6">
        <f t="shared" si="139"/>
        <v>0.45403928795880399</v>
      </c>
      <c r="Q369">
        <f t="shared" si="140"/>
        <v>1.0325297045810355</v>
      </c>
      <c r="R369" s="8">
        <v>1.3633579201142147</v>
      </c>
      <c r="S369">
        <f t="shared" si="141"/>
        <v>2.1860742493705461</v>
      </c>
      <c r="T369">
        <f t="shared" si="142"/>
        <v>1.6960920900288723</v>
      </c>
      <c r="U369">
        <f t="shared" si="143"/>
        <v>1.4322555426910475</v>
      </c>
      <c r="V369">
        <f t="shared" si="144"/>
        <v>0.99252796379467345</v>
      </c>
      <c r="W369">
        <f t="shared" si="145"/>
        <v>0.62818225556624896</v>
      </c>
      <c r="X369">
        <f t="shared" si="146"/>
        <v>0.72998919167468679</v>
      </c>
      <c r="Y369">
        <f t="shared" si="147"/>
        <v>0.81835761221681069</v>
      </c>
      <c r="Z369">
        <f t="shared" si="148"/>
        <v>3.5932033719420033</v>
      </c>
      <c r="AA369">
        <f t="shared" si="149"/>
        <v>2.787830202368796</v>
      </c>
      <c r="AB369">
        <f t="shared" si="150"/>
        <v>2.3541677264447607</v>
      </c>
      <c r="AC369">
        <f t="shared" si="151"/>
        <v>1.6313969332380363</v>
      </c>
      <c r="AD369">
        <f t="shared" si="152"/>
        <v>1.0325297045810355</v>
      </c>
      <c r="AE369">
        <f t="shared" si="153"/>
        <v>1.112463116659022</v>
      </c>
      <c r="AF369">
        <f t="shared" si="154"/>
        <v>1.1850553464587246</v>
      </c>
      <c r="AG369">
        <f t="shared" si="155"/>
        <v>5.6063500217873692</v>
      </c>
      <c r="AH369">
        <f t="shared" si="156"/>
        <v>4.3497543272488217</v>
      </c>
      <c r="AI369">
        <f t="shared" si="157"/>
        <v>3.6731258763434487</v>
      </c>
      <c r="AJ369">
        <f t="shared" si="158"/>
        <v>2.545411791501162</v>
      </c>
      <c r="AK369">
        <f t="shared" si="159"/>
        <v>1.6110201212032671</v>
      </c>
      <c r="AL369">
        <f t="shared" si="160"/>
        <v>1.7825250909024504</v>
      </c>
      <c r="AM369">
        <f t="shared" si="161"/>
        <v>1.9313914046013414</v>
      </c>
      <c r="AN369">
        <f>ACOS(COS(RADIANS(90-$C369)) *COS(RADIANS(90-'1. Intensity Data'!$C$8)) +SIN(RADIANS(90-'Climate Stations - U of M'!$C369)) *SIN(RADIANS(90-'1. Intensity Data'!$C$8)) *COS(RADIANS('Climate Stations - U of M'!$D369-'1. Intensity Data'!$C$9))) *6371</f>
        <v>252.08802098745369</v>
      </c>
    </row>
    <row r="370" spans="1:40" x14ac:dyDescent="0.25">
      <c r="A370">
        <v>459</v>
      </c>
      <c r="B370" t="s">
        <v>919</v>
      </c>
      <c r="C370">
        <v>45.966700000000003</v>
      </c>
      <c r="D370">
        <v>-110.9</v>
      </c>
      <c r="E370" s="13">
        <v>1645.9</v>
      </c>
      <c r="F370" t="s">
        <v>920</v>
      </c>
      <c r="G370" t="s">
        <v>2345</v>
      </c>
      <c r="H370" s="8">
        <v>1.16429</v>
      </c>
      <c r="I370" s="8">
        <v>1.94777</v>
      </c>
      <c r="J370" s="8">
        <v>2.5499999999999998</v>
      </c>
      <c r="K370" s="8">
        <v>4.2</v>
      </c>
      <c r="L370">
        <f t="shared" si="135"/>
        <v>5399.9345560000002</v>
      </c>
      <c r="M370">
        <f t="shared" si="136"/>
        <v>0.64740494598900289</v>
      </c>
      <c r="N370">
        <f t="shared" si="137"/>
        <v>1.6810001776057142</v>
      </c>
      <c r="O370" s="6">
        <f t="shared" si="138"/>
        <v>0.264209906276763</v>
      </c>
      <c r="P370" s="6">
        <f t="shared" si="139"/>
        <v>0.46426859437725732</v>
      </c>
      <c r="Q370">
        <f t="shared" si="140"/>
        <v>1.0726343859914858</v>
      </c>
      <c r="R370" s="8">
        <v>1.9161094339759714</v>
      </c>
      <c r="S370">
        <f t="shared" si="141"/>
        <v>2.2529692120417297</v>
      </c>
      <c r="T370">
        <f t="shared" si="142"/>
        <v>1.7479933541703079</v>
      </c>
      <c r="U370">
        <f t="shared" si="143"/>
        <v>1.4760832768549264</v>
      </c>
      <c r="V370">
        <f t="shared" si="144"/>
        <v>1.0228998146626247</v>
      </c>
      <c r="W370">
        <f t="shared" si="145"/>
        <v>0.64740494598900289</v>
      </c>
      <c r="X370">
        <f t="shared" si="146"/>
        <v>0.77662620949175221</v>
      </c>
      <c r="Y370">
        <f t="shared" si="147"/>
        <v>0.88879026621213852</v>
      </c>
      <c r="Z370">
        <f t="shared" si="148"/>
        <v>3.7327676632503701</v>
      </c>
      <c r="AA370">
        <f t="shared" si="149"/>
        <v>2.8961128421770117</v>
      </c>
      <c r="AB370">
        <f t="shared" si="150"/>
        <v>2.4456064000605875</v>
      </c>
      <c r="AC370">
        <f t="shared" si="151"/>
        <v>1.6947623298665475</v>
      </c>
      <c r="AD370">
        <f t="shared" si="152"/>
        <v>1.0726343859914858</v>
      </c>
      <c r="AE370">
        <f t="shared" si="153"/>
        <v>1.2506509951244611</v>
      </c>
      <c r="AF370">
        <f t="shared" si="154"/>
        <v>1.4431903034321647</v>
      </c>
      <c r="AG370">
        <f t="shared" si="155"/>
        <v>5.8498806180678855</v>
      </c>
      <c r="AH370">
        <f t="shared" si="156"/>
        <v>4.5387004795354287</v>
      </c>
      <c r="AI370">
        <f t="shared" si="157"/>
        <v>3.8326804049410281</v>
      </c>
      <c r="AJ370">
        <f t="shared" si="158"/>
        <v>2.6559802806170287</v>
      </c>
      <c r="AK370">
        <f t="shared" si="159"/>
        <v>1.6810001776057142</v>
      </c>
      <c r="AL370">
        <f t="shared" si="160"/>
        <v>1.8982501332042856</v>
      </c>
      <c r="AM370">
        <f t="shared" si="161"/>
        <v>2.0868230946638455</v>
      </c>
      <c r="AN370">
        <f>ACOS(COS(RADIANS(90-$C370)) *COS(RADIANS(90-'1. Intensity Data'!$C$8)) +SIN(RADIANS(90-'Climate Stations - U of M'!$C370)) *SIN(RADIANS(90-'1. Intensity Data'!$C$8)) *COS(RADIANS('Climate Stations - U of M'!$D370-'1. Intensity Data'!$C$9))) *6371</f>
        <v>110.16238591919105</v>
      </c>
    </row>
    <row r="371" spans="1:40" x14ac:dyDescent="0.25">
      <c r="A371" s="1">
        <v>1111</v>
      </c>
      <c r="B371" t="s">
        <v>2215</v>
      </c>
      <c r="C371">
        <v>48.799999999999898</v>
      </c>
      <c r="D371">
        <v>-113.849999999999</v>
      </c>
      <c r="E371" s="13">
        <v>1920.2</v>
      </c>
      <c r="F371" t="s">
        <v>2216</v>
      </c>
      <c r="G371" t="s">
        <v>2346</v>
      </c>
      <c r="H371" s="8">
        <v>1.0423100000000001</v>
      </c>
      <c r="I371" s="8">
        <v>2.04833</v>
      </c>
      <c r="J371" s="8">
        <v>2.3942700000000001</v>
      </c>
      <c r="K371" s="8">
        <v>4.2546900000000001</v>
      </c>
      <c r="L371">
        <f t="shared" si="135"/>
        <v>6299.8689679999998</v>
      </c>
      <c r="M371">
        <f t="shared" si="136"/>
        <v>0.459104725703053</v>
      </c>
      <c r="N371">
        <f t="shared" si="137"/>
        <v>1.3037188215916085</v>
      </c>
      <c r="O371" s="6">
        <f t="shared" si="138"/>
        <v>0.21590212908170714</v>
      </c>
      <c r="P371" s="6">
        <f t="shared" si="139"/>
        <v>0.30945277365317825</v>
      </c>
      <c r="Q371">
        <f t="shared" si="140"/>
        <v>0.80658579762239335</v>
      </c>
      <c r="R371" s="8">
        <v>1.2705888878649176</v>
      </c>
      <c r="S371">
        <f t="shared" si="141"/>
        <v>1.5976844454466241</v>
      </c>
      <c r="T371">
        <f t="shared" si="142"/>
        <v>1.2395827593982431</v>
      </c>
      <c r="U371">
        <f t="shared" si="143"/>
        <v>1.0467587746029607</v>
      </c>
      <c r="V371">
        <f t="shared" si="144"/>
        <v>0.72538546661082381</v>
      </c>
      <c r="W371">
        <f t="shared" si="145"/>
        <v>0.459104725703053</v>
      </c>
      <c r="X371">
        <f t="shared" si="146"/>
        <v>0.60490604427728978</v>
      </c>
      <c r="Y371">
        <f t="shared" si="147"/>
        <v>0.73146158879972734</v>
      </c>
      <c r="Z371">
        <f t="shared" si="148"/>
        <v>2.8069185757259287</v>
      </c>
      <c r="AA371">
        <f t="shared" si="149"/>
        <v>2.1777816535804622</v>
      </c>
      <c r="AB371">
        <f t="shared" si="150"/>
        <v>1.8390156185790567</v>
      </c>
      <c r="AC371">
        <f t="shared" si="151"/>
        <v>1.2744055602433815</v>
      </c>
      <c r="AD371">
        <f t="shared" si="152"/>
        <v>0.80658579762239335</v>
      </c>
      <c r="AE371">
        <f t="shared" si="153"/>
        <v>1.0892708585966977</v>
      </c>
      <c r="AF371">
        <f t="shared" si="154"/>
        <v>1.1417322083983028</v>
      </c>
      <c r="AG371">
        <f t="shared" si="155"/>
        <v>4.5369414991387975</v>
      </c>
      <c r="AH371">
        <f t="shared" si="156"/>
        <v>3.5200408182973426</v>
      </c>
      <c r="AI371">
        <f t="shared" si="157"/>
        <v>2.9724789132288669</v>
      </c>
      <c r="AJ371">
        <f t="shared" si="158"/>
        <v>2.0598757381147417</v>
      </c>
      <c r="AK371">
        <f t="shared" si="159"/>
        <v>1.3037188215916085</v>
      </c>
      <c r="AL371">
        <f t="shared" si="160"/>
        <v>1.5763566161937064</v>
      </c>
      <c r="AM371">
        <f t="shared" si="161"/>
        <v>1.8130062219083274</v>
      </c>
      <c r="AN371">
        <f>ACOS(COS(RADIANS(90-$C371)) *COS(RADIANS(90-'1. Intensity Data'!$C$8)) +SIN(RADIANS(90-'Climate Stations - U of M'!$C371)) *SIN(RADIANS(90-'1. Intensity Data'!$C$8)) *COS(RADIANS('Climate Stations - U of M'!$D371-'1. Intensity Data'!$C$9))) *6371</f>
        <v>281.4761580088329</v>
      </c>
    </row>
    <row r="372" spans="1:40" x14ac:dyDescent="0.25">
      <c r="A372">
        <v>460</v>
      </c>
      <c r="B372" t="s">
        <v>921</v>
      </c>
      <c r="C372">
        <v>46.8217</v>
      </c>
      <c r="D372">
        <v>-108.3725</v>
      </c>
      <c r="E372" s="13">
        <v>1003.4</v>
      </c>
      <c r="F372" t="s">
        <v>922</v>
      </c>
      <c r="G372" t="s">
        <v>2345</v>
      </c>
      <c r="H372" s="8">
        <v>0.97823000000000004</v>
      </c>
      <c r="I372" s="8">
        <v>1.4097</v>
      </c>
      <c r="J372" s="8">
        <v>2.2161</v>
      </c>
      <c r="K372" s="8">
        <v>3.4055599999999999</v>
      </c>
      <c r="L372">
        <f t="shared" si="135"/>
        <v>3291.9948559999998</v>
      </c>
      <c r="M372">
        <f t="shared" si="136"/>
        <v>0.63215067055472807</v>
      </c>
      <c r="N372">
        <f t="shared" si="137"/>
        <v>1.6638967693759674</v>
      </c>
      <c r="O372" s="6">
        <f t="shared" si="138"/>
        <v>0.26373722684903317</v>
      </c>
      <c r="P372" s="6">
        <f t="shared" si="139"/>
        <v>0.44934195535562194</v>
      </c>
      <c r="Q372">
        <f t="shared" si="140"/>
        <v>1.0566193623657947</v>
      </c>
      <c r="R372" s="8">
        <v>1.8940356234349889</v>
      </c>
      <c r="S372">
        <f t="shared" si="141"/>
        <v>2.1998843335304534</v>
      </c>
      <c r="T372">
        <f t="shared" si="142"/>
        <v>1.7068068104977661</v>
      </c>
      <c r="U372">
        <f t="shared" si="143"/>
        <v>1.44130352886478</v>
      </c>
      <c r="V372">
        <f t="shared" si="144"/>
        <v>0.99879805947647038</v>
      </c>
      <c r="W372">
        <f t="shared" si="145"/>
        <v>0.63215067055472807</v>
      </c>
      <c r="X372">
        <f t="shared" si="146"/>
        <v>0.71867050291604606</v>
      </c>
      <c r="Y372">
        <f t="shared" si="147"/>
        <v>0.79376971740567015</v>
      </c>
      <c r="Z372">
        <f t="shared" si="148"/>
        <v>3.6770353810329652</v>
      </c>
      <c r="AA372">
        <f t="shared" si="149"/>
        <v>2.8528722783876455</v>
      </c>
      <c r="AB372">
        <f t="shared" si="150"/>
        <v>2.4090921461940118</v>
      </c>
      <c r="AC372">
        <f t="shared" si="151"/>
        <v>1.6694585925379557</v>
      </c>
      <c r="AD372">
        <f t="shared" si="152"/>
        <v>1.0566193623657947</v>
      </c>
      <c r="AE372">
        <f t="shared" si="153"/>
        <v>1.2451325424892155</v>
      </c>
      <c r="AF372">
        <f t="shared" si="154"/>
        <v>1.4328818339095259</v>
      </c>
      <c r="AG372">
        <f t="shared" si="155"/>
        <v>5.790360757428366</v>
      </c>
      <c r="AH372">
        <f t="shared" si="156"/>
        <v>4.4925212773151122</v>
      </c>
      <c r="AI372">
        <f t="shared" si="157"/>
        <v>3.7936846341772053</v>
      </c>
      <c r="AJ372">
        <f t="shared" si="158"/>
        <v>2.6289568956140288</v>
      </c>
      <c r="AK372">
        <f t="shared" si="159"/>
        <v>1.6638967693759674</v>
      </c>
      <c r="AL372">
        <f t="shared" si="160"/>
        <v>1.8019475770319755</v>
      </c>
      <c r="AM372">
        <f t="shared" si="161"/>
        <v>1.9217756780773907</v>
      </c>
      <c r="AN372">
        <f>ACOS(COS(RADIANS(90-$C372)) *COS(RADIANS(90-'1. Intensity Data'!$C$8)) +SIN(RADIANS(90-'Climate Stations - U of M'!$C372)) *SIN(RADIANS(90-'1. Intensity Data'!$C$8)) *COS(RADIANS('Climate Stations - U of M'!$D372-'1. Intensity Data'!$C$9))) *6371</f>
        <v>278.7696715177002</v>
      </c>
    </row>
    <row r="373" spans="1:40" x14ac:dyDescent="0.25">
      <c r="A373">
        <v>43</v>
      </c>
      <c r="B373" t="s">
        <v>89</v>
      </c>
      <c r="C373">
        <v>48.793100000000003</v>
      </c>
      <c r="D373">
        <v>-105.0613</v>
      </c>
      <c r="E373">
        <v>746.2</v>
      </c>
      <c r="F373" t="s">
        <v>90</v>
      </c>
      <c r="G373" t="s">
        <v>2345</v>
      </c>
      <c r="H373" s="8">
        <v>1.1937500000000001</v>
      </c>
      <c r="I373" s="8">
        <v>1.75457</v>
      </c>
      <c r="J373" s="8">
        <v>3.00861</v>
      </c>
      <c r="K373" s="8">
        <v>4.2066699999999999</v>
      </c>
      <c r="L373">
        <f t="shared" si="135"/>
        <v>2448.162808</v>
      </c>
      <c r="M373">
        <f t="shared" si="136"/>
        <v>0.75084648980946911</v>
      </c>
      <c r="N373">
        <f t="shared" si="137"/>
        <v>2.2264356169639687</v>
      </c>
      <c r="O373" s="6">
        <f t="shared" si="138"/>
        <v>0.37719336647740531</v>
      </c>
      <c r="P373" s="6">
        <f t="shared" si="139"/>
        <v>0.48939597130974155</v>
      </c>
      <c r="Q373">
        <f t="shared" si="140"/>
        <v>1.3579157941368551</v>
      </c>
      <c r="R373" s="8">
        <v>1.8219296742301354</v>
      </c>
      <c r="S373">
        <f t="shared" si="141"/>
        <v>2.6129457845369526</v>
      </c>
      <c r="T373">
        <f t="shared" si="142"/>
        <v>2.0272855224855668</v>
      </c>
      <c r="U373">
        <f t="shared" si="143"/>
        <v>1.7119299967655894</v>
      </c>
      <c r="V373">
        <f t="shared" si="144"/>
        <v>1.1863374538989613</v>
      </c>
      <c r="W373">
        <f t="shared" si="145"/>
        <v>0.75084648980946911</v>
      </c>
      <c r="X373">
        <f t="shared" si="146"/>
        <v>0.86157236735710185</v>
      </c>
      <c r="Y373">
        <f t="shared" si="147"/>
        <v>0.95768242906844714</v>
      </c>
      <c r="Z373">
        <f t="shared" si="148"/>
        <v>4.7255469635962557</v>
      </c>
      <c r="AA373">
        <f t="shared" si="149"/>
        <v>3.6663726441695088</v>
      </c>
      <c r="AB373">
        <f t="shared" si="150"/>
        <v>3.0960480106320296</v>
      </c>
      <c r="AC373">
        <f t="shared" si="151"/>
        <v>2.1455069547362311</v>
      </c>
      <c r="AD373">
        <f t="shared" si="152"/>
        <v>1.3579157941368551</v>
      </c>
      <c r="AE373">
        <f t="shared" si="153"/>
        <v>1.227106055188002</v>
      </c>
      <c r="AF373">
        <f t="shared" si="154"/>
        <v>1.3992083556308594</v>
      </c>
      <c r="AG373">
        <f t="shared" si="155"/>
        <v>7.7479959470346103</v>
      </c>
      <c r="AH373">
        <f t="shared" si="156"/>
        <v>6.0113761658027158</v>
      </c>
      <c r="AI373">
        <f t="shared" si="157"/>
        <v>5.0762732066778486</v>
      </c>
      <c r="AJ373">
        <f t="shared" si="158"/>
        <v>3.5177682748030707</v>
      </c>
      <c r="AK373">
        <f t="shared" si="159"/>
        <v>2.2264356169639687</v>
      </c>
      <c r="AL373">
        <f t="shared" si="160"/>
        <v>2.4219792127229764</v>
      </c>
      <c r="AM373">
        <f t="shared" si="161"/>
        <v>2.5917110538417951</v>
      </c>
      <c r="AN373">
        <f>ACOS(COS(RADIANS(90-$C373)) *COS(RADIANS(90-'1. Intensity Data'!$C$8)) +SIN(RADIANS(90-'Climate Stations - U of M'!$C373)) *SIN(RADIANS(90-'1. Intensity Data'!$C$8)) *COS(RADIANS('Climate Stations - U of M'!$D373-'1. Intensity Data'!$C$9))) *6371</f>
        <v>574.78645111846913</v>
      </c>
    </row>
    <row r="374" spans="1:40" x14ac:dyDescent="0.25">
      <c r="A374">
        <v>179</v>
      </c>
      <c r="B374" t="s">
        <v>360</v>
      </c>
      <c r="C374">
        <v>46.6068</v>
      </c>
      <c r="D374">
        <v>-114.0124</v>
      </c>
      <c r="E374" s="13">
        <v>1085.0999999999899</v>
      </c>
      <c r="F374" t="s">
        <v>361</v>
      </c>
      <c r="G374" t="s">
        <v>2346</v>
      </c>
      <c r="H374" s="8">
        <v>0.75521000000000005</v>
      </c>
      <c r="I374" s="8">
        <v>1.1499999999999999</v>
      </c>
      <c r="J374" s="8">
        <v>1.65</v>
      </c>
      <c r="K374" s="8">
        <v>2.5243500000000001</v>
      </c>
      <c r="L374">
        <f t="shared" si="135"/>
        <v>3560.0394839999667</v>
      </c>
      <c r="M374">
        <f t="shared" si="136"/>
        <v>0.40722062480095622</v>
      </c>
      <c r="N374">
        <f t="shared" si="137"/>
        <v>1.0961923492044894</v>
      </c>
      <c r="O374" s="6">
        <f t="shared" si="138"/>
        <v>0.17611648076904127</v>
      </c>
      <c r="P374" s="6">
        <f t="shared" si="139"/>
        <v>0.28514598270575542</v>
      </c>
      <c r="Q374">
        <f t="shared" si="140"/>
        <v>0.6906691659551224</v>
      </c>
      <c r="R374" s="8">
        <v>1.4463584941753558</v>
      </c>
      <c r="S374">
        <f t="shared" si="141"/>
        <v>1.4171277743073274</v>
      </c>
      <c r="T374">
        <f t="shared" si="142"/>
        <v>1.0994956869625818</v>
      </c>
      <c r="U374">
        <f t="shared" si="143"/>
        <v>0.92846302454618013</v>
      </c>
      <c r="V374">
        <f t="shared" si="144"/>
        <v>0.64340858718551086</v>
      </c>
      <c r="W374">
        <f t="shared" si="145"/>
        <v>0.40722062480095622</v>
      </c>
      <c r="X374">
        <f t="shared" si="146"/>
        <v>0.49421796860071721</v>
      </c>
      <c r="Y374">
        <f t="shared" si="147"/>
        <v>0.56973166301890976</v>
      </c>
      <c r="Z374">
        <f t="shared" si="148"/>
        <v>2.4035286975238259</v>
      </c>
      <c r="AA374">
        <f t="shared" si="149"/>
        <v>1.8648067480788306</v>
      </c>
      <c r="AB374">
        <f t="shared" si="150"/>
        <v>1.574725698377679</v>
      </c>
      <c r="AC374">
        <f t="shared" si="151"/>
        <v>1.0912572822090933</v>
      </c>
      <c r="AD374">
        <f t="shared" si="152"/>
        <v>0.6906691659551224</v>
      </c>
      <c r="AE374">
        <f t="shared" si="153"/>
        <v>1.133213260174307</v>
      </c>
      <c r="AF374">
        <f t="shared" si="154"/>
        <v>1.2238166145452773</v>
      </c>
      <c r="AG374">
        <f t="shared" si="155"/>
        <v>3.8147493752316226</v>
      </c>
      <c r="AH374">
        <f t="shared" si="156"/>
        <v>2.9597193428521216</v>
      </c>
      <c r="AI374">
        <f t="shared" si="157"/>
        <v>2.4993185561862354</v>
      </c>
      <c r="AJ374">
        <f t="shared" si="158"/>
        <v>1.7319839117430933</v>
      </c>
      <c r="AK374">
        <f t="shared" si="159"/>
        <v>1.0961923492044894</v>
      </c>
      <c r="AL374">
        <f t="shared" si="160"/>
        <v>1.2346442619033668</v>
      </c>
      <c r="AM374">
        <f t="shared" si="161"/>
        <v>1.3548205221259928</v>
      </c>
      <c r="AN374">
        <f>ACOS(COS(RADIANS(90-$C374)) *COS(RADIANS(90-'1. Intensity Data'!$C$8)) +SIN(RADIANS(90-'Climate Stations - U of M'!$C374)) *SIN(RADIANS(90-'1. Intensity Data'!$C$8)) *COS(RADIANS('Climate Stations - U of M'!$D374-'1. Intensity Data'!$C$9))) *6371</f>
        <v>152.74503395773411</v>
      </c>
    </row>
    <row r="375" spans="1:40" x14ac:dyDescent="0.25">
      <c r="A375">
        <v>27</v>
      </c>
      <c r="B375" t="s">
        <v>57</v>
      </c>
      <c r="C375">
        <v>47.726799999999898</v>
      </c>
      <c r="D375">
        <v>-111.0334</v>
      </c>
      <c r="E375">
        <v>985.7</v>
      </c>
      <c r="F375" t="s">
        <v>58</v>
      </c>
      <c r="G375" t="s">
        <v>2345</v>
      </c>
      <c r="H375" s="8">
        <v>1.0731299999999999</v>
      </c>
      <c r="I375" s="8">
        <v>1.69618</v>
      </c>
      <c r="J375" s="8">
        <v>2.54217</v>
      </c>
      <c r="K375" s="8">
        <v>3.9135300000000002</v>
      </c>
      <c r="L375">
        <f t="shared" si="135"/>
        <v>3233.923988</v>
      </c>
      <c r="M375">
        <f t="shared" si="136"/>
        <v>0.63225846150821252</v>
      </c>
      <c r="N375">
        <f t="shared" si="137"/>
        <v>1.8240582041007916</v>
      </c>
      <c r="O375" s="6">
        <f t="shared" si="138"/>
        <v>0.30465049437053193</v>
      </c>
      <c r="P375" s="6">
        <f t="shared" si="139"/>
        <v>0.42109083027908489</v>
      </c>
      <c r="Q375">
        <f t="shared" si="140"/>
        <v>1.1225745171899382</v>
      </c>
      <c r="R375" s="8">
        <v>1.6775049404340301</v>
      </c>
      <c r="S375">
        <f t="shared" si="141"/>
        <v>2.2002594460485794</v>
      </c>
      <c r="T375">
        <f t="shared" si="142"/>
        <v>1.7070978460721737</v>
      </c>
      <c r="U375">
        <f t="shared" si="143"/>
        <v>1.4415492922387245</v>
      </c>
      <c r="V375">
        <f t="shared" si="144"/>
        <v>0.99896836918297582</v>
      </c>
      <c r="W375">
        <f t="shared" si="145"/>
        <v>0.63225846150821252</v>
      </c>
      <c r="X375">
        <f t="shared" si="146"/>
        <v>0.74247634613115943</v>
      </c>
      <c r="Y375">
        <f t="shared" si="147"/>
        <v>0.83814546998387729</v>
      </c>
      <c r="Z375">
        <f t="shared" si="148"/>
        <v>3.9065593198209845</v>
      </c>
      <c r="AA375">
        <f t="shared" si="149"/>
        <v>3.0309511964128331</v>
      </c>
      <c r="AB375">
        <f t="shared" si="150"/>
        <v>2.5594698991930587</v>
      </c>
      <c r="AC375">
        <f t="shared" si="151"/>
        <v>1.7736677371601024</v>
      </c>
      <c r="AD375">
        <f t="shared" si="152"/>
        <v>1.1225745171899382</v>
      </c>
      <c r="AE375">
        <f t="shared" si="153"/>
        <v>1.1909998717389758</v>
      </c>
      <c r="AF375">
        <f t="shared" si="154"/>
        <v>1.3317620049480783</v>
      </c>
      <c r="AG375">
        <f t="shared" si="155"/>
        <v>6.3477225502707544</v>
      </c>
      <c r="AH375">
        <f t="shared" si="156"/>
        <v>4.9249571510721371</v>
      </c>
      <c r="AI375">
        <f t="shared" si="157"/>
        <v>4.1588527053498048</v>
      </c>
      <c r="AJ375">
        <f t="shared" si="158"/>
        <v>2.8820119624792508</v>
      </c>
      <c r="AK375">
        <f t="shared" si="159"/>
        <v>1.8240582041007916</v>
      </c>
      <c r="AL375">
        <f t="shared" si="160"/>
        <v>2.0035861530755938</v>
      </c>
      <c r="AM375">
        <f t="shared" si="161"/>
        <v>2.1594164127857218</v>
      </c>
      <c r="AN375">
        <f>ACOS(COS(RADIANS(90-$C375)) *COS(RADIANS(90-'1. Intensity Data'!$C$8)) +SIN(RADIANS(90-'Climate Stations - U of M'!$C375)) *SIN(RADIANS(90-'1. Intensity Data'!$C$8)) *COS(RADIANS('Climate Stations - U of M'!$D375-'1. Intensity Data'!$C$9))) *6371</f>
        <v>146.43593619950602</v>
      </c>
    </row>
    <row r="376" spans="1:40" x14ac:dyDescent="0.25">
      <c r="A376">
        <v>461</v>
      </c>
      <c r="B376" t="s">
        <v>923</v>
      </c>
      <c r="C376">
        <v>48.7777999999999</v>
      </c>
      <c r="D376">
        <v>-107.453599999999</v>
      </c>
      <c r="E376">
        <v>792.2</v>
      </c>
      <c r="F376" t="s">
        <v>924</v>
      </c>
      <c r="G376" t="s">
        <v>2345</v>
      </c>
      <c r="H376" s="8">
        <v>1.0709500000000001</v>
      </c>
      <c r="I376" s="8">
        <v>1.55735</v>
      </c>
      <c r="J376" s="8">
        <v>2.66431</v>
      </c>
      <c r="K376" s="8">
        <v>3.7650299999999999</v>
      </c>
      <c r="L376">
        <f t="shared" si="135"/>
        <v>2599.0814479999999</v>
      </c>
      <c r="M376">
        <f t="shared" si="136"/>
        <v>0.68345392700741647</v>
      </c>
      <c r="N376">
        <f t="shared" si="137"/>
        <v>2.0202673571745233</v>
      </c>
      <c r="O376" s="6">
        <f t="shared" si="138"/>
        <v>0.34171921492082363</v>
      </c>
      <c r="P376" s="6">
        <f t="shared" si="139"/>
        <v>0.44659221664188953</v>
      </c>
      <c r="Q376">
        <f t="shared" si="140"/>
        <v>1.2334297869082067</v>
      </c>
      <c r="R376" s="8">
        <v>1.7959229213541428</v>
      </c>
      <c r="S376">
        <f t="shared" si="141"/>
        <v>2.3784196659858088</v>
      </c>
      <c r="T376">
        <f t="shared" si="142"/>
        <v>1.8453256029200247</v>
      </c>
      <c r="U376">
        <f t="shared" si="143"/>
        <v>1.5582749535769094</v>
      </c>
      <c r="V376">
        <f t="shared" si="144"/>
        <v>1.0798572046717181</v>
      </c>
      <c r="W376">
        <f t="shared" si="145"/>
        <v>0.68345392700741647</v>
      </c>
      <c r="X376">
        <f t="shared" si="146"/>
        <v>0.78032794525556226</v>
      </c>
      <c r="Y376">
        <f t="shared" si="147"/>
        <v>0.86441459309495317</v>
      </c>
      <c r="Z376">
        <f t="shared" si="148"/>
        <v>4.2923356584405594</v>
      </c>
      <c r="AA376">
        <f t="shared" si="149"/>
        <v>3.3302604246521579</v>
      </c>
      <c r="AB376">
        <f t="shared" si="150"/>
        <v>2.8122199141507109</v>
      </c>
      <c r="AC376">
        <f t="shared" si="151"/>
        <v>1.9488190633149667</v>
      </c>
      <c r="AD376">
        <f t="shared" si="152"/>
        <v>1.2334297869082067</v>
      </c>
      <c r="AE376">
        <f t="shared" si="153"/>
        <v>1.2206043669690039</v>
      </c>
      <c r="AF376">
        <f t="shared" si="154"/>
        <v>1.3870632020377709</v>
      </c>
      <c r="AG376">
        <f t="shared" si="155"/>
        <v>7.0305304029673401</v>
      </c>
      <c r="AH376">
        <f t="shared" si="156"/>
        <v>5.454721864371213</v>
      </c>
      <c r="AI376">
        <f t="shared" si="157"/>
        <v>4.606209574357913</v>
      </c>
      <c r="AJ376">
        <f t="shared" si="158"/>
        <v>3.1920224243357471</v>
      </c>
      <c r="AK376">
        <f t="shared" si="159"/>
        <v>2.0202673571745233</v>
      </c>
      <c r="AL376">
        <f t="shared" si="160"/>
        <v>2.1812780178808926</v>
      </c>
      <c r="AM376">
        <f t="shared" si="161"/>
        <v>2.3210352713740212</v>
      </c>
      <c r="AN376">
        <f>ACOS(COS(RADIANS(90-$C376)) *COS(RADIANS(90-'1. Intensity Data'!$C$8)) +SIN(RADIANS(90-'Climate Stations - U of M'!$C376)) *SIN(RADIANS(90-'1. Intensity Data'!$C$8)) *COS(RADIANS('Climate Stations - U of M'!$D376-'1. Intensity Data'!$C$9))) *6371</f>
        <v>418.97812386574088</v>
      </c>
    </row>
    <row r="377" spans="1:40" x14ac:dyDescent="0.25">
      <c r="A377">
        <v>462</v>
      </c>
      <c r="B377" t="s">
        <v>925</v>
      </c>
      <c r="C377">
        <v>46.271900000000002</v>
      </c>
      <c r="D377">
        <v>-106.67440000000001</v>
      </c>
      <c r="E377">
        <v>766.6</v>
      </c>
      <c r="F377" t="s">
        <v>926</v>
      </c>
      <c r="G377" t="s">
        <v>2345</v>
      </c>
      <c r="H377" s="8">
        <v>0.95938999999999997</v>
      </c>
      <c r="I377" s="8">
        <v>1.3958299999999999</v>
      </c>
      <c r="J377" s="8">
        <v>2.3571300000000002</v>
      </c>
      <c r="K377" s="8">
        <v>3.4</v>
      </c>
      <c r="L377">
        <f t="shared" si="135"/>
        <v>2515.0919440000002</v>
      </c>
      <c r="M377">
        <f t="shared" si="136"/>
        <v>0.61487803182980749</v>
      </c>
      <c r="N377">
        <f t="shared" si="137"/>
        <v>1.8325880683074416</v>
      </c>
      <c r="O377" s="6">
        <f t="shared" si="138"/>
        <v>0.3112737411789232</v>
      </c>
      <c r="P377" s="6">
        <f t="shared" si="139"/>
        <v>0.39911951574929072</v>
      </c>
      <c r="Q377">
        <f t="shared" si="140"/>
        <v>1.1158537920283662</v>
      </c>
      <c r="R377" s="8">
        <v>1.406880659866002</v>
      </c>
      <c r="S377">
        <f t="shared" si="141"/>
        <v>2.1397755507677303</v>
      </c>
      <c r="T377">
        <f t="shared" si="142"/>
        <v>1.6601706859404803</v>
      </c>
      <c r="U377">
        <f t="shared" si="143"/>
        <v>1.4019219125719609</v>
      </c>
      <c r="V377">
        <f t="shared" si="144"/>
        <v>0.97150729029109584</v>
      </c>
      <c r="W377">
        <f t="shared" si="145"/>
        <v>0.61487803182980749</v>
      </c>
      <c r="X377">
        <f t="shared" si="146"/>
        <v>0.70100602387235567</v>
      </c>
      <c r="Y377">
        <f t="shared" si="147"/>
        <v>0.77576512096528738</v>
      </c>
      <c r="Z377">
        <f t="shared" si="148"/>
        <v>3.8831711962587141</v>
      </c>
      <c r="AA377">
        <f t="shared" si="149"/>
        <v>3.0128052384765889</v>
      </c>
      <c r="AB377">
        <f t="shared" si="150"/>
        <v>2.5441466458246746</v>
      </c>
      <c r="AC377">
        <f t="shared" si="151"/>
        <v>1.7630489914048186</v>
      </c>
      <c r="AD377">
        <f t="shared" si="152"/>
        <v>1.1158537920283662</v>
      </c>
      <c r="AE377">
        <f t="shared" si="153"/>
        <v>1.1233438015969686</v>
      </c>
      <c r="AF377">
        <f t="shared" si="154"/>
        <v>1.2053804659228091</v>
      </c>
      <c r="AG377">
        <f t="shared" si="155"/>
        <v>6.3774064777098962</v>
      </c>
      <c r="AH377">
        <f t="shared" si="156"/>
        <v>4.9479877844300919</v>
      </c>
      <c r="AI377">
        <f t="shared" si="157"/>
        <v>4.1783007957409666</v>
      </c>
      <c r="AJ377">
        <f t="shared" si="158"/>
        <v>2.8954891479257578</v>
      </c>
      <c r="AK377">
        <f t="shared" si="159"/>
        <v>1.8325880683074416</v>
      </c>
      <c r="AL377">
        <f t="shared" si="160"/>
        <v>1.9637235512305811</v>
      </c>
      <c r="AM377">
        <f t="shared" si="161"/>
        <v>2.0775491504078665</v>
      </c>
      <c r="AN377">
        <f>ACOS(COS(RADIANS(90-$C377)) *COS(RADIANS(90-'1. Intensity Data'!$C$8)) +SIN(RADIANS(90-'Climate Stations - U of M'!$C377)) *SIN(RADIANS(90-'1. Intensity Data'!$C$8)) *COS(RADIANS('Climate Stations - U of M'!$D377-'1. Intensity Data'!$C$9))) *6371</f>
        <v>410.61446544305312</v>
      </c>
    </row>
    <row r="378" spans="1:40" x14ac:dyDescent="0.25">
      <c r="A378">
        <v>167</v>
      </c>
      <c r="B378" t="s">
        <v>336</v>
      </c>
      <c r="C378">
        <v>46.263800000000003</v>
      </c>
      <c r="D378">
        <v>-106.6896</v>
      </c>
      <c r="E378">
        <v>767.79999999999905</v>
      </c>
      <c r="F378" t="s">
        <v>337</v>
      </c>
      <c r="G378" t="s">
        <v>2345</v>
      </c>
      <c r="H378" s="8">
        <v>0.96111999999999997</v>
      </c>
      <c r="I378" s="8">
        <v>1.4</v>
      </c>
      <c r="J378" s="8">
        <v>2.3567100000000001</v>
      </c>
      <c r="K378" s="8">
        <v>3.40909</v>
      </c>
      <c r="L378">
        <f t="shared" si="135"/>
        <v>2519.0289519999969</v>
      </c>
      <c r="M378">
        <f t="shared" si="136"/>
        <v>0.61524212315428572</v>
      </c>
      <c r="N378">
        <f t="shared" si="137"/>
        <v>1.8287318873788871</v>
      </c>
      <c r="O378" s="6">
        <f t="shared" si="138"/>
        <v>0.31019494582235785</v>
      </c>
      <c r="P378" s="6">
        <f t="shared" si="139"/>
        <v>0.40023137103357342</v>
      </c>
      <c r="Q378">
        <f t="shared" si="140"/>
        <v>1.1144816292062303</v>
      </c>
      <c r="R378" s="8">
        <v>1.8739323275795154</v>
      </c>
      <c r="S378">
        <f t="shared" si="141"/>
        <v>2.141042588576914</v>
      </c>
      <c r="T378">
        <f t="shared" si="142"/>
        <v>1.6611537325165715</v>
      </c>
      <c r="U378">
        <f t="shared" si="143"/>
        <v>1.4027520407917713</v>
      </c>
      <c r="V378">
        <f t="shared" si="144"/>
        <v>0.97208255458377146</v>
      </c>
      <c r="W378">
        <f t="shared" si="145"/>
        <v>0.61524212315428572</v>
      </c>
      <c r="X378">
        <f t="shared" si="146"/>
        <v>0.70171159236571423</v>
      </c>
      <c r="Y378">
        <f t="shared" si="147"/>
        <v>0.77676709164123436</v>
      </c>
      <c r="Z378">
        <f t="shared" si="148"/>
        <v>3.8783960696376809</v>
      </c>
      <c r="AA378">
        <f t="shared" si="149"/>
        <v>3.0091003988568219</v>
      </c>
      <c r="AB378">
        <f t="shared" si="150"/>
        <v>2.5410181145902047</v>
      </c>
      <c r="AC378">
        <f t="shared" si="151"/>
        <v>1.760880974145844</v>
      </c>
      <c r="AD378">
        <f t="shared" si="152"/>
        <v>1.1144816292062303</v>
      </c>
      <c r="AE378">
        <f t="shared" si="153"/>
        <v>1.2401067185253472</v>
      </c>
      <c r="AF378">
        <f t="shared" si="154"/>
        <v>1.42349359474502</v>
      </c>
      <c r="AG378">
        <f t="shared" si="155"/>
        <v>6.3639869680785273</v>
      </c>
      <c r="AH378">
        <f t="shared" si="156"/>
        <v>4.9375760959229957</v>
      </c>
      <c r="AI378">
        <f t="shared" si="157"/>
        <v>4.1695087032238627</v>
      </c>
      <c r="AJ378">
        <f t="shared" si="158"/>
        <v>2.8893963820586417</v>
      </c>
      <c r="AK378">
        <f t="shared" si="159"/>
        <v>1.8287318873788871</v>
      </c>
      <c r="AL378">
        <f t="shared" si="160"/>
        <v>1.9607264155341655</v>
      </c>
      <c r="AM378">
        <f t="shared" si="161"/>
        <v>2.075297665972947</v>
      </c>
      <c r="AN378">
        <f>ACOS(COS(RADIANS(90-$C378)) *COS(RADIANS(90-'1. Intensity Data'!$C$8)) +SIN(RADIANS(90-'Climate Stations - U of M'!$C378)) *SIN(RADIANS(90-'1. Intensity Data'!$C$8)) *COS(RADIANS('Climate Stations - U of M'!$D378-'1. Intensity Data'!$C$9))) *6371</f>
        <v>409.56367184856992</v>
      </c>
    </row>
    <row r="379" spans="1:40" x14ac:dyDescent="0.25">
      <c r="A379">
        <v>168</v>
      </c>
      <c r="B379" t="s">
        <v>338</v>
      </c>
      <c r="C379">
        <v>46.272799999999897</v>
      </c>
      <c r="D379">
        <v>-106.647099999999</v>
      </c>
      <c r="E379">
        <v>786.7</v>
      </c>
      <c r="F379" t="s">
        <v>339</v>
      </c>
      <c r="G379" t="s">
        <v>2345</v>
      </c>
      <c r="H379" s="8">
        <v>0.96387999999999996</v>
      </c>
      <c r="I379" s="8">
        <v>1.4</v>
      </c>
      <c r="J379" s="8">
        <v>2.36389</v>
      </c>
      <c r="K379" s="8">
        <v>3.40909</v>
      </c>
      <c r="L379">
        <f t="shared" si="135"/>
        <v>2581.0368280000002</v>
      </c>
      <c r="M379">
        <f t="shared" si="136"/>
        <v>0.61861967315428568</v>
      </c>
      <c r="N379">
        <f t="shared" si="137"/>
        <v>1.8343979083569824</v>
      </c>
      <c r="O379" s="6">
        <f t="shared" si="138"/>
        <v>0.31077992985106112</v>
      </c>
      <c r="P379" s="6">
        <f t="shared" si="139"/>
        <v>0.40320344100340511</v>
      </c>
      <c r="Q379">
        <f t="shared" si="140"/>
        <v>1.1188006746801937</v>
      </c>
      <c r="R379" s="8">
        <v>1.9724644791322348</v>
      </c>
      <c r="S379">
        <f t="shared" si="141"/>
        <v>2.152796462576914</v>
      </c>
      <c r="T379">
        <f t="shared" si="142"/>
        <v>1.6702731175165713</v>
      </c>
      <c r="U379">
        <f t="shared" si="143"/>
        <v>1.4104528547917712</v>
      </c>
      <c r="V379">
        <f t="shared" si="144"/>
        <v>0.97741908358377139</v>
      </c>
      <c r="W379">
        <f t="shared" si="145"/>
        <v>0.61861967315428568</v>
      </c>
      <c r="X379">
        <f t="shared" si="146"/>
        <v>0.70493475486571422</v>
      </c>
      <c r="Y379">
        <f t="shared" si="147"/>
        <v>0.77985624579123436</v>
      </c>
      <c r="Z379">
        <f t="shared" si="148"/>
        <v>3.8934263478870736</v>
      </c>
      <c r="AA379">
        <f t="shared" si="149"/>
        <v>3.0207618216365231</v>
      </c>
      <c r="AB379">
        <f t="shared" si="150"/>
        <v>2.5508655382708416</v>
      </c>
      <c r="AC379">
        <f t="shared" si="151"/>
        <v>1.7677050659947062</v>
      </c>
      <c r="AD379">
        <f t="shared" si="152"/>
        <v>1.1188006746801937</v>
      </c>
      <c r="AE379">
        <f t="shared" si="153"/>
        <v>1.264739756413527</v>
      </c>
      <c r="AF379">
        <f t="shared" si="154"/>
        <v>1.4695081095201399</v>
      </c>
      <c r="AG379">
        <f t="shared" si="155"/>
        <v>6.3837047210822977</v>
      </c>
      <c r="AH379">
        <f t="shared" si="156"/>
        <v>4.9528743525638523</v>
      </c>
      <c r="AI379">
        <f t="shared" si="157"/>
        <v>4.1824272310539197</v>
      </c>
      <c r="AJ379">
        <f t="shared" si="158"/>
        <v>2.898348695204032</v>
      </c>
      <c r="AK379">
        <f t="shared" si="159"/>
        <v>1.8343979083569824</v>
      </c>
      <c r="AL379">
        <f t="shared" si="160"/>
        <v>1.9667709312677366</v>
      </c>
      <c r="AM379">
        <f t="shared" si="161"/>
        <v>2.0816707151542717</v>
      </c>
      <c r="AN379">
        <f>ACOS(COS(RADIANS(90-$C379)) *COS(RADIANS(90-'1. Intensity Data'!$C$8)) +SIN(RADIANS(90-'Climate Stations - U of M'!$C379)) *SIN(RADIANS(90-'1. Intensity Data'!$C$8)) *COS(RADIANS('Climate Stations - U of M'!$D379-'1. Intensity Data'!$C$9))) *6371</f>
        <v>412.6857441618763</v>
      </c>
    </row>
    <row r="380" spans="1:40" x14ac:dyDescent="0.25">
      <c r="A380">
        <v>220</v>
      </c>
      <c r="B380" t="s">
        <v>442</v>
      </c>
      <c r="C380">
        <v>46.314700000000002</v>
      </c>
      <c r="D380">
        <v>-107.07940000000001</v>
      </c>
      <c r="E380">
        <v>792.5</v>
      </c>
      <c r="F380" t="s">
        <v>443</v>
      </c>
      <c r="G380" t="s">
        <v>2345</v>
      </c>
      <c r="H380" s="8">
        <v>0.91437999999999997</v>
      </c>
      <c r="I380" s="8">
        <v>1.3271999999999999</v>
      </c>
      <c r="J380" s="8">
        <v>2.24688</v>
      </c>
      <c r="K380" s="8">
        <v>3.2684199999999999</v>
      </c>
      <c r="L380">
        <f t="shared" si="135"/>
        <v>2600.0657000000001</v>
      </c>
      <c r="M380">
        <f t="shared" si="136"/>
        <v>0.58866967911091017</v>
      </c>
      <c r="N380">
        <f t="shared" si="137"/>
        <v>1.7622760253838188</v>
      </c>
      <c r="O380" s="6">
        <f t="shared" si="138"/>
        <v>0.29999985803878598</v>
      </c>
      <c r="P380" s="6">
        <f t="shared" si="139"/>
        <v>0.3807256233429418</v>
      </c>
      <c r="Q380">
        <f t="shared" si="140"/>
        <v>1.0715008243633803</v>
      </c>
      <c r="R380" s="8">
        <v>1.2852090056205796</v>
      </c>
      <c r="S380">
        <f t="shared" si="141"/>
        <v>2.0485704833059675</v>
      </c>
      <c r="T380">
        <f t="shared" si="142"/>
        <v>1.5894081335994574</v>
      </c>
      <c r="U380">
        <f t="shared" si="143"/>
        <v>1.3421668683728751</v>
      </c>
      <c r="V380">
        <f t="shared" si="144"/>
        <v>0.93009809299523816</v>
      </c>
      <c r="W380">
        <f t="shared" si="145"/>
        <v>0.58866967911091017</v>
      </c>
      <c r="X380">
        <f t="shared" si="146"/>
        <v>0.67009725933318265</v>
      </c>
      <c r="Y380">
        <f t="shared" si="147"/>
        <v>0.74077639896611513</v>
      </c>
      <c r="Z380">
        <f t="shared" si="148"/>
        <v>3.728822868784563</v>
      </c>
      <c r="AA380">
        <f t="shared" si="149"/>
        <v>2.8930522257811271</v>
      </c>
      <c r="AB380">
        <f t="shared" si="150"/>
        <v>2.4430218795485068</v>
      </c>
      <c r="AC380">
        <f t="shared" si="151"/>
        <v>1.6929713024941411</v>
      </c>
      <c r="AD380">
        <f t="shared" si="152"/>
        <v>1.0715008243633803</v>
      </c>
      <c r="AE380">
        <f t="shared" si="153"/>
        <v>1.0929258880356132</v>
      </c>
      <c r="AF380">
        <f t="shared" si="154"/>
        <v>1.1485598033901967</v>
      </c>
      <c r="AG380">
        <f t="shared" si="155"/>
        <v>6.1327205683356887</v>
      </c>
      <c r="AH380">
        <f t="shared" si="156"/>
        <v>4.7581452685363113</v>
      </c>
      <c r="AI380">
        <f t="shared" si="157"/>
        <v>4.0179893378751066</v>
      </c>
      <c r="AJ380">
        <f t="shared" si="158"/>
        <v>2.7843961201064338</v>
      </c>
      <c r="AK380">
        <f t="shared" si="159"/>
        <v>1.7622760253838188</v>
      </c>
      <c r="AL380">
        <f t="shared" si="160"/>
        <v>1.8834270190378641</v>
      </c>
      <c r="AM380">
        <f t="shared" si="161"/>
        <v>1.9885860815295755</v>
      </c>
      <c r="AN380">
        <f>ACOS(COS(RADIANS(90-$C380)) *COS(RADIANS(90-'1. Intensity Data'!$C$8)) +SIN(RADIANS(90-'Climate Stations - U of M'!$C380)) *SIN(RADIANS(90-'1. Intensity Data'!$C$8)) *COS(RADIANS('Climate Stations - U of M'!$D380-'1. Intensity Data'!$C$9))) *6371</f>
        <v>379.15558541748669</v>
      </c>
    </row>
    <row r="381" spans="1:40" x14ac:dyDescent="0.25">
      <c r="A381">
        <v>463</v>
      </c>
      <c r="B381" t="s">
        <v>927</v>
      </c>
      <c r="C381">
        <v>46.2667</v>
      </c>
      <c r="D381">
        <v>-106.616699999999</v>
      </c>
      <c r="E381">
        <v>830</v>
      </c>
      <c r="F381" t="s">
        <v>928</v>
      </c>
      <c r="G381" t="s">
        <v>2345</v>
      </c>
      <c r="H381" s="8">
        <v>0.96908000000000005</v>
      </c>
      <c r="I381" s="8">
        <v>1.40357</v>
      </c>
      <c r="J381" s="8">
        <v>2.37195</v>
      </c>
      <c r="K381" s="8">
        <v>3.4335399999999998</v>
      </c>
      <c r="L381">
        <f t="shared" si="135"/>
        <v>2723.0972000000002</v>
      </c>
      <c r="M381">
        <f t="shared" si="136"/>
        <v>0.62349098462919572</v>
      </c>
      <c r="N381">
        <f t="shared" si="137"/>
        <v>1.8297158543922192</v>
      </c>
      <c r="O381" s="6">
        <f t="shared" si="138"/>
        <v>0.30833787738193774</v>
      </c>
      <c r="P381" s="6">
        <f t="shared" si="139"/>
        <v>0.4097674542620674</v>
      </c>
      <c r="Q381">
        <f t="shared" si="140"/>
        <v>1.1197416543271432</v>
      </c>
      <c r="R381" s="8">
        <v>1.4820703266382687</v>
      </c>
      <c r="S381">
        <f t="shared" si="141"/>
        <v>2.1697486265096009</v>
      </c>
      <c r="T381">
        <f t="shared" si="142"/>
        <v>1.6834256584988285</v>
      </c>
      <c r="U381">
        <f t="shared" si="143"/>
        <v>1.4215594449545661</v>
      </c>
      <c r="V381">
        <f t="shared" si="144"/>
        <v>0.98511575571412924</v>
      </c>
      <c r="W381">
        <f t="shared" si="145"/>
        <v>0.62349098462919572</v>
      </c>
      <c r="X381">
        <f t="shared" si="146"/>
        <v>0.70988823847189675</v>
      </c>
      <c r="Y381">
        <f t="shared" si="147"/>
        <v>0.78488105480736137</v>
      </c>
      <c r="Z381">
        <f t="shared" si="148"/>
        <v>3.8967009570584583</v>
      </c>
      <c r="AA381">
        <f t="shared" si="149"/>
        <v>3.0233024666832868</v>
      </c>
      <c r="AB381">
        <f t="shared" si="150"/>
        <v>2.5530109718658864</v>
      </c>
      <c r="AC381">
        <f t="shared" si="151"/>
        <v>1.7691918138368863</v>
      </c>
      <c r="AD381">
        <f t="shared" si="152"/>
        <v>1.1197416543271432</v>
      </c>
      <c r="AE381">
        <f t="shared" si="153"/>
        <v>1.1421412182900355</v>
      </c>
      <c r="AF381">
        <f t="shared" si="154"/>
        <v>1.2404940403054576</v>
      </c>
      <c r="AG381">
        <f t="shared" si="155"/>
        <v>6.3674111732849221</v>
      </c>
      <c r="AH381">
        <f t="shared" si="156"/>
        <v>4.940232806858992</v>
      </c>
      <c r="AI381">
        <f t="shared" si="157"/>
        <v>4.1717521480142592</v>
      </c>
      <c r="AJ381">
        <f t="shared" si="158"/>
        <v>2.8909510499397064</v>
      </c>
      <c r="AK381">
        <f t="shared" si="159"/>
        <v>1.8297158543922192</v>
      </c>
      <c r="AL381">
        <f t="shared" si="160"/>
        <v>1.9652743907941643</v>
      </c>
      <c r="AM381">
        <f t="shared" si="161"/>
        <v>2.0829392003910527</v>
      </c>
      <c r="AN381">
        <f>ACOS(COS(RADIANS(90-$C381)) *COS(RADIANS(90-'1. Intensity Data'!$C$8)) +SIN(RADIANS(90-'Climate Stations - U of M'!$C381)) *SIN(RADIANS(90-'1. Intensity Data'!$C$8)) *COS(RADIANS('Climate Stations - U of M'!$D381-'1. Intensity Data'!$C$9))) *6371</f>
        <v>415.08696367433322</v>
      </c>
    </row>
    <row r="382" spans="1:40" x14ac:dyDescent="0.25">
      <c r="A382">
        <v>475</v>
      </c>
      <c r="B382" t="s">
        <v>951</v>
      </c>
      <c r="C382">
        <v>47.5</v>
      </c>
      <c r="D382">
        <v>-111.8</v>
      </c>
      <c r="E382" s="13">
        <v>1066.8</v>
      </c>
      <c r="F382" t="s">
        <v>952</v>
      </c>
      <c r="G382" t="s">
        <v>2345</v>
      </c>
      <c r="H382" s="8">
        <v>0.95108999999999999</v>
      </c>
      <c r="I382" s="8">
        <v>1.48214</v>
      </c>
      <c r="J382" s="8">
        <v>2.25589</v>
      </c>
      <c r="K382" s="8">
        <v>3.8235199999999998</v>
      </c>
      <c r="L382">
        <f t="shared" si="135"/>
        <v>3500.0001119999997</v>
      </c>
      <c r="M382">
        <f t="shared" si="136"/>
        <v>0.57118029835845463</v>
      </c>
      <c r="N382">
        <f t="shared" si="137"/>
        <v>1.5735540428904968</v>
      </c>
      <c r="O382" s="6">
        <f t="shared" si="138"/>
        <v>0.25622900047908553</v>
      </c>
      <c r="P382" s="6">
        <f t="shared" si="139"/>
        <v>0.39357588909868357</v>
      </c>
      <c r="Q382">
        <f t="shared" si="140"/>
        <v>0.9835649659945902</v>
      </c>
      <c r="R382" s="8">
        <v>1.4222553943319436</v>
      </c>
      <c r="S382">
        <f t="shared" si="141"/>
        <v>1.9877074382874218</v>
      </c>
      <c r="T382">
        <f t="shared" si="142"/>
        <v>1.5421868055678276</v>
      </c>
      <c r="U382">
        <f t="shared" si="143"/>
        <v>1.3022910802572765</v>
      </c>
      <c r="V382">
        <f t="shared" si="144"/>
        <v>0.90246487140635834</v>
      </c>
      <c r="W382">
        <f t="shared" si="145"/>
        <v>0.57118029835845463</v>
      </c>
      <c r="X382">
        <f t="shared" si="146"/>
        <v>0.66615772376884097</v>
      </c>
      <c r="Y382">
        <f t="shared" si="147"/>
        <v>0.74859812902505629</v>
      </c>
      <c r="Z382">
        <f t="shared" si="148"/>
        <v>3.4228060816611734</v>
      </c>
      <c r="AA382">
        <f t="shared" si="149"/>
        <v>2.6556254081853936</v>
      </c>
      <c r="AB382">
        <f t="shared" si="150"/>
        <v>2.2425281224676654</v>
      </c>
      <c r="AC382">
        <f t="shared" si="151"/>
        <v>1.5540326462714527</v>
      </c>
      <c r="AD382">
        <f t="shared" si="152"/>
        <v>0.9835649659945902</v>
      </c>
      <c r="AE382">
        <f t="shared" si="153"/>
        <v>1.127187485213454</v>
      </c>
      <c r="AF382">
        <f t="shared" si="154"/>
        <v>1.2125604669184038</v>
      </c>
      <c r="AG382">
        <f t="shared" si="155"/>
        <v>5.4759680692589283</v>
      </c>
      <c r="AH382">
        <f t="shared" si="156"/>
        <v>4.2485959158043416</v>
      </c>
      <c r="AI382">
        <f t="shared" si="157"/>
        <v>3.5877032177903323</v>
      </c>
      <c r="AJ382">
        <f t="shared" si="158"/>
        <v>2.4862153877669853</v>
      </c>
      <c r="AK382">
        <f t="shared" si="159"/>
        <v>1.5735540428904968</v>
      </c>
      <c r="AL382">
        <f t="shared" si="160"/>
        <v>1.7441380321678726</v>
      </c>
      <c r="AM382">
        <f t="shared" si="161"/>
        <v>1.8922049348606349</v>
      </c>
      <c r="AN382">
        <f>ACOS(COS(RADIANS(90-$C382)) *COS(RADIANS(90-'1. Intensity Data'!$C$8)) +SIN(RADIANS(90-'Climate Stations - U of M'!$C382)) *SIN(RADIANS(90-'1. Intensity Data'!$C$8)) *COS(RADIANS('Climate Stations - U of M'!$D382-'1. Intensity Data'!$C$9))) *6371</f>
        <v>102.37944607117639</v>
      </c>
    </row>
    <row r="383" spans="1:40" x14ac:dyDescent="0.25">
      <c r="A383">
        <v>466</v>
      </c>
      <c r="B383" t="s">
        <v>933</v>
      </c>
      <c r="C383">
        <v>48.462800000000001</v>
      </c>
      <c r="D383">
        <v>-108.7792</v>
      </c>
      <c r="E383">
        <v>770.2</v>
      </c>
      <c r="F383" t="s">
        <v>934</v>
      </c>
      <c r="G383" t="s">
        <v>2345</v>
      </c>
      <c r="H383" s="8">
        <v>0.98499999999999999</v>
      </c>
      <c r="I383" s="8">
        <v>1.5791999999999999</v>
      </c>
      <c r="J383" s="8">
        <v>2.3792</v>
      </c>
      <c r="K383" s="8">
        <v>3.7807200000000001</v>
      </c>
      <c r="L383">
        <f t="shared" si="135"/>
        <v>2526.9029680000003</v>
      </c>
      <c r="M383">
        <f t="shared" si="136"/>
        <v>0.57479600430597777</v>
      </c>
      <c r="N383">
        <f t="shared" si="137"/>
        <v>1.7285930644968925</v>
      </c>
      <c r="O383" s="6">
        <f t="shared" si="138"/>
        <v>0.29493616438092474</v>
      </c>
      <c r="P383" s="6">
        <f t="shared" si="139"/>
        <v>0.37036183352017504</v>
      </c>
      <c r="Q383">
        <f t="shared" si="140"/>
        <v>1.0494774490085339</v>
      </c>
      <c r="R383" s="8">
        <v>1.0683213206736193</v>
      </c>
      <c r="S383">
        <f t="shared" si="141"/>
        <v>2.0002900949848024</v>
      </c>
      <c r="T383">
        <f t="shared" si="142"/>
        <v>1.5519492116261402</v>
      </c>
      <c r="U383">
        <f t="shared" si="143"/>
        <v>1.3105348898176292</v>
      </c>
      <c r="V383">
        <f t="shared" si="144"/>
        <v>0.90817768680344491</v>
      </c>
      <c r="W383">
        <f t="shared" si="145"/>
        <v>0.57479600430597777</v>
      </c>
      <c r="X383">
        <f t="shared" si="146"/>
        <v>0.67734700322948327</v>
      </c>
      <c r="Y383">
        <f t="shared" si="147"/>
        <v>0.76636127029508616</v>
      </c>
      <c r="Z383">
        <f t="shared" si="148"/>
        <v>3.6521815225496974</v>
      </c>
      <c r="AA383">
        <f t="shared" si="149"/>
        <v>2.8335891123230414</v>
      </c>
      <c r="AB383">
        <f t="shared" si="150"/>
        <v>2.3928085837394573</v>
      </c>
      <c r="AC383">
        <f t="shared" si="151"/>
        <v>1.6581743694334836</v>
      </c>
      <c r="AD383">
        <f t="shared" si="152"/>
        <v>1.0494774490085339</v>
      </c>
      <c r="AE383">
        <f t="shared" si="153"/>
        <v>1.0387039667988729</v>
      </c>
      <c r="AF383">
        <f t="shared" si="154"/>
        <v>1.0472732545199663</v>
      </c>
      <c r="AG383">
        <f t="shared" si="155"/>
        <v>6.0155038644491867</v>
      </c>
      <c r="AH383">
        <f t="shared" si="156"/>
        <v>4.6672012741416093</v>
      </c>
      <c r="AI383">
        <f t="shared" si="157"/>
        <v>3.9411921870529145</v>
      </c>
      <c r="AJ383">
        <f t="shared" si="158"/>
        <v>2.7311770419050903</v>
      </c>
      <c r="AK383">
        <f t="shared" si="159"/>
        <v>1.7285930644968925</v>
      </c>
      <c r="AL383">
        <f t="shared" si="160"/>
        <v>1.8912447983726695</v>
      </c>
      <c r="AM383">
        <f t="shared" si="161"/>
        <v>2.0324265033768438</v>
      </c>
      <c r="AN383">
        <f>ACOS(COS(RADIANS(90-$C383)) *COS(RADIANS(90-'1. Intensity Data'!$C$8)) +SIN(RADIANS(90-'Climate Stations - U of M'!$C383)) *SIN(RADIANS(90-'1. Intensity Data'!$C$8)) *COS(RADIANS('Climate Stations - U of M'!$D383-'1. Intensity Data'!$C$9))) *6371</f>
        <v>319.78154313438432</v>
      </c>
    </row>
    <row r="384" spans="1:40" x14ac:dyDescent="0.25">
      <c r="A384">
        <v>981</v>
      </c>
      <c r="B384" t="s">
        <v>1957</v>
      </c>
      <c r="C384">
        <v>48.304200000000002</v>
      </c>
      <c r="D384">
        <v>-108.7189</v>
      </c>
      <c r="E384">
        <v>812.29999999999905</v>
      </c>
      <c r="F384" t="s">
        <v>1958</v>
      </c>
      <c r="G384" t="s">
        <v>2345</v>
      </c>
      <c r="H384" s="8">
        <v>1.0229699999999999</v>
      </c>
      <c r="I384" s="8">
        <v>1.65</v>
      </c>
      <c r="J384" s="8">
        <v>2.4466999999999999</v>
      </c>
      <c r="K384" s="8">
        <v>3.89141</v>
      </c>
      <c r="L384">
        <f t="shared" si="135"/>
        <v>2665.0263319999967</v>
      </c>
      <c r="M384">
        <f t="shared" si="136"/>
        <v>0.59245829248545456</v>
      </c>
      <c r="N384">
        <f t="shared" si="137"/>
        <v>1.7555782762987597</v>
      </c>
      <c r="O384" s="6">
        <f t="shared" si="138"/>
        <v>0.29731931080144786</v>
      </c>
      <c r="P384" s="6">
        <f t="shared" si="139"/>
        <v>0.38637225047740487</v>
      </c>
      <c r="Q384">
        <f t="shared" si="140"/>
        <v>1.0709752633880822</v>
      </c>
      <c r="R384" s="8">
        <v>1.0702672809389988</v>
      </c>
      <c r="S384">
        <f t="shared" si="141"/>
        <v>2.0617548578493818</v>
      </c>
      <c r="T384">
        <f t="shared" si="142"/>
        <v>1.5996373897107272</v>
      </c>
      <c r="U384">
        <f t="shared" si="143"/>
        <v>1.3508049068668362</v>
      </c>
      <c r="V384">
        <f t="shared" si="144"/>
        <v>0.9360841021270182</v>
      </c>
      <c r="W384">
        <f t="shared" si="145"/>
        <v>0.59245829248545456</v>
      </c>
      <c r="X384">
        <f t="shared" si="146"/>
        <v>0.70008621936409088</v>
      </c>
      <c r="Y384">
        <f t="shared" si="147"/>
        <v>0.79350725989474724</v>
      </c>
      <c r="Z384">
        <f t="shared" si="148"/>
        <v>3.7269939165905255</v>
      </c>
      <c r="AA384">
        <f t="shared" si="149"/>
        <v>2.891633211147822</v>
      </c>
      <c r="AB384">
        <f t="shared" si="150"/>
        <v>2.4418236005248275</v>
      </c>
      <c r="AC384">
        <f t="shared" si="151"/>
        <v>1.69214091615317</v>
      </c>
      <c r="AD384">
        <f t="shared" si="152"/>
        <v>1.0709752633880822</v>
      </c>
      <c r="AE384">
        <f t="shared" si="153"/>
        <v>1.0391904568652179</v>
      </c>
      <c r="AF384">
        <f t="shared" si="154"/>
        <v>1.0481820179638985</v>
      </c>
      <c r="AG384">
        <f t="shared" si="155"/>
        <v>6.1094124015196831</v>
      </c>
      <c r="AH384">
        <f t="shared" si="156"/>
        <v>4.7400613460066516</v>
      </c>
      <c r="AI384">
        <f t="shared" si="157"/>
        <v>4.002718469961172</v>
      </c>
      <c r="AJ384">
        <f t="shared" si="158"/>
        <v>2.7738136765520407</v>
      </c>
      <c r="AK384">
        <f t="shared" si="159"/>
        <v>1.7555782762987597</v>
      </c>
      <c r="AL384">
        <f t="shared" si="160"/>
        <v>1.9283587072240698</v>
      </c>
      <c r="AM384">
        <f t="shared" si="161"/>
        <v>2.078332121267239</v>
      </c>
      <c r="AN384">
        <f>ACOS(COS(RADIANS(90-$C384)) *COS(RADIANS(90-'1. Intensity Data'!$C$8)) +SIN(RADIANS(90-'Climate Stations - U of M'!$C384)) *SIN(RADIANS(90-'1. Intensity Data'!$C$8)) *COS(RADIANS('Climate Stations - U of M'!$D384-'1. Intensity Data'!$C$9))) *6371</f>
        <v>312.46801240301562</v>
      </c>
    </row>
    <row r="385" spans="1:40" x14ac:dyDescent="0.25">
      <c r="A385">
        <v>467</v>
      </c>
      <c r="B385" t="s">
        <v>935</v>
      </c>
      <c r="C385">
        <v>45.7333</v>
      </c>
      <c r="D385">
        <v>-107.5667</v>
      </c>
      <c r="E385">
        <v>929.6</v>
      </c>
      <c r="F385" t="s">
        <v>936</v>
      </c>
      <c r="G385" t="s">
        <v>2345</v>
      </c>
      <c r="H385" s="8">
        <v>0.94037000000000004</v>
      </c>
      <c r="I385" s="8">
        <v>1.3820600000000001</v>
      </c>
      <c r="J385" s="8">
        <v>2.3203399999999998</v>
      </c>
      <c r="K385" s="8">
        <v>3.3090899999999999</v>
      </c>
      <c r="L385">
        <f t="shared" si="135"/>
        <v>3049.868864</v>
      </c>
      <c r="M385">
        <f t="shared" si="136"/>
        <v>0.59745661247775073</v>
      </c>
      <c r="N385">
        <f t="shared" si="137"/>
        <v>1.8111631306292628</v>
      </c>
      <c r="O385" s="6">
        <f t="shared" si="138"/>
        <v>0.31025035294205278</v>
      </c>
      <c r="P385" s="6">
        <f t="shared" si="139"/>
        <v>0.3824074550682387</v>
      </c>
      <c r="Q385">
        <f t="shared" si="140"/>
        <v>1.0967852928487507</v>
      </c>
      <c r="R385" s="8">
        <v>1.8630835179526946</v>
      </c>
      <c r="S385">
        <f t="shared" si="141"/>
        <v>2.0791490114225724</v>
      </c>
      <c r="T385">
        <f t="shared" si="142"/>
        <v>1.613132853689927</v>
      </c>
      <c r="U385">
        <f t="shared" si="143"/>
        <v>1.3622010764492716</v>
      </c>
      <c r="V385">
        <f t="shared" si="144"/>
        <v>0.94398144771484616</v>
      </c>
      <c r="W385">
        <f t="shared" si="145"/>
        <v>0.59745661247775073</v>
      </c>
      <c r="X385">
        <f t="shared" si="146"/>
        <v>0.68318495935831303</v>
      </c>
      <c r="Y385">
        <f t="shared" si="147"/>
        <v>0.75759716445064118</v>
      </c>
      <c r="Z385">
        <f t="shared" si="148"/>
        <v>3.8168128191136521</v>
      </c>
      <c r="AA385">
        <f t="shared" si="149"/>
        <v>2.9613202906916269</v>
      </c>
      <c r="AB385">
        <f t="shared" si="150"/>
        <v>2.5006704676951514</v>
      </c>
      <c r="AC385">
        <f t="shared" si="151"/>
        <v>1.7329207627010261</v>
      </c>
      <c r="AD385">
        <f t="shared" si="152"/>
        <v>1.0967852928487507</v>
      </c>
      <c r="AE385">
        <f t="shared" si="153"/>
        <v>1.2373945161186417</v>
      </c>
      <c r="AF385">
        <f t="shared" si="154"/>
        <v>1.4184272006492944</v>
      </c>
      <c r="AG385">
        <f t="shared" si="155"/>
        <v>6.3028476945898335</v>
      </c>
      <c r="AH385">
        <f t="shared" si="156"/>
        <v>4.8901404526990095</v>
      </c>
      <c r="AI385">
        <f t="shared" si="157"/>
        <v>4.1294519378347188</v>
      </c>
      <c r="AJ385">
        <f t="shared" si="158"/>
        <v>2.8616377463942353</v>
      </c>
      <c r="AK385">
        <f t="shared" si="159"/>
        <v>1.8111631306292628</v>
      </c>
      <c r="AL385">
        <f t="shared" si="160"/>
        <v>1.9384573479719471</v>
      </c>
      <c r="AM385">
        <f t="shared" si="161"/>
        <v>2.0489487286253971</v>
      </c>
      <c r="AN385">
        <f>ACOS(COS(RADIANS(90-$C385)) *COS(RADIANS(90-'1. Intensity Data'!$C$8)) +SIN(RADIANS(90-'Climate Stations - U of M'!$C385)) *SIN(RADIANS(90-'1. Intensity Data'!$C$8)) *COS(RADIANS('Climate Stations - U of M'!$D385-'1. Intensity Data'!$C$9))) *6371</f>
        <v>355.42682044481649</v>
      </c>
    </row>
    <row r="386" spans="1:40" x14ac:dyDescent="0.25">
      <c r="A386">
        <v>468</v>
      </c>
      <c r="B386" t="s">
        <v>937</v>
      </c>
      <c r="C386">
        <v>46.616700000000002</v>
      </c>
      <c r="D386">
        <v>-112.099999999999</v>
      </c>
      <c r="E386" s="13">
        <v>1220.4000000000001</v>
      </c>
      <c r="F386" t="s">
        <v>938</v>
      </c>
      <c r="G386" t="s">
        <v>2345</v>
      </c>
      <c r="H386" s="8">
        <v>0.72726999999999997</v>
      </c>
      <c r="I386" s="8">
        <v>1.25</v>
      </c>
      <c r="J386" s="8">
        <v>1.69746</v>
      </c>
      <c r="K386" s="8">
        <v>2.8878400000000002</v>
      </c>
      <c r="L386">
        <f t="shared" si="135"/>
        <v>4003.9371360000005</v>
      </c>
      <c r="M386">
        <f t="shared" si="136"/>
        <v>0.40459221686480001</v>
      </c>
      <c r="N386">
        <f t="shared" si="137"/>
        <v>1.306185999673255</v>
      </c>
      <c r="O386" s="6">
        <f t="shared" si="138"/>
        <v>0.23046740306931837</v>
      </c>
      <c r="P386" s="6">
        <f t="shared" si="139"/>
        <v>0.24484438621632953</v>
      </c>
      <c r="Q386">
        <f t="shared" si="140"/>
        <v>0.77551519294479221</v>
      </c>
      <c r="R386" s="8">
        <v>1.5223432675613169</v>
      </c>
      <c r="S386">
        <f t="shared" si="141"/>
        <v>1.4079809146895039</v>
      </c>
      <c r="T386">
        <f t="shared" si="142"/>
        <v>1.0923989855349601</v>
      </c>
      <c r="U386">
        <f t="shared" si="143"/>
        <v>0.92247025445174391</v>
      </c>
      <c r="V386">
        <f t="shared" si="144"/>
        <v>0.63925570264638409</v>
      </c>
      <c r="W386">
        <f t="shared" si="145"/>
        <v>0.40459221686480001</v>
      </c>
      <c r="X386">
        <f t="shared" si="146"/>
        <v>0.48526166264860005</v>
      </c>
      <c r="Y386">
        <f t="shared" si="147"/>
        <v>0.55528274158893842</v>
      </c>
      <c r="Z386">
        <f t="shared" si="148"/>
        <v>2.6987928714478766</v>
      </c>
      <c r="AA386">
        <f t="shared" si="149"/>
        <v>2.0938910209509389</v>
      </c>
      <c r="AB386">
        <f t="shared" si="150"/>
        <v>1.768174639914126</v>
      </c>
      <c r="AC386">
        <f t="shared" si="151"/>
        <v>1.2253140048527718</v>
      </c>
      <c r="AD386">
        <f t="shared" si="152"/>
        <v>0.77551519294479221</v>
      </c>
      <c r="AE386">
        <f t="shared" si="153"/>
        <v>1.1522094535207974</v>
      </c>
      <c r="AF386">
        <f t="shared" si="154"/>
        <v>1.2593015037165212</v>
      </c>
      <c r="AG386">
        <f t="shared" si="155"/>
        <v>4.5455272788629273</v>
      </c>
      <c r="AH386">
        <f t="shared" si="156"/>
        <v>3.5267021991177883</v>
      </c>
      <c r="AI386">
        <f t="shared" si="157"/>
        <v>2.9781040792550213</v>
      </c>
      <c r="AJ386">
        <f t="shared" si="158"/>
        <v>2.063773879483743</v>
      </c>
      <c r="AK386">
        <f t="shared" si="159"/>
        <v>1.306185999673255</v>
      </c>
      <c r="AL386">
        <f t="shared" si="160"/>
        <v>1.4040044997549412</v>
      </c>
      <c r="AM386">
        <f t="shared" si="161"/>
        <v>1.488910957825845</v>
      </c>
      <c r="AN386">
        <f>ACOS(COS(RADIANS(90-$C386)) *COS(RADIANS(90-'1. Intensity Data'!$C$8)) +SIN(RADIANS(90-'Climate Stations - U of M'!$C386)) *SIN(RADIANS(90-'1. Intensity Data'!$C$8)) *COS(RADIANS('Climate Stations - U of M'!$D386-'1. Intensity Data'!$C$9))) *6371</f>
        <v>7.2243224617834541</v>
      </c>
    </row>
    <row r="387" spans="1:40" x14ac:dyDescent="0.25">
      <c r="A387">
        <v>980</v>
      </c>
      <c r="B387" t="s">
        <v>1955</v>
      </c>
      <c r="C387">
        <v>45.296900000000001</v>
      </c>
      <c r="D387">
        <v>-106.1614</v>
      </c>
      <c r="E387" s="13">
        <v>1030.2</v>
      </c>
      <c r="F387" t="s">
        <v>1956</v>
      </c>
      <c r="G387" t="s">
        <v>2345</v>
      </c>
      <c r="H387" s="8">
        <v>0.97246999999999995</v>
      </c>
      <c r="I387" s="8">
        <v>1.3423700000000001</v>
      </c>
      <c r="J387" s="8">
        <v>2.3725000000000001</v>
      </c>
      <c r="K387" s="8">
        <v>3.3390599999999999</v>
      </c>
      <c r="L387">
        <f t="shared" ref="L387:L450" si="162">E387*3.28084</f>
        <v>3379.9213680000003</v>
      </c>
      <c r="M387">
        <f t="shared" ref="M387:M450" si="163">IF($G387="E",0.028+(0.89*($H387*($H387/$I387))),(0.019+(0.711*($H387*($H387/$I387)))+(0.001*($L387/100))))</f>
        <v>0.65500383039027987</v>
      </c>
      <c r="N387">
        <f t="shared" ref="N387:N450" si="164">IF($G387="E",0.671+(0.757*($J387*($J387/$K387)))-(0.003*($L387/100)),(0.338+(0.67*($J387*($J387/$K387)))+(0.001*($L387/100))))</f>
        <v>1.8457005666142503</v>
      </c>
      <c r="O387" s="6">
        <f t="shared" ref="O387:O450" si="165">INDEX(LINEST($M387:$N387,LN($J$1:$K$1)),1)</f>
        <v>0.3043685414354193</v>
      </c>
      <c r="P387" s="6">
        <f t="shared" ref="P387:P450" si="166">INDEX(LINEST($M387:$N387,LN($J$1:$K$1)),1,2)</f>
        <v>0.44403163404317625</v>
      </c>
      <c r="Q387">
        <f t="shared" ref="Q387:Q450" si="167">O387*LN(10)+P387</f>
        <v>1.1448661003287133</v>
      </c>
      <c r="R387" s="8">
        <v>1.3107770607240874</v>
      </c>
      <c r="S387">
        <f t="shared" ref="S387:S450" si="168">0.29*$M387*12</f>
        <v>2.2794133297581736</v>
      </c>
      <c r="T387">
        <f t="shared" ref="T387:T450" si="169">0.45*$M387*6</f>
        <v>1.7685103420537558</v>
      </c>
      <c r="U387">
        <f t="shared" ref="U387:U450" si="170">0.57*$M387*4</f>
        <v>1.493408733289838</v>
      </c>
      <c r="V387">
        <f t="shared" ref="V387:V450" si="171">0.79*$M387*2</f>
        <v>1.0349060520166422</v>
      </c>
      <c r="W387">
        <f t="shared" ref="W387:W450" si="172">M387</f>
        <v>0.65500383039027987</v>
      </c>
      <c r="X387">
        <f t="shared" ref="X387:X450" si="173">0.25*H387+0.75*M387</f>
        <v>0.73437037279270989</v>
      </c>
      <c r="Y387">
        <f t="shared" ref="Y387:Y450" si="174">0.467*H387+0.533*M387</f>
        <v>0.80326053159801925</v>
      </c>
      <c r="Z387">
        <f t="shared" ref="Z387:Z450" si="175">0.29*$Q387*12</f>
        <v>3.984134029143922</v>
      </c>
      <c r="AA387">
        <f t="shared" ref="AA387:AA450" si="176">0.45*$Q387*6</f>
        <v>3.0911384708875262</v>
      </c>
      <c r="AB387">
        <f t="shared" ref="AB387:AB450" si="177">0.57*$Q387*4</f>
        <v>2.6102947087494659</v>
      </c>
      <c r="AC387">
        <f t="shared" ref="AC387:AC450" si="178">0.79*$Q387*2</f>
        <v>1.8088884385193671</v>
      </c>
      <c r="AD387">
        <f t="shared" ref="AD387:AD450" si="179">Q387</f>
        <v>1.1448661003287133</v>
      </c>
      <c r="AE387">
        <f t="shared" ref="AE387:AE450" si="180">0.25*R387+0.75*$Q$3</f>
        <v>1.09931790181149</v>
      </c>
      <c r="AF387">
        <f t="shared" ref="AF387:AF450" si="181">0.467*R387+0.533*$Q$3</f>
        <v>1.160500085123535</v>
      </c>
      <c r="AG387">
        <f t="shared" ref="AG387:AG450" si="182">0.29*$N387*12</f>
        <v>6.4230379718175907</v>
      </c>
      <c r="AH387">
        <f t="shared" ref="AH387:AH450" si="183">0.45*$N387*6</f>
        <v>4.9833915298584763</v>
      </c>
      <c r="AI387">
        <f t="shared" ref="AI387:AI450" si="184">0.57*$N387*4</f>
        <v>4.2081972918804906</v>
      </c>
      <c r="AJ387">
        <f t="shared" ref="AJ387:AJ450" si="185">0.79*$N387*2</f>
        <v>2.9162068952505158</v>
      </c>
      <c r="AK387">
        <f t="shared" ref="AK387:AK450" si="186">N387</f>
        <v>1.8457005666142503</v>
      </c>
      <c r="AL387">
        <f t="shared" ref="AL387:AL450" si="187">0.25*J387+0.75*N387</f>
        <v>1.9774004249606878</v>
      </c>
      <c r="AM387">
        <f t="shared" ref="AM387:AM450" si="188">0.467*J387+0.533*N387</f>
        <v>2.0917159020053955</v>
      </c>
      <c r="AN387">
        <f>ACOS(COS(RADIANS(90-$C387)) *COS(RADIANS(90-'1. Intensity Data'!$C$8)) +SIN(RADIANS(90-'Climate Stations - U of M'!$C387)) *SIN(RADIANS(90-'1. Intensity Data'!$C$8)) *COS(RADIANS('Climate Stations - U of M'!$D387-'1. Intensity Data'!$C$9))) *6371</f>
        <v>474.65982263657469</v>
      </c>
    </row>
    <row r="388" spans="1:40" x14ac:dyDescent="0.25">
      <c r="A388">
        <v>471</v>
      </c>
      <c r="B388" t="s">
        <v>943</v>
      </c>
      <c r="C388">
        <v>46.383299999999899</v>
      </c>
      <c r="D388">
        <v>-105.866699999999</v>
      </c>
      <c r="E388">
        <v>724.2</v>
      </c>
      <c r="F388" t="s">
        <v>944</v>
      </c>
      <c r="G388" t="s">
        <v>2345</v>
      </c>
      <c r="H388" s="8">
        <v>1.04155</v>
      </c>
      <c r="I388" s="8">
        <v>1.42221</v>
      </c>
      <c r="J388" s="8">
        <v>2.4541900000000001</v>
      </c>
      <c r="K388" s="8">
        <v>3.48333</v>
      </c>
      <c r="L388">
        <f t="shared" si="162"/>
        <v>2375.984328</v>
      </c>
      <c r="M388">
        <f t="shared" si="163"/>
        <v>0.70686985622728005</v>
      </c>
      <c r="N388">
        <f t="shared" si="164"/>
        <v>1.9086540931494098</v>
      </c>
      <c r="O388" s="6">
        <f t="shared" si="165"/>
        <v>0.30720275296300359</v>
      </c>
      <c r="P388" s="6">
        <f t="shared" si="166"/>
        <v>0.49393313415072071</v>
      </c>
      <c r="Q388">
        <f t="shared" si="167"/>
        <v>1.2012936136500652</v>
      </c>
      <c r="R388" s="8">
        <v>1.4178606877254962</v>
      </c>
      <c r="S388">
        <f t="shared" si="168"/>
        <v>2.4599070996709345</v>
      </c>
      <c r="T388">
        <f t="shared" si="169"/>
        <v>1.9085486118136561</v>
      </c>
      <c r="U388">
        <f t="shared" si="170"/>
        <v>1.6116632721981983</v>
      </c>
      <c r="V388">
        <f t="shared" si="171"/>
        <v>1.1168543728391025</v>
      </c>
      <c r="W388">
        <f t="shared" si="172"/>
        <v>0.70686985622728005</v>
      </c>
      <c r="X388">
        <f t="shared" si="173"/>
        <v>0.79053989217046006</v>
      </c>
      <c r="Y388">
        <f t="shared" si="174"/>
        <v>0.86316548336914023</v>
      </c>
      <c r="Z388">
        <f t="shared" si="175"/>
        <v>4.1805017755022265</v>
      </c>
      <c r="AA388">
        <f t="shared" si="176"/>
        <v>3.2434927568551757</v>
      </c>
      <c r="AB388">
        <f t="shared" si="177"/>
        <v>2.7389494391221483</v>
      </c>
      <c r="AC388">
        <f t="shared" si="178"/>
        <v>1.8980439095671031</v>
      </c>
      <c r="AD388">
        <f t="shared" si="179"/>
        <v>1.2012936136500652</v>
      </c>
      <c r="AE388">
        <f t="shared" si="180"/>
        <v>1.1260888085618421</v>
      </c>
      <c r="AF388">
        <f t="shared" si="181"/>
        <v>1.2105081389331929</v>
      </c>
      <c r="AG388">
        <f t="shared" si="182"/>
        <v>6.6421162441599453</v>
      </c>
      <c r="AH388">
        <f t="shared" si="183"/>
        <v>5.153366051503407</v>
      </c>
      <c r="AI388">
        <f t="shared" si="184"/>
        <v>4.3517313323806537</v>
      </c>
      <c r="AJ388">
        <f t="shared" si="185"/>
        <v>3.0156734671760677</v>
      </c>
      <c r="AK388">
        <f t="shared" si="186"/>
        <v>1.9086540931494098</v>
      </c>
      <c r="AL388">
        <f t="shared" si="187"/>
        <v>2.0450380698620574</v>
      </c>
      <c r="AM388">
        <f t="shared" si="188"/>
        <v>2.1634193616486357</v>
      </c>
      <c r="AN388">
        <f>ACOS(COS(RADIANS(90-$C388)) *COS(RADIANS(90-'1. Intensity Data'!$C$8)) +SIN(RADIANS(90-'Climate Stations - U of M'!$C388)) *SIN(RADIANS(90-'1. Intensity Data'!$C$8)) *COS(RADIANS('Climate Stations - U of M'!$D388-'1. Intensity Data'!$C$9))) *6371</f>
        <v>471.02496197739941</v>
      </c>
    </row>
    <row r="389" spans="1:40" x14ac:dyDescent="0.25">
      <c r="A389">
        <v>6</v>
      </c>
      <c r="B389" t="s">
        <v>15</v>
      </c>
      <c r="C389">
        <v>45.3108</v>
      </c>
      <c r="D389">
        <v>-107.91630000000001</v>
      </c>
      <c r="E389" s="13">
        <v>1000.7</v>
      </c>
      <c r="F389" t="s">
        <v>16</v>
      </c>
      <c r="G389" t="s">
        <v>2345</v>
      </c>
      <c r="H389" s="8">
        <v>0.9</v>
      </c>
      <c r="I389" s="8">
        <v>1.35</v>
      </c>
      <c r="J389" s="8">
        <v>2.20817</v>
      </c>
      <c r="K389" s="8">
        <v>3.2968999999999999</v>
      </c>
      <c r="L389">
        <f t="shared" si="162"/>
        <v>3283.1365880000003</v>
      </c>
      <c r="M389">
        <f t="shared" si="163"/>
        <v>0.56200000000000006</v>
      </c>
      <c r="N389">
        <f t="shared" si="164"/>
        <v>1.6920858607807285</v>
      </c>
      <c r="O389" s="6">
        <f t="shared" si="165"/>
        <v>0.2888750549811881</v>
      </c>
      <c r="P389" s="6">
        <f t="shared" si="166"/>
        <v>0.3617670701056902</v>
      </c>
      <c r="Q389">
        <f t="shared" si="167"/>
        <v>1.0269264654432093</v>
      </c>
      <c r="R389" s="8">
        <v>1.4381917210066335</v>
      </c>
      <c r="S389">
        <f t="shared" si="168"/>
        <v>1.9557600000000002</v>
      </c>
      <c r="T389">
        <f t="shared" si="169"/>
        <v>1.5174000000000001</v>
      </c>
      <c r="U389">
        <f t="shared" si="170"/>
        <v>1.2813600000000001</v>
      </c>
      <c r="V389">
        <f t="shared" si="171"/>
        <v>0.88796000000000008</v>
      </c>
      <c r="W389">
        <f t="shared" si="172"/>
        <v>0.56200000000000006</v>
      </c>
      <c r="X389">
        <f t="shared" si="173"/>
        <v>0.64650000000000007</v>
      </c>
      <c r="Y389">
        <f t="shared" si="174"/>
        <v>0.71984599999999999</v>
      </c>
      <c r="Z389">
        <f t="shared" si="175"/>
        <v>3.5737040997423684</v>
      </c>
      <c r="AA389">
        <f t="shared" si="176"/>
        <v>2.7727014566966655</v>
      </c>
      <c r="AB389">
        <f t="shared" si="177"/>
        <v>2.3413923412105171</v>
      </c>
      <c r="AC389">
        <f t="shared" si="178"/>
        <v>1.6225438154002707</v>
      </c>
      <c r="AD389">
        <f t="shared" si="179"/>
        <v>1.0269264654432093</v>
      </c>
      <c r="AE389">
        <f t="shared" si="180"/>
        <v>1.1311715668821265</v>
      </c>
      <c r="AF389">
        <f t="shared" si="181"/>
        <v>1.220002731475484</v>
      </c>
      <c r="AG389">
        <f t="shared" si="182"/>
        <v>5.888458795516935</v>
      </c>
      <c r="AH389">
        <f t="shared" si="183"/>
        <v>4.5686318241079675</v>
      </c>
      <c r="AI389">
        <f t="shared" si="184"/>
        <v>3.8579557625800609</v>
      </c>
      <c r="AJ389">
        <f t="shared" si="185"/>
        <v>2.6734956600335513</v>
      </c>
      <c r="AK389">
        <f t="shared" si="186"/>
        <v>1.6920858607807285</v>
      </c>
      <c r="AL389">
        <f t="shared" si="187"/>
        <v>1.8211068955855463</v>
      </c>
      <c r="AM389">
        <f t="shared" si="188"/>
        <v>1.9330971537961283</v>
      </c>
      <c r="AN389">
        <f>ACOS(COS(RADIANS(90-$C389)) *COS(RADIANS(90-'1. Intensity Data'!$C$8)) +SIN(RADIANS(90-'Climate Stations - U of M'!$C389)) *SIN(RADIANS(90-'1. Intensity Data'!$C$8)) *COS(RADIANS('Climate Stations - U of M'!$D389-'1. Intensity Data'!$C$9))) *6371</f>
        <v>347.19355317100985</v>
      </c>
    </row>
    <row r="390" spans="1:40" x14ac:dyDescent="0.25">
      <c r="A390">
        <v>469</v>
      </c>
      <c r="B390" t="s">
        <v>939</v>
      </c>
      <c r="C390">
        <v>48.778300000000002</v>
      </c>
      <c r="D390">
        <v>-114.8997</v>
      </c>
      <c r="E390">
        <v>914.39999999999895</v>
      </c>
      <c r="F390" t="s">
        <v>940</v>
      </c>
      <c r="G390" t="s">
        <v>2346</v>
      </c>
      <c r="H390" s="8">
        <v>0.80454999999999999</v>
      </c>
      <c r="I390" s="8">
        <v>1.3988700000000001</v>
      </c>
      <c r="J390" s="8">
        <v>1.79745</v>
      </c>
      <c r="K390" s="8">
        <v>3.05782</v>
      </c>
      <c r="L390">
        <f t="shared" si="162"/>
        <v>3000.0000959999966</v>
      </c>
      <c r="M390">
        <f t="shared" si="163"/>
        <v>0.37800183778365049</v>
      </c>
      <c r="N390">
        <f t="shared" si="164"/>
        <v>1.0759075156845423</v>
      </c>
      <c r="O390" s="6">
        <f t="shared" si="165"/>
        <v>0.17840019778322092</v>
      </c>
      <c r="P390" s="6">
        <f t="shared" si="166"/>
        <v>0.25434424367887443</v>
      </c>
      <c r="Q390">
        <f t="shared" si="167"/>
        <v>0.66512587968170833</v>
      </c>
      <c r="R390" s="8">
        <v>2.0893600682454636</v>
      </c>
      <c r="S390">
        <f t="shared" si="168"/>
        <v>1.3154463954871036</v>
      </c>
      <c r="T390">
        <f t="shared" si="169"/>
        <v>1.0206049620158564</v>
      </c>
      <c r="U390">
        <f t="shared" si="170"/>
        <v>0.86184419014672298</v>
      </c>
      <c r="V390">
        <f t="shared" si="171"/>
        <v>0.59724290369816779</v>
      </c>
      <c r="W390">
        <f t="shared" si="172"/>
        <v>0.37800183778365049</v>
      </c>
      <c r="X390">
        <f t="shared" si="173"/>
        <v>0.48463887833773789</v>
      </c>
      <c r="Y390">
        <f t="shared" si="174"/>
        <v>0.57719982953868576</v>
      </c>
      <c r="Z390">
        <f t="shared" si="175"/>
        <v>2.314638061292345</v>
      </c>
      <c r="AA390">
        <f t="shared" si="176"/>
        <v>1.7958398751406124</v>
      </c>
      <c r="AB390">
        <f t="shared" si="177"/>
        <v>1.516487005674295</v>
      </c>
      <c r="AC390">
        <f t="shared" si="178"/>
        <v>1.0508988898970992</v>
      </c>
      <c r="AD390">
        <f t="shared" si="179"/>
        <v>0.66512587968170833</v>
      </c>
      <c r="AE390">
        <f t="shared" si="180"/>
        <v>1.2939636536918342</v>
      </c>
      <c r="AF390">
        <f t="shared" si="181"/>
        <v>1.5240983496360176</v>
      </c>
      <c r="AG390">
        <f t="shared" si="182"/>
        <v>3.7441581545822071</v>
      </c>
      <c r="AH390">
        <f t="shared" si="183"/>
        <v>2.9049502923482642</v>
      </c>
      <c r="AI390">
        <f t="shared" si="184"/>
        <v>2.4530691357607561</v>
      </c>
      <c r="AJ390">
        <f t="shared" si="185"/>
        <v>1.6999338747815771</v>
      </c>
      <c r="AK390">
        <f t="shared" si="186"/>
        <v>1.0759075156845423</v>
      </c>
      <c r="AL390">
        <f t="shared" si="187"/>
        <v>1.2562931367634067</v>
      </c>
      <c r="AM390">
        <f t="shared" si="188"/>
        <v>1.4128678558598611</v>
      </c>
      <c r="AN390">
        <f>ACOS(COS(RADIANS(90-$C390)) *COS(RADIANS(90-'1. Intensity Data'!$C$8)) +SIN(RADIANS(90-'Climate Stations - U of M'!$C390)) *SIN(RADIANS(90-'1. Intensity Data'!$C$8)) *COS(RADIANS('Climate Stations - U of M'!$D390-'1. Intensity Data'!$C$9))) *6371</f>
        <v>325.29946509286589</v>
      </c>
    </row>
    <row r="391" spans="1:40" x14ac:dyDescent="0.25">
      <c r="A391">
        <v>470</v>
      </c>
      <c r="B391" t="s">
        <v>941</v>
      </c>
      <c r="C391">
        <v>48.782200000000003</v>
      </c>
      <c r="D391">
        <v>-114.8767</v>
      </c>
      <c r="E391">
        <v>926.6</v>
      </c>
      <c r="F391" t="s">
        <v>942</v>
      </c>
      <c r="G391" t="s">
        <v>2346</v>
      </c>
      <c r="H391" s="8">
        <v>0.83</v>
      </c>
      <c r="I391" s="8">
        <v>1.43333</v>
      </c>
      <c r="J391" s="8">
        <v>1.8178700000000001</v>
      </c>
      <c r="K391" s="8">
        <v>3.1421800000000002</v>
      </c>
      <c r="L391">
        <f t="shared" si="162"/>
        <v>3040.0263439999999</v>
      </c>
      <c r="M391">
        <f t="shared" si="163"/>
        <v>0.39112750001496877</v>
      </c>
      <c r="N391">
        <f t="shared" si="164"/>
        <v>1.0730436625205748</v>
      </c>
      <c r="O391" s="6">
        <f t="shared" si="165"/>
        <v>0.17431292238297422</v>
      </c>
      <c r="P391" s="6">
        <f t="shared" si="166"/>
        <v>0.2703029893300456</v>
      </c>
      <c r="Q391">
        <f t="shared" si="167"/>
        <v>0.67167332592531026</v>
      </c>
      <c r="R391" s="8">
        <v>1.5271070639643722</v>
      </c>
      <c r="S391">
        <f t="shared" si="168"/>
        <v>1.361123700052091</v>
      </c>
      <c r="T391">
        <f t="shared" si="169"/>
        <v>1.0560442500404157</v>
      </c>
      <c r="U391">
        <f t="shared" si="170"/>
        <v>0.89177070003412873</v>
      </c>
      <c r="V391">
        <f t="shared" si="171"/>
        <v>0.61798145002365068</v>
      </c>
      <c r="W391">
        <f t="shared" si="172"/>
        <v>0.39112750001496877</v>
      </c>
      <c r="X391">
        <f t="shared" si="173"/>
        <v>0.50084562501122654</v>
      </c>
      <c r="Y391">
        <f t="shared" si="174"/>
        <v>0.5960809575079784</v>
      </c>
      <c r="Z391">
        <f t="shared" si="175"/>
        <v>2.3374231742200795</v>
      </c>
      <c r="AA391">
        <f t="shared" si="176"/>
        <v>1.8135179799983376</v>
      </c>
      <c r="AB391">
        <f t="shared" si="177"/>
        <v>1.5314151831097074</v>
      </c>
      <c r="AC391">
        <f t="shared" si="178"/>
        <v>1.0612438549619903</v>
      </c>
      <c r="AD391">
        <f t="shared" si="179"/>
        <v>0.67167332592531026</v>
      </c>
      <c r="AE391">
        <f t="shared" si="180"/>
        <v>1.1534004026215612</v>
      </c>
      <c r="AF391">
        <f t="shared" si="181"/>
        <v>1.2615261966367481</v>
      </c>
      <c r="AG391">
        <f t="shared" si="182"/>
        <v>3.7341919455716002</v>
      </c>
      <c r="AH391">
        <f t="shared" si="183"/>
        <v>2.8972178888055522</v>
      </c>
      <c r="AI391">
        <f t="shared" si="184"/>
        <v>2.4465395505469103</v>
      </c>
      <c r="AJ391">
        <f t="shared" si="185"/>
        <v>1.6954089867825082</v>
      </c>
      <c r="AK391">
        <f t="shared" si="186"/>
        <v>1.0730436625205748</v>
      </c>
      <c r="AL391">
        <f t="shared" si="187"/>
        <v>1.2592502468904312</v>
      </c>
      <c r="AM391">
        <f t="shared" si="188"/>
        <v>1.4208775621234664</v>
      </c>
      <c r="AN391">
        <f>ACOS(COS(RADIANS(90-$C391)) *COS(RADIANS(90-'1. Intensity Data'!$C$8)) +SIN(RADIANS(90-'Climate Stations - U of M'!$C391)) *SIN(RADIANS(90-'1. Intensity Data'!$C$8)) *COS(RADIANS('Climate Stations - U of M'!$D391-'1. Intensity Data'!$C$9))) *6371</f>
        <v>324.47940058380306</v>
      </c>
    </row>
    <row r="392" spans="1:40" x14ac:dyDescent="0.25">
      <c r="A392">
        <v>476</v>
      </c>
      <c r="B392" t="s">
        <v>953</v>
      </c>
      <c r="C392">
        <v>45.916699999999899</v>
      </c>
      <c r="D392">
        <v>-107.5667</v>
      </c>
      <c r="E392">
        <v>853.39999999999895</v>
      </c>
      <c r="F392" t="s">
        <v>954</v>
      </c>
      <c r="G392" t="s">
        <v>2345</v>
      </c>
      <c r="H392" s="8">
        <v>0.97489000000000003</v>
      </c>
      <c r="I392" s="8">
        <v>1.34819</v>
      </c>
      <c r="J392" s="8">
        <v>2.3692199999999999</v>
      </c>
      <c r="K392" s="8">
        <v>3.2476500000000001</v>
      </c>
      <c r="L392">
        <f t="shared" si="162"/>
        <v>2799.8688559999964</v>
      </c>
      <c r="M392">
        <f t="shared" si="163"/>
        <v>0.65540812182926755</v>
      </c>
      <c r="N392">
        <f t="shared" si="164"/>
        <v>1.8953946107040931</v>
      </c>
      <c r="O392" s="6">
        <f t="shared" si="165"/>
        <v>0.31696809736401771</v>
      </c>
      <c r="P392" s="6">
        <f t="shared" si="166"/>
        <v>0.43570257881394825</v>
      </c>
      <c r="Q392">
        <f t="shared" si="167"/>
        <v>1.1655485947590207</v>
      </c>
      <c r="R392" s="8">
        <v>1.4146136472758351</v>
      </c>
      <c r="S392">
        <f t="shared" si="168"/>
        <v>2.2808202639658508</v>
      </c>
      <c r="T392">
        <f t="shared" si="169"/>
        <v>1.7696019289390224</v>
      </c>
      <c r="U392">
        <f t="shared" si="170"/>
        <v>1.49433051777073</v>
      </c>
      <c r="V392">
        <f t="shared" si="171"/>
        <v>1.0355448324902428</v>
      </c>
      <c r="W392">
        <f t="shared" si="172"/>
        <v>0.65540812182926755</v>
      </c>
      <c r="X392">
        <f t="shared" si="173"/>
        <v>0.73527859137195062</v>
      </c>
      <c r="Y392">
        <f t="shared" si="174"/>
        <v>0.80460615893499965</v>
      </c>
      <c r="Z392">
        <f t="shared" si="175"/>
        <v>4.0561091097613922</v>
      </c>
      <c r="AA392">
        <f t="shared" si="176"/>
        <v>3.146981205849356</v>
      </c>
      <c r="AB392">
        <f t="shared" si="177"/>
        <v>2.6574507960505671</v>
      </c>
      <c r="AC392">
        <f t="shared" si="178"/>
        <v>1.8415667797192528</v>
      </c>
      <c r="AD392">
        <f t="shared" si="179"/>
        <v>1.1655485947590207</v>
      </c>
      <c r="AE392">
        <f t="shared" si="180"/>
        <v>1.125277048449427</v>
      </c>
      <c r="AF392">
        <f t="shared" si="181"/>
        <v>1.208991771043201</v>
      </c>
      <c r="AG392">
        <f t="shared" si="182"/>
        <v>6.595973245250244</v>
      </c>
      <c r="AH392">
        <f t="shared" si="183"/>
        <v>5.1175654489010514</v>
      </c>
      <c r="AI392">
        <f t="shared" si="184"/>
        <v>4.3214997124053323</v>
      </c>
      <c r="AJ392">
        <f t="shared" si="185"/>
        <v>2.9947234849124671</v>
      </c>
      <c r="AK392">
        <f t="shared" si="186"/>
        <v>1.8953946107040931</v>
      </c>
      <c r="AL392">
        <f t="shared" si="187"/>
        <v>2.0138509580280699</v>
      </c>
      <c r="AM392">
        <f t="shared" si="188"/>
        <v>2.1166710675052816</v>
      </c>
      <c r="AN392">
        <f>ACOS(COS(RADIANS(90-$C392)) *COS(RADIANS(90-'1. Intensity Data'!$C$8)) +SIN(RADIANS(90-'Climate Stations - U of M'!$C392)) *SIN(RADIANS(90-'1. Intensity Data'!$C$8)) *COS(RADIANS('Climate Stations - U of M'!$D392-'1. Intensity Data'!$C$9))) *6371</f>
        <v>349.95385979499804</v>
      </c>
    </row>
    <row r="393" spans="1:40" x14ac:dyDescent="0.25">
      <c r="A393">
        <v>477</v>
      </c>
      <c r="B393" t="s">
        <v>955</v>
      </c>
      <c r="C393">
        <v>48.799999999999898</v>
      </c>
      <c r="D393">
        <v>-105.599999999999</v>
      </c>
      <c r="E393">
        <v>755.89999999999895</v>
      </c>
      <c r="F393" t="s">
        <v>956</v>
      </c>
      <c r="G393" t="s">
        <v>2345</v>
      </c>
      <c r="H393" s="8">
        <v>1.09243</v>
      </c>
      <c r="I393" s="8">
        <v>1.59432</v>
      </c>
      <c r="J393" s="8">
        <v>2.7894000000000001</v>
      </c>
      <c r="K393" s="8">
        <v>3.8469500000000001</v>
      </c>
      <c r="L393">
        <f t="shared" si="162"/>
        <v>2479.9869559999966</v>
      </c>
      <c r="M393">
        <f t="shared" si="163"/>
        <v>0.69419558266910042</v>
      </c>
      <c r="N393">
        <f t="shared" si="164"/>
        <v>2.127691135031252</v>
      </c>
      <c r="O393" s="6">
        <f t="shared" si="165"/>
        <v>0.36643331349869313</v>
      </c>
      <c r="P393" s="6">
        <f t="shared" si="166"/>
        <v>0.4402033645542428</v>
      </c>
      <c r="Q393">
        <f t="shared" si="167"/>
        <v>1.2839472497927473</v>
      </c>
      <c r="R393" s="8">
        <v>1.4360554686782221</v>
      </c>
      <c r="S393">
        <f t="shared" si="168"/>
        <v>2.4158006276884691</v>
      </c>
      <c r="T393">
        <f t="shared" si="169"/>
        <v>1.8743280732065712</v>
      </c>
      <c r="U393">
        <f t="shared" si="170"/>
        <v>1.5827659284855489</v>
      </c>
      <c r="V393">
        <f t="shared" si="171"/>
        <v>1.0968290206171787</v>
      </c>
      <c r="W393">
        <f t="shared" si="172"/>
        <v>0.69419558266910042</v>
      </c>
      <c r="X393">
        <f t="shared" si="173"/>
        <v>0.79375418700182543</v>
      </c>
      <c r="Y393">
        <f t="shared" si="174"/>
        <v>0.88017105556263053</v>
      </c>
      <c r="Z393">
        <f t="shared" si="175"/>
        <v>4.4681364292787604</v>
      </c>
      <c r="AA393">
        <f t="shared" si="176"/>
        <v>3.4666575744404176</v>
      </c>
      <c r="AB393">
        <f t="shared" si="177"/>
        <v>2.9273997295274636</v>
      </c>
      <c r="AC393">
        <f t="shared" si="178"/>
        <v>2.0286366546725407</v>
      </c>
      <c r="AD393">
        <f t="shared" si="179"/>
        <v>1.2839472497927473</v>
      </c>
      <c r="AE393">
        <f t="shared" si="180"/>
        <v>1.1306375038000236</v>
      </c>
      <c r="AF393">
        <f t="shared" si="181"/>
        <v>1.2190051016381158</v>
      </c>
      <c r="AG393">
        <f t="shared" si="182"/>
        <v>7.4043651499087559</v>
      </c>
      <c r="AH393">
        <f t="shared" si="183"/>
        <v>5.7447660645843808</v>
      </c>
      <c r="AI393">
        <f t="shared" si="184"/>
        <v>4.8511357878712538</v>
      </c>
      <c r="AJ393">
        <f t="shared" si="185"/>
        <v>3.3617519933493782</v>
      </c>
      <c r="AK393">
        <f t="shared" si="186"/>
        <v>2.127691135031252</v>
      </c>
      <c r="AL393">
        <f t="shared" si="187"/>
        <v>2.293118351273439</v>
      </c>
      <c r="AM393">
        <f t="shared" si="188"/>
        <v>2.4367091749716576</v>
      </c>
      <c r="AN393">
        <f>ACOS(COS(RADIANS(90-$C393)) *COS(RADIANS(90-'1. Intensity Data'!$C$8)) +SIN(RADIANS(90-'Climate Stations - U of M'!$C393)) *SIN(RADIANS(90-'1. Intensity Data'!$C$8)) *COS(RADIANS('Climate Stations - U of M'!$D393-'1. Intensity Data'!$C$9))) *6371</f>
        <v>538.94654660053789</v>
      </c>
    </row>
    <row r="394" spans="1:40" x14ac:dyDescent="0.25">
      <c r="A394">
        <v>982</v>
      </c>
      <c r="B394" t="s">
        <v>1959</v>
      </c>
      <c r="C394">
        <v>45.333300000000001</v>
      </c>
      <c r="D394">
        <v>-110.2167</v>
      </c>
      <c r="E394" s="13">
        <v>1737.4</v>
      </c>
      <c r="F394" t="s">
        <v>1960</v>
      </c>
      <c r="G394" t="s">
        <v>2345</v>
      </c>
      <c r="H394" s="8">
        <v>1.35148</v>
      </c>
      <c r="I394" s="8">
        <v>2.2453099999999999</v>
      </c>
      <c r="J394" s="8">
        <v>2.7718400000000001</v>
      </c>
      <c r="K394" s="8">
        <v>4.5999999999999996</v>
      </c>
      <c r="L394">
        <f t="shared" si="162"/>
        <v>5700.1314160000002</v>
      </c>
      <c r="M394">
        <f t="shared" si="163"/>
        <v>0.75199062466029187</v>
      </c>
      <c r="N394">
        <f t="shared" si="164"/>
        <v>1.7643665831937392</v>
      </c>
      <c r="O394" s="6">
        <f t="shared" si="165"/>
        <v>0.25878578861339008</v>
      </c>
      <c r="P394" s="6">
        <f t="shared" si="166"/>
        <v>0.57261398491393856</v>
      </c>
      <c r="Q394">
        <f t="shared" si="167"/>
        <v>1.1684902840538389</v>
      </c>
      <c r="R394" s="8">
        <v>1.5020879997825767</v>
      </c>
      <c r="S394">
        <f t="shared" si="168"/>
        <v>2.6169273738178154</v>
      </c>
      <c r="T394">
        <f t="shared" si="169"/>
        <v>2.0303746865827881</v>
      </c>
      <c r="U394">
        <f t="shared" si="170"/>
        <v>1.7145386242254652</v>
      </c>
      <c r="V394">
        <f t="shared" si="171"/>
        <v>1.1881451869632613</v>
      </c>
      <c r="W394">
        <f t="shared" si="172"/>
        <v>0.75199062466029187</v>
      </c>
      <c r="X394">
        <f t="shared" si="173"/>
        <v>0.90186296849521896</v>
      </c>
      <c r="Y394">
        <f t="shared" si="174"/>
        <v>1.0319521629439357</v>
      </c>
      <c r="Z394">
        <f t="shared" si="175"/>
        <v>4.0663461885073593</v>
      </c>
      <c r="AA394">
        <f t="shared" si="176"/>
        <v>3.1549237669453651</v>
      </c>
      <c r="AB394">
        <f t="shared" si="177"/>
        <v>2.6641578476427523</v>
      </c>
      <c r="AC394">
        <f t="shared" si="178"/>
        <v>1.8462146488050655</v>
      </c>
      <c r="AD394">
        <f t="shared" si="179"/>
        <v>1.1684902840538389</v>
      </c>
      <c r="AE394">
        <f t="shared" si="180"/>
        <v>1.1471456365761123</v>
      </c>
      <c r="AF394">
        <f t="shared" si="181"/>
        <v>1.2498422936638494</v>
      </c>
      <c r="AG394">
        <f t="shared" si="182"/>
        <v>6.1399957095142126</v>
      </c>
      <c r="AH394">
        <f t="shared" si="183"/>
        <v>4.7637897746230955</v>
      </c>
      <c r="AI394">
        <f t="shared" si="184"/>
        <v>4.0227558096817253</v>
      </c>
      <c r="AJ394">
        <f t="shared" si="185"/>
        <v>2.7876992014461082</v>
      </c>
      <c r="AK394">
        <f t="shared" si="186"/>
        <v>1.7643665831937392</v>
      </c>
      <c r="AL394">
        <f t="shared" si="187"/>
        <v>2.0162349373953043</v>
      </c>
      <c r="AM394">
        <f t="shared" si="188"/>
        <v>2.2348566688422631</v>
      </c>
      <c r="AN394">
        <f>ACOS(COS(RADIANS(90-$C394)) *COS(RADIANS(90-'1. Intensity Data'!$C$8)) +SIN(RADIANS(90-'Climate Stations - U of M'!$C394)) *SIN(RADIANS(90-'1. Intensity Data'!$C$8)) *COS(RADIANS('Climate Stations - U of M'!$D394-'1. Intensity Data'!$C$9))) *6371</f>
        <v>197.0585134709716</v>
      </c>
    </row>
    <row r="395" spans="1:40" x14ac:dyDescent="0.25">
      <c r="A395">
        <v>478</v>
      </c>
      <c r="B395" t="s">
        <v>957</v>
      </c>
      <c r="C395">
        <v>48.066699999999898</v>
      </c>
      <c r="D395">
        <v>-106.05</v>
      </c>
      <c r="E395">
        <v>630.89999999999895</v>
      </c>
      <c r="F395" t="s">
        <v>958</v>
      </c>
      <c r="G395" t="s">
        <v>2345</v>
      </c>
      <c r="H395" s="8">
        <v>1.1846000000000001</v>
      </c>
      <c r="I395" s="8">
        <v>1.75545</v>
      </c>
      <c r="J395" s="8">
        <v>2.9537300000000002</v>
      </c>
      <c r="K395" s="8">
        <v>4.1887299999999996</v>
      </c>
      <c r="L395">
        <f t="shared" si="162"/>
        <v>2069.8819559999965</v>
      </c>
      <c r="M395">
        <f t="shared" si="163"/>
        <v>0.73945100823150778</v>
      </c>
      <c r="N395">
        <f t="shared" si="164"/>
        <v>2.1856254429620976</v>
      </c>
      <c r="O395" s="6">
        <f t="shared" si="165"/>
        <v>0.36967431753952962</v>
      </c>
      <c r="P395" s="6">
        <f t="shared" si="166"/>
        <v>0.48321229730356097</v>
      </c>
      <c r="Q395">
        <f t="shared" si="167"/>
        <v>1.3344188701328292</v>
      </c>
      <c r="R395" s="8">
        <v>1.4311682215723336</v>
      </c>
      <c r="S395">
        <f t="shared" si="168"/>
        <v>2.5732895086456469</v>
      </c>
      <c r="T395">
        <f t="shared" si="169"/>
        <v>1.9965177222250712</v>
      </c>
      <c r="U395">
        <f t="shared" si="170"/>
        <v>1.6859482987678376</v>
      </c>
      <c r="V395">
        <f t="shared" si="171"/>
        <v>1.1683325930057824</v>
      </c>
      <c r="W395">
        <f t="shared" si="172"/>
        <v>0.73945100823150778</v>
      </c>
      <c r="X395">
        <f t="shared" si="173"/>
        <v>0.85073825617363086</v>
      </c>
      <c r="Y395">
        <f t="shared" si="174"/>
        <v>0.94733558738739365</v>
      </c>
      <c r="Z395">
        <f t="shared" si="175"/>
        <v>4.6437776680622456</v>
      </c>
      <c r="AA395">
        <f t="shared" si="176"/>
        <v>3.6029309493586386</v>
      </c>
      <c r="AB395">
        <f t="shared" si="177"/>
        <v>3.0424750239028504</v>
      </c>
      <c r="AC395">
        <f t="shared" si="178"/>
        <v>2.1083818148098703</v>
      </c>
      <c r="AD395">
        <f t="shared" si="179"/>
        <v>1.3344188701328292</v>
      </c>
      <c r="AE395">
        <f t="shared" si="180"/>
        <v>1.1294156920235516</v>
      </c>
      <c r="AF395">
        <f t="shared" si="181"/>
        <v>1.2167227572396659</v>
      </c>
      <c r="AG395">
        <f t="shared" si="182"/>
        <v>7.6059765415080989</v>
      </c>
      <c r="AH395">
        <f t="shared" si="183"/>
        <v>5.9011886959976634</v>
      </c>
      <c r="AI395">
        <f t="shared" si="184"/>
        <v>4.9832260099535821</v>
      </c>
      <c r="AJ395">
        <f t="shared" si="185"/>
        <v>3.4532881998801144</v>
      </c>
      <c r="AK395">
        <f t="shared" si="186"/>
        <v>2.1856254429620976</v>
      </c>
      <c r="AL395">
        <f t="shared" si="187"/>
        <v>2.3776515822215734</v>
      </c>
      <c r="AM395">
        <f t="shared" si="188"/>
        <v>2.5443302710987981</v>
      </c>
      <c r="AN395">
        <f>ACOS(COS(RADIANS(90-$C395)) *COS(RADIANS(90-'1. Intensity Data'!$C$8)) +SIN(RADIANS(90-'Climate Stations - U of M'!$C395)) *SIN(RADIANS(90-'1. Intensity Data'!$C$8)) *COS(RADIANS('Climate Stations - U of M'!$D395-'1. Intensity Data'!$C$9))) *6371</f>
        <v>478.30181002759218</v>
      </c>
    </row>
    <row r="396" spans="1:40" x14ac:dyDescent="0.25">
      <c r="A396">
        <v>221</v>
      </c>
      <c r="B396" t="s">
        <v>444</v>
      </c>
      <c r="C396">
        <v>48.265300000000003</v>
      </c>
      <c r="D396">
        <v>-105.934</v>
      </c>
      <c r="E396">
        <v>827.79999999999905</v>
      </c>
      <c r="F396" t="s">
        <v>445</v>
      </c>
      <c r="G396" t="s">
        <v>2345</v>
      </c>
      <c r="H396" s="8">
        <v>1.1505000000000001</v>
      </c>
      <c r="I396" s="8">
        <v>1.698</v>
      </c>
      <c r="J396" s="8">
        <v>2.9089299999999998</v>
      </c>
      <c r="K396" s="8">
        <v>3.9193099999999998</v>
      </c>
      <c r="L396">
        <f t="shared" si="162"/>
        <v>2715.8793519999967</v>
      </c>
      <c r="M396">
        <f t="shared" si="163"/>
        <v>0.72178605565371035</v>
      </c>
      <c r="N396">
        <f t="shared" si="164"/>
        <v>2.2239027384403594</v>
      </c>
      <c r="O396" s="6">
        <f t="shared" si="165"/>
        <v>0.38397439910306758</v>
      </c>
      <c r="P396" s="6">
        <f t="shared" si="166"/>
        <v>0.4556352835082198</v>
      </c>
      <c r="Q396">
        <f t="shared" si="167"/>
        <v>1.3397690109742895</v>
      </c>
      <c r="R396" s="8">
        <v>1.8143010942133126</v>
      </c>
      <c r="S396">
        <f t="shared" si="168"/>
        <v>2.5118154736749121</v>
      </c>
      <c r="T396">
        <f t="shared" si="169"/>
        <v>1.9488223502650179</v>
      </c>
      <c r="U396">
        <f t="shared" si="170"/>
        <v>1.6456722068904595</v>
      </c>
      <c r="V396">
        <f t="shared" si="171"/>
        <v>1.1404219679328624</v>
      </c>
      <c r="W396">
        <f t="shared" si="172"/>
        <v>0.72178605565371035</v>
      </c>
      <c r="X396">
        <f t="shared" si="173"/>
        <v>0.82896454174028278</v>
      </c>
      <c r="Y396">
        <f t="shared" si="174"/>
        <v>0.92199546766342766</v>
      </c>
      <c r="Z396">
        <f t="shared" si="175"/>
        <v>4.6623961581905267</v>
      </c>
      <c r="AA396">
        <f t="shared" si="176"/>
        <v>3.6173763296305816</v>
      </c>
      <c r="AB396">
        <f t="shared" si="177"/>
        <v>3.0546733450213797</v>
      </c>
      <c r="AC396">
        <f t="shared" si="178"/>
        <v>2.1168350373393774</v>
      </c>
      <c r="AD396">
        <f t="shared" si="179"/>
        <v>1.3397690109742895</v>
      </c>
      <c r="AE396">
        <f t="shared" si="180"/>
        <v>1.2251989101837963</v>
      </c>
      <c r="AF396">
        <f t="shared" si="181"/>
        <v>1.3956458087630033</v>
      </c>
      <c r="AG396">
        <f t="shared" si="182"/>
        <v>7.7391815297724502</v>
      </c>
      <c r="AH396">
        <f t="shared" si="183"/>
        <v>6.0045373937889703</v>
      </c>
      <c r="AI396">
        <f t="shared" si="184"/>
        <v>5.0704982436440185</v>
      </c>
      <c r="AJ396">
        <f t="shared" si="185"/>
        <v>3.5137663267357677</v>
      </c>
      <c r="AK396">
        <f t="shared" si="186"/>
        <v>2.2239027384403594</v>
      </c>
      <c r="AL396">
        <f t="shared" si="187"/>
        <v>2.3951595538302692</v>
      </c>
      <c r="AM396">
        <f t="shared" si="188"/>
        <v>2.5438104695887116</v>
      </c>
      <c r="AN396">
        <f>ACOS(COS(RADIANS(90-$C396)) *COS(RADIANS(90-'1. Intensity Data'!$C$8)) +SIN(RADIANS(90-'Climate Stations - U of M'!$C396)) *SIN(RADIANS(90-'1. Intensity Data'!$C$8)) *COS(RADIANS('Climate Stations - U of M'!$D396-'1. Intensity Data'!$C$9))) *6371</f>
        <v>493.58793393377687</v>
      </c>
    </row>
    <row r="397" spans="1:40" x14ac:dyDescent="0.25">
      <c r="A397">
        <v>228</v>
      </c>
      <c r="B397" t="s">
        <v>458</v>
      </c>
      <c r="C397">
        <v>48.110199999999899</v>
      </c>
      <c r="D397">
        <v>-105.8861</v>
      </c>
      <c r="E397">
        <v>676</v>
      </c>
      <c r="F397" t="s">
        <v>459</v>
      </c>
      <c r="G397" t="s">
        <v>2345</v>
      </c>
      <c r="H397" s="8">
        <v>1.16595</v>
      </c>
      <c r="I397" s="8">
        <v>1.7250000000000001</v>
      </c>
      <c r="J397" s="8">
        <v>2.9333300000000002</v>
      </c>
      <c r="K397" s="8">
        <v>4.0717999999999996</v>
      </c>
      <c r="L397">
        <f t="shared" si="162"/>
        <v>2217.8478399999999</v>
      </c>
      <c r="M397">
        <f t="shared" si="163"/>
        <v>0.72939192360869576</v>
      </c>
      <c r="N397">
        <f t="shared" si="164"/>
        <v>2.2041378397391678</v>
      </c>
      <c r="O397" s="6">
        <f t="shared" si="165"/>
        <v>0.3769778230046657</v>
      </c>
      <c r="P397" s="6">
        <f t="shared" si="166"/>
        <v>0.46809080845938555</v>
      </c>
      <c r="Q397">
        <f t="shared" si="167"/>
        <v>1.3361143240992766</v>
      </c>
      <c r="R397" s="8">
        <v>1.0620208569642593</v>
      </c>
      <c r="S397">
        <f t="shared" si="168"/>
        <v>2.5382838941582611</v>
      </c>
      <c r="T397">
        <f t="shared" si="169"/>
        <v>1.9693581937434788</v>
      </c>
      <c r="U397">
        <f t="shared" si="170"/>
        <v>1.6630135858278261</v>
      </c>
      <c r="V397">
        <f t="shared" si="171"/>
        <v>1.1524392393017393</v>
      </c>
      <c r="W397">
        <f t="shared" si="172"/>
        <v>0.72939192360869576</v>
      </c>
      <c r="X397">
        <f t="shared" si="173"/>
        <v>0.8385314427065218</v>
      </c>
      <c r="Y397">
        <f t="shared" si="174"/>
        <v>0.93326454528343494</v>
      </c>
      <c r="Z397">
        <f t="shared" si="175"/>
        <v>4.6496778478654823</v>
      </c>
      <c r="AA397">
        <f t="shared" si="176"/>
        <v>3.607508675068047</v>
      </c>
      <c r="AB397">
        <f t="shared" si="177"/>
        <v>3.0463406589463502</v>
      </c>
      <c r="AC397">
        <f t="shared" si="178"/>
        <v>2.1110606320768572</v>
      </c>
      <c r="AD397">
        <f t="shared" si="179"/>
        <v>1.3361143240992766</v>
      </c>
      <c r="AE397">
        <f t="shared" si="180"/>
        <v>1.0371288508715331</v>
      </c>
      <c r="AF397">
        <f t="shared" si="181"/>
        <v>1.0443309379676953</v>
      </c>
      <c r="AG397">
        <f t="shared" si="182"/>
        <v>7.6703996822923042</v>
      </c>
      <c r="AH397">
        <f t="shared" si="183"/>
        <v>5.9511721672957538</v>
      </c>
      <c r="AI397">
        <f t="shared" si="184"/>
        <v>5.0254342746053018</v>
      </c>
      <c r="AJ397">
        <f t="shared" si="185"/>
        <v>3.4825377867878853</v>
      </c>
      <c r="AK397">
        <f t="shared" si="186"/>
        <v>2.2041378397391678</v>
      </c>
      <c r="AL397">
        <f t="shared" si="187"/>
        <v>2.3864358798043757</v>
      </c>
      <c r="AM397">
        <f t="shared" si="188"/>
        <v>2.5446705785809769</v>
      </c>
      <c r="AN397">
        <f>ACOS(COS(RADIANS(90-$C397)) *COS(RADIANS(90-'1. Intensity Data'!$C$8)) +SIN(RADIANS(90-'Climate Stations - U of M'!$C397)) *SIN(RADIANS(90-'1. Intensity Data'!$C$8)) *COS(RADIANS('Climate Stations - U of M'!$D397-'1. Intensity Data'!$C$9))) *6371</f>
        <v>491.37217468172952</v>
      </c>
    </row>
    <row r="398" spans="1:40" x14ac:dyDescent="0.25">
      <c r="A398">
        <v>983</v>
      </c>
      <c r="B398" t="s">
        <v>1961</v>
      </c>
      <c r="C398">
        <v>45.329999999999899</v>
      </c>
      <c r="D398">
        <v>-112.9128</v>
      </c>
      <c r="E398" s="13">
        <v>2262.1999999999898</v>
      </c>
      <c r="F398" t="s">
        <v>1962</v>
      </c>
      <c r="G398" t="s">
        <v>2345</v>
      </c>
      <c r="H398" s="8">
        <v>0.79583000000000004</v>
      </c>
      <c r="I398" s="8">
        <v>1.3882399999999999</v>
      </c>
      <c r="J398" s="8">
        <v>1.7606999999999999</v>
      </c>
      <c r="K398" s="8">
        <v>3.0533299999999999</v>
      </c>
      <c r="L398">
        <f t="shared" si="162"/>
        <v>7421.9162479999668</v>
      </c>
      <c r="M398">
        <f t="shared" si="163"/>
        <v>0.43403742589249711</v>
      </c>
      <c r="N398">
        <f t="shared" si="164"/>
        <v>1.2169292093566133</v>
      </c>
      <c r="O398" s="6">
        <f t="shared" si="165"/>
        <v>0.20012453464046884</v>
      </c>
      <c r="P398" s="6">
        <f t="shared" si="166"/>
        <v>0.29532166894558498</v>
      </c>
      <c r="Q398">
        <f t="shared" si="167"/>
        <v>0.75612543915109909</v>
      </c>
      <c r="R398" s="8">
        <v>1.3070247356967175</v>
      </c>
      <c r="S398">
        <f t="shared" si="168"/>
        <v>1.5104502421058899</v>
      </c>
      <c r="T398">
        <f t="shared" si="169"/>
        <v>1.1719010499097422</v>
      </c>
      <c r="U398">
        <f t="shared" si="170"/>
        <v>0.98960533103489334</v>
      </c>
      <c r="V398">
        <f t="shared" si="171"/>
        <v>0.68577913291014547</v>
      </c>
      <c r="W398">
        <f t="shared" si="172"/>
        <v>0.43403742589249711</v>
      </c>
      <c r="X398">
        <f t="shared" si="173"/>
        <v>0.52448556941937285</v>
      </c>
      <c r="Y398">
        <f t="shared" si="174"/>
        <v>0.60299455800070101</v>
      </c>
      <c r="Z398">
        <f t="shared" si="175"/>
        <v>2.6313165282458248</v>
      </c>
      <c r="AA398">
        <f t="shared" si="176"/>
        <v>2.0415386857079678</v>
      </c>
      <c r="AB398">
        <f t="shared" si="177"/>
        <v>1.7239660012645057</v>
      </c>
      <c r="AC398">
        <f t="shared" si="178"/>
        <v>1.1946781938587365</v>
      </c>
      <c r="AD398">
        <f t="shared" si="179"/>
        <v>0.75612543915109909</v>
      </c>
      <c r="AE398">
        <f t="shared" si="180"/>
        <v>1.0983798205546476</v>
      </c>
      <c r="AF398">
        <f t="shared" si="181"/>
        <v>1.1587477493357532</v>
      </c>
      <c r="AG398">
        <f t="shared" si="182"/>
        <v>4.2349136485610135</v>
      </c>
      <c r="AH398">
        <f t="shared" si="183"/>
        <v>3.2857088652628565</v>
      </c>
      <c r="AI398">
        <f t="shared" si="184"/>
        <v>2.7745985973330782</v>
      </c>
      <c r="AJ398">
        <f t="shared" si="185"/>
        <v>1.9227481507834492</v>
      </c>
      <c r="AK398">
        <f t="shared" si="186"/>
        <v>1.2169292093566133</v>
      </c>
      <c r="AL398">
        <f t="shared" si="187"/>
        <v>1.35287190701746</v>
      </c>
      <c r="AM398">
        <f t="shared" si="188"/>
        <v>1.4708701685870751</v>
      </c>
      <c r="AN398">
        <f>ACOS(COS(RADIANS(90-$C398)) *COS(RADIANS(90-'1. Intensity Data'!$C$8)) +SIN(RADIANS(90-'Climate Stations - U of M'!$C398)) *SIN(RADIANS(90-'1. Intensity Data'!$C$8)) *COS(RADIANS('Climate Stations - U of M'!$D398-'1. Intensity Data'!$C$9))) *6371</f>
        <v>156.48951987351577</v>
      </c>
    </row>
    <row r="399" spans="1:40" x14ac:dyDescent="0.25">
      <c r="A399" s="1">
        <v>1103</v>
      </c>
      <c r="B399" t="s">
        <v>2200</v>
      </c>
      <c r="C399">
        <v>46.45</v>
      </c>
      <c r="D399">
        <v>-112.2</v>
      </c>
      <c r="E399" s="13">
        <v>1975.0999999999899</v>
      </c>
      <c r="F399" t="s">
        <v>2201</v>
      </c>
      <c r="G399" t="s">
        <v>2345</v>
      </c>
      <c r="H399" s="8">
        <v>0.79818</v>
      </c>
      <c r="I399" s="8">
        <v>1.42516</v>
      </c>
      <c r="J399" s="8">
        <v>1.8</v>
      </c>
      <c r="K399" s="8">
        <v>3.2176300000000002</v>
      </c>
      <c r="L399">
        <f t="shared" si="162"/>
        <v>6479.9870839999667</v>
      </c>
      <c r="M399">
        <f t="shared" si="163"/>
        <v>0.42585797246344276</v>
      </c>
      <c r="N399">
        <f t="shared" si="164"/>
        <v>1.2388632952723824</v>
      </c>
      <c r="O399" s="6">
        <f t="shared" si="165"/>
        <v>0.20782222437875494</v>
      </c>
      <c r="P399" s="6">
        <f t="shared" si="166"/>
        <v>0.28180658357761246</v>
      </c>
      <c r="Q399">
        <f t="shared" si="167"/>
        <v>0.76033493942499741</v>
      </c>
      <c r="R399" s="8">
        <v>1.3376024430182056</v>
      </c>
      <c r="S399">
        <f t="shared" si="168"/>
        <v>1.4819857441727806</v>
      </c>
      <c r="T399">
        <f t="shared" si="169"/>
        <v>1.1498165256512956</v>
      </c>
      <c r="U399">
        <f t="shared" si="170"/>
        <v>0.9709561772166494</v>
      </c>
      <c r="V399">
        <f t="shared" si="171"/>
        <v>0.67285559649223958</v>
      </c>
      <c r="W399">
        <f t="shared" si="172"/>
        <v>0.42585797246344276</v>
      </c>
      <c r="X399">
        <f t="shared" si="173"/>
        <v>0.51893847934758208</v>
      </c>
      <c r="Y399">
        <f t="shared" si="174"/>
        <v>0.59973235932301505</v>
      </c>
      <c r="Z399">
        <f t="shared" si="175"/>
        <v>2.6459655891989908</v>
      </c>
      <c r="AA399">
        <f t="shared" si="176"/>
        <v>2.0529043364474933</v>
      </c>
      <c r="AB399">
        <f t="shared" si="177"/>
        <v>1.733563661888994</v>
      </c>
      <c r="AC399">
        <f t="shared" si="178"/>
        <v>1.201329204291496</v>
      </c>
      <c r="AD399">
        <f t="shared" si="179"/>
        <v>0.76033493942499741</v>
      </c>
      <c r="AE399">
        <f t="shared" si="180"/>
        <v>1.1060242473850197</v>
      </c>
      <c r="AF399">
        <f t="shared" si="181"/>
        <v>1.1730275386548881</v>
      </c>
      <c r="AG399">
        <f t="shared" si="182"/>
        <v>4.3112442675478899</v>
      </c>
      <c r="AH399">
        <f t="shared" si="183"/>
        <v>3.3449308972354328</v>
      </c>
      <c r="AI399">
        <f t="shared" si="184"/>
        <v>2.8246083132210313</v>
      </c>
      <c r="AJ399">
        <f t="shared" si="185"/>
        <v>1.9574040065303642</v>
      </c>
      <c r="AK399">
        <f t="shared" si="186"/>
        <v>1.2388632952723824</v>
      </c>
      <c r="AL399">
        <f t="shared" si="187"/>
        <v>1.3791474714542868</v>
      </c>
      <c r="AM399">
        <f t="shared" si="188"/>
        <v>1.5009141363801799</v>
      </c>
      <c r="AN399">
        <f>ACOS(COS(RADIANS(90-$C399)) *COS(RADIANS(90-'1. Intensity Data'!$C$8)) +SIN(RADIANS(90-'Climate Stations - U of M'!$C399)) *SIN(RADIANS(90-'1. Intensity Data'!$C$8)) *COS(RADIANS('Climate Stations - U of M'!$D399-'1. Intensity Data'!$C$9))) *6371</f>
        <v>21.197316498383195</v>
      </c>
    </row>
    <row r="400" spans="1:40" x14ac:dyDescent="0.25">
      <c r="A400">
        <v>480</v>
      </c>
      <c r="B400" t="s">
        <v>961</v>
      </c>
      <c r="C400">
        <v>48.333300000000001</v>
      </c>
      <c r="D400">
        <v>-104.5</v>
      </c>
      <c r="E400">
        <v>618.70000000000005</v>
      </c>
      <c r="F400" t="s">
        <v>962</v>
      </c>
      <c r="G400" t="s">
        <v>2345</v>
      </c>
      <c r="H400" s="8">
        <v>1.09555</v>
      </c>
      <c r="I400" s="8">
        <v>1.59152</v>
      </c>
      <c r="J400" s="8">
        <v>2.7821699999999998</v>
      </c>
      <c r="K400" s="8">
        <v>3.9614799999999999</v>
      </c>
      <c r="L400">
        <f t="shared" si="162"/>
        <v>2029.855708</v>
      </c>
      <c r="M400">
        <f t="shared" si="163"/>
        <v>0.69918510871682416</v>
      </c>
      <c r="N400">
        <f t="shared" si="164"/>
        <v>2.0892322610068623</v>
      </c>
      <c r="O400" s="6">
        <f t="shared" si="165"/>
        <v>0.35532693707610385</v>
      </c>
      <c r="P400" s="6">
        <f t="shared" si="166"/>
        <v>0.45289124410552173</v>
      </c>
      <c r="Q400">
        <f t="shared" si="167"/>
        <v>1.2710617525561918</v>
      </c>
      <c r="R400" s="8">
        <v>0.99855338540757221</v>
      </c>
      <c r="S400">
        <f t="shared" si="168"/>
        <v>2.4331641783345477</v>
      </c>
      <c r="T400">
        <f t="shared" si="169"/>
        <v>1.8877997935354252</v>
      </c>
      <c r="U400">
        <f t="shared" si="170"/>
        <v>1.5941420478743589</v>
      </c>
      <c r="V400">
        <f t="shared" si="171"/>
        <v>1.1047124717725822</v>
      </c>
      <c r="W400">
        <f t="shared" si="172"/>
        <v>0.69918510871682416</v>
      </c>
      <c r="X400">
        <f t="shared" si="173"/>
        <v>0.79827633153761823</v>
      </c>
      <c r="Y400">
        <f t="shared" si="174"/>
        <v>0.88428751294606733</v>
      </c>
      <c r="Z400">
        <f t="shared" si="175"/>
        <v>4.4232948988955467</v>
      </c>
      <c r="AA400">
        <f t="shared" si="176"/>
        <v>3.4318667319017182</v>
      </c>
      <c r="AB400">
        <f t="shared" si="177"/>
        <v>2.898020795828117</v>
      </c>
      <c r="AC400">
        <f t="shared" si="178"/>
        <v>2.0082775690387833</v>
      </c>
      <c r="AD400">
        <f t="shared" si="179"/>
        <v>1.2710617525561918</v>
      </c>
      <c r="AE400">
        <f t="shared" si="180"/>
        <v>1.0212619829823613</v>
      </c>
      <c r="AF400">
        <f t="shared" si="181"/>
        <v>1.0146916287507224</v>
      </c>
      <c r="AG400">
        <f t="shared" si="182"/>
        <v>7.270528268303881</v>
      </c>
      <c r="AH400">
        <f t="shared" si="183"/>
        <v>5.6409271047185285</v>
      </c>
      <c r="AI400">
        <f t="shared" si="184"/>
        <v>4.7634495550956455</v>
      </c>
      <c r="AJ400">
        <f t="shared" si="185"/>
        <v>3.3009869723908425</v>
      </c>
      <c r="AK400">
        <f t="shared" si="186"/>
        <v>2.0892322610068623</v>
      </c>
      <c r="AL400">
        <f t="shared" si="187"/>
        <v>2.2624666957551467</v>
      </c>
      <c r="AM400">
        <f t="shared" si="188"/>
        <v>2.4128341851166577</v>
      </c>
      <c r="AN400">
        <f>ACOS(COS(RADIANS(90-$C400)) *COS(RADIANS(90-'1. Intensity Data'!$C$8)) +SIN(RADIANS(90-'Climate Stations - U of M'!$C400)) *SIN(RADIANS(90-'1. Intensity Data'!$C$8)) *COS(RADIANS('Climate Stations - U of M'!$D400-'1. Intensity Data'!$C$9))) *6371</f>
        <v>596.82725540804154</v>
      </c>
    </row>
    <row r="401" spans="1:40" x14ac:dyDescent="0.25">
      <c r="A401">
        <v>175</v>
      </c>
      <c r="B401" t="s">
        <v>352</v>
      </c>
      <c r="C401">
        <v>48.337600000000002</v>
      </c>
      <c r="D401">
        <v>-104.4941</v>
      </c>
      <c r="E401">
        <v>617.5</v>
      </c>
      <c r="F401" t="s">
        <v>353</v>
      </c>
      <c r="G401" t="s">
        <v>2345</v>
      </c>
      <c r="H401" s="8">
        <v>1.0963400000000001</v>
      </c>
      <c r="I401" s="8">
        <v>1.5927100000000001</v>
      </c>
      <c r="J401" s="8">
        <v>2.7853500000000002</v>
      </c>
      <c r="K401" s="8">
        <v>3.9729999999999999</v>
      </c>
      <c r="L401">
        <f t="shared" si="162"/>
        <v>2025.9186999999999</v>
      </c>
      <c r="M401">
        <f t="shared" si="163"/>
        <v>0.69965123725223066</v>
      </c>
      <c r="N401">
        <f t="shared" si="164"/>
        <v>2.0884349205586461</v>
      </c>
      <c r="O401" s="6">
        <f t="shared" si="165"/>
        <v>0.35500396633133341</v>
      </c>
      <c r="P401" s="6">
        <f t="shared" si="166"/>
        <v>0.45358123890206903</v>
      </c>
      <c r="Q401">
        <f t="shared" si="167"/>
        <v>1.2710080797303576</v>
      </c>
      <c r="R401" s="8">
        <v>1.973035923064786</v>
      </c>
      <c r="S401">
        <f t="shared" si="168"/>
        <v>2.4347863056377625</v>
      </c>
      <c r="T401">
        <f t="shared" si="169"/>
        <v>1.8890583405810228</v>
      </c>
      <c r="U401">
        <f t="shared" si="170"/>
        <v>1.5952048209350858</v>
      </c>
      <c r="V401">
        <f t="shared" si="171"/>
        <v>1.1054489548585245</v>
      </c>
      <c r="W401">
        <f t="shared" si="172"/>
        <v>0.69965123725223066</v>
      </c>
      <c r="X401">
        <f t="shared" si="173"/>
        <v>0.79882342793917305</v>
      </c>
      <c r="Y401">
        <f t="shared" si="174"/>
        <v>0.88490488945543899</v>
      </c>
      <c r="Z401">
        <f t="shared" si="175"/>
        <v>4.423108117461644</v>
      </c>
      <c r="AA401">
        <f t="shared" si="176"/>
        <v>3.4317218152719651</v>
      </c>
      <c r="AB401">
        <f t="shared" si="177"/>
        <v>2.8978984217852148</v>
      </c>
      <c r="AC401">
        <f t="shared" si="178"/>
        <v>2.0081927659739649</v>
      </c>
      <c r="AD401">
        <f t="shared" si="179"/>
        <v>1.2710080797303576</v>
      </c>
      <c r="AE401">
        <f t="shared" si="180"/>
        <v>1.2648826173966647</v>
      </c>
      <c r="AF401">
        <f t="shared" si="181"/>
        <v>1.4697749738366412</v>
      </c>
      <c r="AG401">
        <f t="shared" si="182"/>
        <v>7.2677535235440889</v>
      </c>
      <c r="AH401">
        <f t="shared" si="183"/>
        <v>5.6387742855083447</v>
      </c>
      <c r="AI401">
        <f t="shared" si="184"/>
        <v>4.7616316188737127</v>
      </c>
      <c r="AJ401">
        <f t="shared" si="185"/>
        <v>3.2997271744826611</v>
      </c>
      <c r="AK401">
        <f t="shared" si="186"/>
        <v>2.0884349205586461</v>
      </c>
      <c r="AL401">
        <f t="shared" si="187"/>
        <v>2.262663690418985</v>
      </c>
      <c r="AM401">
        <f t="shared" si="188"/>
        <v>2.4138942626577586</v>
      </c>
      <c r="AN401">
        <f>ACOS(COS(RADIANS(90-$C401)) *COS(RADIANS(90-'1. Intensity Data'!$C$8)) +SIN(RADIANS(90-'Climate Stations - U of M'!$C401)) *SIN(RADIANS(90-'1. Intensity Data'!$C$8)) *COS(RADIANS('Climate Stations - U of M'!$D401-'1. Intensity Data'!$C$9))) *6371</f>
        <v>597.37917256372771</v>
      </c>
    </row>
    <row r="402" spans="1:40" x14ac:dyDescent="0.25">
      <c r="A402">
        <v>479</v>
      </c>
      <c r="B402" t="s">
        <v>959</v>
      </c>
      <c r="C402">
        <v>48.2667</v>
      </c>
      <c r="D402">
        <v>-104.41670000000001</v>
      </c>
      <c r="E402">
        <v>650.1</v>
      </c>
      <c r="F402" t="s">
        <v>960</v>
      </c>
      <c r="G402" t="s">
        <v>2345</v>
      </c>
      <c r="H402" s="8">
        <v>1.0967</v>
      </c>
      <c r="I402" s="8">
        <v>1.59619</v>
      </c>
      <c r="J402" s="8">
        <v>2.7924199999999999</v>
      </c>
      <c r="K402" s="8">
        <v>3.9874999999999998</v>
      </c>
      <c r="L402">
        <f t="shared" si="162"/>
        <v>2132.874084</v>
      </c>
      <c r="M402">
        <f t="shared" si="163"/>
        <v>0.69862711337622707</v>
      </c>
      <c r="N402">
        <f t="shared" si="164"/>
        <v>2.0873373783564388</v>
      </c>
      <c r="O402" s="6">
        <f t="shared" si="165"/>
        <v>0.35498519897590081</v>
      </c>
      <c r="P402" s="6">
        <f t="shared" si="166"/>
        <v>0.45257012356557014</v>
      </c>
      <c r="Q402">
        <f t="shared" si="167"/>
        <v>1.2699537509610046</v>
      </c>
      <c r="R402" s="8">
        <v>2.0964496850371845</v>
      </c>
      <c r="S402">
        <f t="shared" si="168"/>
        <v>2.4312223545492699</v>
      </c>
      <c r="T402">
        <f t="shared" si="169"/>
        <v>1.8862932061158131</v>
      </c>
      <c r="U402">
        <f t="shared" si="170"/>
        <v>1.5928698184977976</v>
      </c>
      <c r="V402">
        <f t="shared" si="171"/>
        <v>1.1038308391344389</v>
      </c>
      <c r="W402">
        <f t="shared" si="172"/>
        <v>0.69862711337622707</v>
      </c>
      <c r="X402">
        <f t="shared" si="173"/>
        <v>0.79814533503217033</v>
      </c>
      <c r="Y402">
        <f t="shared" si="174"/>
        <v>0.8845271514295292</v>
      </c>
      <c r="Z402">
        <f t="shared" si="175"/>
        <v>4.4194390533442958</v>
      </c>
      <c r="AA402">
        <f t="shared" si="176"/>
        <v>3.4288751275947127</v>
      </c>
      <c r="AB402">
        <f t="shared" si="177"/>
        <v>2.8954945521910904</v>
      </c>
      <c r="AC402">
        <f t="shared" si="178"/>
        <v>2.0065269265183874</v>
      </c>
      <c r="AD402">
        <f t="shared" si="179"/>
        <v>1.2699537509610046</v>
      </c>
      <c r="AE402">
        <f t="shared" si="180"/>
        <v>1.2957360578897643</v>
      </c>
      <c r="AF402">
        <f t="shared" si="181"/>
        <v>1.5274092006777513</v>
      </c>
      <c r="AG402">
        <f t="shared" si="182"/>
        <v>7.2639340766804068</v>
      </c>
      <c r="AH402">
        <f t="shared" si="183"/>
        <v>5.6358109215623848</v>
      </c>
      <c r="AI402">
        <f t="shared" si="184"/>
        <v>4.75912922265268</v>
      </c>
      <c r="AJ402">
        <f t="shared" si="185"/>
        <v>3.2979930578031733</v>
      </c>
      <c r="AK402">
        <f t="shared" si="186"/>
        <v>2.0873373783564388</v>
      </c>
      <c r="AL402">
        <f t="shared" si="187"/>
        <v>2.263608033767329</v>
      </c>
      <c r="AM402">
        <f t="shared" si="188"/>
        <v>2.4166109626639818</v>
      </c>
      <c r="AN402">
        <f>ACOS(COS(RADIANS(90-$C402)) *COS(RADIANS(90-'1. Intensity Data'!$C$8)) +SIN(RADIANS(90-'Climate Stations - U of M'!$C402)) *SIN(RADIANS(90-'1. Intensity Data'!$C$8)) *COS(RADIANS('Climate Stations - U of M'!$D402-'1. Intensity Data'!$C$9))) *6371</f>
        <v>600.75720581883604</v>
      </c>
    </row>
    <row r="403" spans="1:40" x14ac:dyDescent="0.25">
      <c r="A403">
        <v>464</v>
      </c>
      <c r="B403" t="s">
        <v>929</v>
      </c>
      <c r="C403">
        <v>48.4983</v>
      </c>
      <c r="D403">
        <v>-109.8014</v>
      </c>
      <c r="E403">
        <v>815.29999999999905</v>
      </c>
      <c r="F403" t="s">
        <v>930</v>
      </c>
      <c r="G403" t="s">
        <v>2345</v>
      </c>
      <c r="H403" s="8">
        <v>1.0035700000000001</v>
      </c>
      <c r="I403" s="8">
        <v>1.615</v>
      </c>
      <c r="J403" s="8">
        <v>2.4207100000000001</v>
      </c>
      <c r="K403" s="8">
        <v>3.7937500000000002</v>
      </c>
      <c r="L403">
        <f t="shared" si="162"/>
        <v>2674.8688519999969</v>
      </c>
      <c r="M403">
        <f t="shared" si="163"/>
        <v>0.58302535167863778</v>
      </c>
      <c r="N403">
        <f t="shared" si="164"/>
        <v>1.7600182603454235</v>
      </c>
      <c r="O403" s="6">
        <f t="shared" si="165"/>
        <v>0.30086553863145576</v>
      </c>
      <c r="P403" s="6">
        <f t="shared" si="166"/>
        <v>0.37448125184859493</v>
      </c>
      <c r="Q403">
        <f t="shared" si="167"/>
        <v>1.0672497560970093</v>
      </c>
      <c r="R403" s="8">
        <v>1.7751343085721023</v>
      </c>
      <c r="S403">
        <f t="shared" si="168"/>
        <v>2.0289282238416595</v>
      </c>
      <c r="T403">
        <f t="shared" si="169"/>
        <v>1.574168449532322</v>
      </c>
      <c r="U403">
        <f t="shared" si="170"/>
        <v>1.3292978018272941</v>
      </c>
      <c r="V403">
        <f t="shared" si="171"/>
        <v>0.9211800556522477</v>
      </c>
      <c r="W403">
        <f t="shared" si="172"/>
        <v>0.58302535167863778</v>
      </c>
      <c r="X403">
        <f t="shared" si="173"/>
        <v>0.68816151375897827</v>
      </c>
      <c r="Y403">
        <f t="shared" si="174"/>
        <v>0.77941970244471404</v>
      </c>
      <c r="Z403">
        <f t="shared" si="175"/>
        <v>3.7140291512175923</v>
      </c>
      <c r="AA403">
        <f t="shared" si="176"/>
        <v>2.881574341461925</v>
      </c>
      <c r="AB403">
        <f t="shared" si="177"/>
        <v>2.4333294439011812</v>
      </c>
      <c r="AC403">
        <f t="shared" si="178"/>
        <v>1.6862546146332749</v>
      </c>
      <c r="AD403">
        <f t="shared" si="179"/>
        <v>1.0672497560970093</v>
      </c>
      <c r="AE403">
        <f t="shared" si="180"/>
        <v>1.2154072137734937</v>
      </c>
      <c r="AF403">
        <f t="shared" si="181"/>
        <v>1.377354919868558</v>
      </c>
      <c r="AG403">
        <f t="shared" si="182"/>
        <v>6.1248635460020733</v>
      </c>
      <c r="AH403">
        <f t="shared" si="183"/>
        <v>4.7520493029326438</v>
      </c>
      <c r="AI403">
        <f t="shared" si="184"/>
        <v>4.0128416335875654</v>
      </c>
      <c r="AJ403">
        <f t="shared" si="185"/>
        <v>2.7808288513457695</v>
      </c>
      <c r="AK403">
        <f t="shared" si="186"/>
        <v>1.7600182603454235</v>
      </c>
      <c r="AL403">
        <f t="shared" si="187"/>
        <v>1.9251911952590675</v>
      </c>
      <c r="AM403">
        <f t="shared" si="188"/>
        <v>2.068561302764111</v>
      </c>
      <c r="AN403">
        <f>ACOS(COS(RADIANS(90-$C403)) *COS(RADIANS(90-'1. Intensity Data'!$C$8)) +SIN(RADIANS(90-'Climate Stations - U of M'!$C403)) *SIN(RADIANS(90-'1. Intensity Data'!$C$8)) *COS(RADIANS('Climate Stations - U of M'!$D403-'1. Intensity Data'!$C$9))) *6371</f>
        <v>269.32523126128933</v>
      </c>
    </row>
    <row r="404" spans="1:40" x14ac:dyDescent="0.25">
      <c r="A404">
        <v>465</v>
      </c>
      <c r="B404" t="s">
        <v>931</v>
      </c>
      <c r="C404">
        <v>47.830599999999897</v>
      </c>
      <c r="D404">
        <v>-110.660799999999</v>
      </c>
      <c r="E404">
        <v>807.39999999999895</v>
      </c>
      <c r="F404" t="s">
        <v>932</v>
      </c>
      <c r="G404" t="s">
        <v>2345</v>
      </c>
      <c r="H404" s="8">
        <v>1.075</v>
      </c>
      <c r="I404" s="8">
        <v>1.6875</v>
      </c>
      <c r="J404" s="8">
        <v>2.5538500000000002</v>
      </c>
      <c r="K404" s="8">
        <v>3.9818199999999999</v>
      </c>
      <c r="L404">
        <f t="shared" si="162"/>
        <v>2648.9502159999965</v>
      </c>
      <c r="M404">
        <f t="shared" si="163"/>
        <v>0.63748518518518504</v>
      </c>
      <c r="N404">
        <f t="shared" si="164"/>
        <v>1.831483931257643</v>
      </c>
      <c r="O404" s="6">
        <f t="shared" si="165"/>
        <v>0.30521260851884541</v>
      </c>
      <c r="P404" s="6">
        <f t="shared" si="166"/>
        <v>0.4259279261190011</v>
      </c>
      <c r="Q404">
        <f t="shared" si="167"/>
        <v>1.1287059286883221</v>
      </c>
      <c r="R404" s="8">
        <v>1.2049686713972436</v>
      </c>
      <c r="S404">
        <f t="shared" si="168"/>
        <v>2.2184484444444439</v>
      </c>
      <c r="T404">
        <f t="shared" si="169"/>
        <v>1.7212099999999997</v>
      </c>
      <c r="U404">
        <f t="shared" si="170"/>
        <v>1.4534662222222219</v>
      </c>
      <c r="V404">
        <f t="shared" si="171"/>
        <v>1.0072265925925925</v>
      </c>
      <c r="W404">
        <f t="shared" si="172"/>
        <v>0.63748518518518504</v>
      </c>
      <c r="X404">
        <f t="shared" si="173"/>
        <v>0.74686388888888877</v>
      </c>
      <c r="Y404">
        <f t="shared" si="174"/>
        <v>0.84180460370370369</v>
      </c>
      <c r="Z404">
        <f t="shared" si="175"/>
        <v>3.9278966318353605</v>
      </c>
      <c r="AA404">
        <f t="shared" si="176"/>
        <v>3.0475060074584697</v>
      </c>
      <c r="AB404">
        <f t="shared" si="177"/>
        <v>2.5734495174093741</v>
      </c>
      <c r="AC404">
        <f t="shared" si="178"/>
        <v>1.7833553673275491</v>
      </c>
      <c r="AD404">
        <f t="shared" si="179"/>
        <v>1.1287059286883221</v>
      </c>
      <c r="AE404">
        <f t="shared" si="180"/>
        <v>1.072865804479779</v>
      </c>
      <c r="AF404">
        <f t="shared" si="181"/>
        <v>1.1110875673078988</v>
      </c>
      <c r="AG404">
        <f t="shared" si="182"/>
        <v>6.3735640807765961</v>
      </c>
      <c r="AH404">
        <f t="shared" si="183"/>
        <v>4.9450066143956359</v>
      </c>
      <c r="AI404">
        <f t="shared" si="184"/>
        <v>4.1757833632674259</v>
      </c>
      <c r="AJ404">
        <f t="shared" si="185"/>
        <v>2.8937446113870759</v>
      </c>
      <c r="AK404">
        <f t="shared" si="186"/>
        <v>1.831483931257643</v>
      </c>
      <c r="AL404">
        <f t="shared" si="187"/>
        <v>2.0120754484432322</v>
      </c>
      <c r="AM404">
        <f t="shared" si="188"/>
        <v>2.1688288853603241</v>
      </c>
      <c r="AN404">
        <f>ACOS(COS(RADIANS(90-$C404)) *COS(RADIANS(90-'1. Intensity Data'!$C$8)) +SIN(RADIANS(90-'Climate Stations - U of M'!$C404)) *SIN(RADIANS(90-'1. Intensity Data'!$C$8)) *COS(RADIANS('Climate Stations - U of M'!$D404-'1. Intensity Data'!$C$9))) *6371</f>
        <v>171.57769864827989</v>
      </c>
    </row>
    <row r="405" spans="1:40" x14ac:dyDescent="0.25">
      <c r="A405">
        <v>472</v>
      </c>
      <c r="B405" t="s">
        <v>945</v>
      </c>
      <c r="C405">
        <v>46.654699999999899</v>
      </c>
      <c r="D405">
        <v>-111.0939</v>
      </c>
      <c r="E405" s="13">
        <v>1435.5999999999899</v>
      </c>
      <c r="F405" t="s">
        <v>946</v>
      </c>
      <c r="G405" t="s">
        <v>2345</v>
      </c>
      <c r="H405" s="8">
        <v>0.78491</v>
      </c>
      <c r="I405" s="8">
        <v>1.2565299999999999</v>
      </c>
      <c r="J405" s="8">
        <v>1.77929</v>
      </c>
      <c r="K405" s="8">
        <v>2.9716399999999998</v>
      </c>
      <c r="L405">
        <f t="shared" si="162"/>
        <v>4709.9739039999668</v>
      </c>
      <c r="M405">
        <f t="shared" si="163"/>
        <v>0.46437199287641368</v>
      </c>
      <c r="N405">
        <f t="shared" si="164"/>
        <v>1.3361799621896417</v>
      </c>
      <c r="O405" s="6">
        <f t="shared" si="165"/>
        <v>0.22285348733981028</v>
      </c>
      <c r="P405" s="6">
        <f t="shared" si="166"/>
        <v>0.30990172644887271</v>
      </c>
      <c r="Q405">
        <f t="shared" si="167"/>
        <v>0.82304084431925717</v>
      </c>
      <c r="R405" s="8">
        <v>1.4723908169580437</v>
      </c>
      <c r="S405">
        <f t="shared" si="168"/>
        <v>1.6160145352099196</v>
      </c>
      <c r="T405">
        <f t="shared" si="169"/>
        <v>1.2538043807663171</v>
      </c>
      <c r="U405">
        <f t="shared" si="170"/>
        <v>1.058768143758223</v>
      </c>
      <c r="V405">
        <f t="shared" si="171"/>
        <v>0.73370774874473366</v>
      </c>
      <c r="W405">
        <f t="shared" si="172"/>
        <v>0.46437199287641368</v>
      </c>
      <c r="X405">
        <f t="shared" si="173"/>
        <v>0.54450649465731027</v>
      </c>
      <c r="Y405">
        <f t="shared" si="174"/>
        <v>0.61406324220312847</v>
      </c>
      <c r="Z405">
        <f t="shared" si="175"/>
        <v>2.8641821382310146</v>
      </c>
      <c r="AA405">
        <f t="shared" si="176"/>
        <v>2.2222102796619945</v>
      </c>
      <c r="AB405">
        <f t="shared" si="177"/>
        <v>1.8765331250479063</v>
      </c>
      <c r="AC405">
        <f t="shared" si="178"/>
        <v>1.3004045340244264</v>
      </c>
      <c r="AD405">
        <f t="shared" si="179"/>
        <v>0.82304084431925717</v>
      </c>
      <c r="AE405">
        <f t="shared" si="180"/>
        <v>1.1397213408699791</v>
      </c>
      <c r="AF405">
        <f t="shared" si="181"/>
        <v>1.2359737092847927</v>
      </c>
      <c r="AG405">
        <f t="shared" si="182"/>
        <v>4.6499062684199535</v>
      </c>
      <c r="AH405">
        <f t="shared" si="183"/>
        <v>3.6076858979120328</v>
      </c>
      <c r="AI405">
        <f t="shared" si="184"/>
        <v>3.0464903137923831</v>
      </c>
      <c r="AJ405">
        <f t="shared" si="185"/>
        <v>2.1111643402596338</v>
      </c>
      <c r="AK405">
        <f t="shared" si="186"/>
        <v>1.3361799621896417</v>
      </c>
      <c r="AL405">
        <f t="shared" si="187"/>
        <v>1.4469574716422313</v>
      </c>
      <c r="AM405">
        <f t="shared" si="188"/>
        <v>1.5431123498470791</v>
      </c>
      <c r="AN405">
        <f>ACOS(COS(RADIANS(90-$C405)) *COS(RADIANS(90-'1. Intensity Data'!$C$8)) +SIN(RADIANS(90-'Climate Stations - U of M'!$C405)) *SIN(RADIANS(90-'1. Intensity Data'!$C$8)) *COS(RADIANS('Climate Stations - U of M'!$D405-'1. Intensity Data'!$C$9))) *6371</f>
        <v>70.568334105302483</v>
      </c>
    </row>
    <row r="406" spans="1:40" x14ac:dyDescent="0.25">
      <c r="A406">
        <v>473</v>
      </c>
      <c r="B406" t="s">
        <v>947</v>
      </c>
      <c r="C406">
        <v>48</v>
      </c>
      <c r="D406">
        <v>-106.45</v>
      </c>
      <c r="E406">
        <v>665.1</v>
      </c>
      <c r="F406" t="s">
        <v>948</v>
      </c>
      <c r="G406" t="s">
        <v>2345</v>
      </c>
      <c r="H406" s="8">
        <v>1.2077800000000001</v>
      </c>
      <c r="I406" s="8">
        <v>1.81053</v>
      </c>
      <c r="J406" s="8">
        <v>3.0057700000000001</v>
      </c>
      <c r="K406" s="8">
        <v>4.3916700000000004</v>
      </c>
      <c r="L406">
        <f t="shared" si="162"/>
        <v>2182.0866839999999</v>
      </c>
      <c r="M406">
        <f t="shared" si="163"/>
        <v>0.74506735059678675</v>
      </c>
      <c r="N406">
        <f t="shared" si="164"/>
        <v>2.1628567205413045</v>
      </c>
      <c r="O406" s="6">
        <f t="shared" si="165"/>
        <v>0.36241846430280628</v>
      </c>
      <c r="P406" s="6">
        <f t="shared" si="166"/>
        <v>0.49385801388243145</v>
      </c>
      <c r="Q406">
        <f t="shared" si="167"/>
        <v>1.328357367211868</v>
      </c>
      <c r="R406" s="8">
        <v>1.5603532464358683</v>
      </c>
      <c r="S406">
        <f t="shared" si="168"/>
        <v>2.5928343800768179</v>
      </c>
      <c r="T406">
        <f t="shared" si="169"/>
        <v>2.0116818466113244</v>
      </c>
      <c r="U406">
        <f t="shared" si="170"/>
        <v>1.6987535593606737</v>
      </c>
      <c r="V406">
        <f t="shared" si="171"/>
        <v>1.177206413942923</v>
      </c>
      <c r="W406">
        <f t="shared" si="172"/>
        <v>0.74506735059678675</v>
      </c>
      <c r="X406">
        <f t="shared" si="173"/>
        <v>0.86074551294759005</v>
      </c>
      <c r="Y406">
        <f t="shared" si="174"/>
        <v>0.96115415786808744</v>
      </c>
      <c r="Z406">
        <f t="shared" si="175"/>
        <v>4.6226836378973006</v>
      </c>
      <c r="AA406">
        <f t="shared" si="176"/>
        <v>3.5865648914720438</v>
      </c>
      <c r="AB406">
        <f t="shared" si="177"/>
        <v>3.0286547972430586</v>
      </c>
      <c r="AC406">
        <f t="shared" si="178"/>
        <v>2.0988046401947518</v>
      </c>
      <c r="AD406">
        <f t="shared" si="179"/>
        <v>1.328357367211868</v>
      </c>
      <c r="AE406">
        <f t="shared" si="180"/>
        <v>1.1617119482394354</v>
      </c>
      <c r="AF406">
        <f t="shared" si="181"/>
        <v>1.2770521638509367</v>
      </c>
      <c r="AG406">
        <f t="shared" si="182"/>
        <v>7.5267413874837388</v>
      </c>
      <c r="AH406">
        <f t="shared" si="183"/>
        <v>5.8397131454615225</v>
      </c>
      <c r="AI406">
        <f t="shared" si="184"/>
        <v>4.9313133228341739</v>
      </c>
      <c r="AJ406">
        <f t="shared" si="185"/>
        <v>3.4173136184552613</v>
      </c>
      <c r="AK406">
        <f t="shared" si="186"/>
        <v>2.1628567205413045</v>
      </c>
      <c r="AL406">
        <f t="shared" si="187"/>
        <v>2.3735850404059784</v>
      </c>
      <c r="AM406">
        <f t="shared" si="188"/>
        <v>2.5564972220485158</v>
      </c>
      <c r="AN406">
        <f>ACOS(COS(RADIANS(90-$C406)) *COS(RADIANS(90-'1. Intensity Data'!$C$8)) +SIN(RADIANS(90-'Climate Stations - U of M'!$C406)) *SIN(RADIANS(90-'1. Intensity Data'!$C$8)) *COS(RADIANS('Climate Stations - U of M'!$D406-'1. Intensity Data'!$C$9))) *6371</f>
        <v>447.72833772273407</v>
      </c>
    </row>
    <row r="407" spans="1:40" x14ac:dyDescent="0.25">
      <c r="A407">
        <v>474</v>
      </c>
      <c r="B407" t="s">
        <v>949</v>
      </c>
      <c r="C407">
        <v>48.011899999999898</v>
      </c>
      <c r="D407">
        <v>-106.4117</v>
      </c>
      <c r="E407">
        <v>630.89999999999895</v>
      </c>
      <c r="F407" t="s">
        <v>950</v>
      </c>
      <c r="G407" t="s">
        <v>2345</v>
      </c>
      <c r="H407" s="8">
        <v>1.20797</v>
      </c>
      <c r="I407" s="8">
        <v>1.81037</v>
      </c>
      <c r="J407" s="8">
        <v>3.0057399999999999</v>
      </c>
      <c r="K407" s="8">
        <v>4.3815999999999997</v>
      </c>
      <c r="L407">
        <f t="shared" si="162"/>
        <v>2069.8819559999965</v>
      </c>
      <c r="M407">
        <f t="shared" si="163"/>
        <v>0.74535637112910624</v>
      </c>
      <c r="N407">
        <f t="shared" si="164"/>
        <v>2.1697708092890524</v>
      </c>
      <c r="O407" s="6">
        <f t="shared" si="165"/>
        <v>0.36411197893864455</v>
      </c>
      <c r="P407" s="6">
        <f t="shared" si="166"/>
        <v>0.49297317951968256</v>
      </c>
      <c r="Q407">
        <f t="shared" si="167"/>
        <v>1.3313719944043676</v>
      </c>
      <c r="R407" s="8">
        <v>1.4954884362116858</v>
      </c>
      <c r="S407">
        <f t="shared" si="168"/>
        <v>2.5938401715292896</v>
      </c>
      <c r="T407">
        <f t="shared" si="169"/>
        <v>2.0124622020485869</v>
      </c>
      <c r="U407">
        <f t="shared" si="170"/>
        <v>1.699412526174362</v>
      </c>
      <c r="V407">
        <f t="shared" si="171"/>
        <v>1.177663066383988</v>
      </c>
      <c r="W407">
        <f t="shared" si="172"/>
        <v>0.74535637112910624</v>
      </c>
      <c r="X407">
        <f t="shared" si="173"/>
        <v>0.86100977834682968</v>
      </c>
      <c r="Y407">
        <f t="shared" si="174"/>
        <v>0.96139693581181374</v>
      </c>
      <c r="Z407">
        <f t="shared" si="175"/>
        <v>4.6331745405271985</v>
      </c>
      <c r="AA407">
        <f t="shared" si="176"/>
        <v>3.5947043848917928</v>
      </c>
      <c r="AB407">
        <f t="shared" si="177"/>
        <v>3.035528147241958</v>
      </c>
      <c r="AC407">
        <f t="shared" si="178"/>
        <v>2.1035677511589008</v>
      </c>
      <c r="AD407">
        <f t="shared" si="179"/>
        <v>1.3313719944043676</v>
      </c>
      <c r="AE407">
        <f t="shared" si="180"/>
        <v>1.1454957456833896</v>
      </c>
      <c r="AF407">
        <f t="shared" si="181"/>
        <v>1.2467602974762433</v>
      </c>
      <c r="AG407">
        <f t="shared" si="182"/>
        <v>7.5508024163259018</v>
      </c>
      <c r="AH407">
        <f t="shared" si="183"/>
        <v>5.8583811850804421</v>
      </c>
      <c r="AI407">
        <f t="shared" si="184"/>
        <v>4.9470774451790387</v>
      </c>
      <c r="AJ407">
        <f t="shared" si="185"/>
        <v>3.4282378786767032</v>
      </c>
      <c r="AK407">
        <f t="shared" si="186"/>
        <v>2.1697708092890524</v>
      </c>
      <c r="AL407">
        <f t="shared" si="187"/>
        <v>2.3787631069667894</v>
      </c>
      <c r="AM407">
        <f t="shared" si="188"/>
        <v>2.5601684213510651</v>
      </c>
      <c r="AN407">
        <f>ACOS(COS(RADIANS(90-$C407)) *COS(RADIANS(90-'1. Intensity Data'!$C$8)) +SIN(RADIANS(90-'Climate Stations - U of M'!$C407)) *SIN(RADIANS(90-'1. Intensity Data'!$C$8)) *COS(RADIANS('Climate Stations - U of M'!$D407-'1. Intensity Data'!$C$9))) *6371</f>
        <v>450.84985529770671</v>
      </c>
    </row>
    <row r="408" spans="1:40" x14ac:dyDescent="0.25">
      <c r="A408">
        <v>481</v>
      </c>
      <c r="B408" t="s">
        <v>963</v>
      </c>
      <c r="C408">
        <v>48.292200000000001</v>
      </c>
      <c r="D408">
        <v>-111.5675</v>
      </c>
      <c r="E408" s="13">
        <v>1082</v>
      </c>
      <c r="F408" t="s">
        <v>964</v>
      </c>
      <c r="G408" t="s">
        <v>2345</v>
      </c>
      <c r="H408" s="8">
        <v>0.81200000000000006</v>
      </c>
      <c r="I408" s="8">
        <v>1.3256300000000001</v>
      </c>
      <c r="J408" s="8">
        <v>2.1265800000000001</v>
      </c>
      <c r="K408" s="8">
        <v>3.3788499999999999</v>
      </c>
      <c r="L408">
        <f t="shared" si="162"/>
        <v>3549.86888</v>
      </c>
      <c r="M408">
        <f t="shared" si="163"/>
        <v>0.47066964386744425</v>
      </c>
      <c r="N408">
        <f t="shared" si="164"/>
        <v>1.5776928202847598</v>
      </c>
      <c r="O408" s="6">
        <f t="shared" si="165"/>
        <v>0.28297972043652608</v>
      </c>
      <c r="P408" s="6">
        <f t="shared" si="166"/>
        <v>0.27452304849122455</v>
      </c>
      <c r="Q408">
        <f t="shared" si="167"/>
        <v>0.9261079343879921</v>
      </c>
      <c r="R408" s="8">
        <v>1.1404149503360697</v>
      </c>
      <c r="S408">
        <f t="shared" si="168"/>
        <v>1.6379303606587059</v>
      </c>
      <c r="T408">
        <f t="shared" si="169"/>
        <v>1.2708080384420994</v>
      </c>
      <c r="U408">
        <f t="shared" si="170"/>
        <v>1.0731267880177728</v>
      </c>
      <c r="V408">
        <f t="shared" si="171"/>
        <v>0.7436580373105619</v>
      </c>
      <c r="W408">
        <f t="shared" si="172"/>
        <v>0.47066964386744425</v>
      </c>
      <c r="X408">
        <f t="shared" si="173"/>
        <v>0.55600223290058315</v>
      </c>
      <c r="Y408">
        <f t="shared" si="174"/>
        <v>0.63007092018134792</v>
      </c>
      <c r="Z408">
        <f t="shared" si="175"/>
        <v>3.2228556116702123</v>
      </c>
      <c r="AA408">
        <f t="shared" si="176"/>
        <v>2.5004914228475785</v>
      </c>
      <c r="AB408">
        <f t="shared" si="177"/>
        <v>2.111526090404622</v>
      </c>
      <c r="AC408">
        <f t="shared" si="178"/>
        <v>1.4632505363330275</v>
      </c>
      <c r="AD408">
        <f t="shared" si="179"/>
        <v>0.9261079343879921</v>
      </c>
      <c r="AE408">
        <f t="shared" si="180"/>
        <v>1.0567273742144856</v>
      </c>
      <c r="AF408">
        <f t="shared" si="181"/>
        <v>1.0809409795723308</v>
      </c>
      <c r="AG408">
        <f t="shared" si="182"/>
        <v>5.4903710145909637</v>
      </c>
      <c r="AH408">
        <f t="shared" si="183"/>
        <v>4.2597706147688514</v>
      </c>
      <c r="AI408">
        <f t="shared" si="184"/>
        <v>3.5971396302492518</v>
      </c>
      <c r="AJ408">
        <f t="shared" si="185"/>
        <v>2.4927546560499207</v>
      </c>
      <c r="AK408">
        <f t="shared" si="186"/>
        <v>1.5776928202847598</v>
      </c>
      <c r="AL408">
        <f t="shared" si="187"/>
        <v>1.7149146152135697</v>
      </c>
      <c r="AM408">
        <f t="shared" si="188"/>
        <v>1.8340231332117771</v>
      </c>
      <c r="AN408">
        <f>ACOS(COS(RADIANS(90-$C408)) *COS(RADIANS(90-'1. Intensity Data'!$C$8)) +SIN(RADIANS(90-'Climate Stations - U of M'!$C408)) *SIN(RADIANS(90-'1. Intensity Data'!$C$8)) *COS(RADIANS('Climate Stations - U of M'!$D408-'1. Intensity Data'!$C$9))) *6371</f>
        <v>192.1312389952846</v>
      </c>
    </row>
    <row r="409" spans="1:40" x14ac:dyDescent="0.25">
      <c r="A409">
        <v>984</v>
      </c>
      <c r="B409" t="s">
        <v>1963</v>
      </c>
      <c r="C409">
        <v>46.222200000000001</v>
      </c>
      <c r="D409">
        <v>-112.22920000000001</v>
      </c>
      <c r="E409" s="13">
        <v>2090.9</v>
      </c>
      <c r="F409" t="s">
        <v>1964</v>
      </c>
      <c r="G409" t="s">
        <v>2345</v>
      </c>
      <c r="H409" s="8">
        <v>0.78812000000000004</v>
      </c>
      <c r="I409" s="8">
        <v>1.4</v>
      </c>
      <c r="J409" s="8">
        <v>1.8119499999999999</v>
      </c>
      <c r="K409" s="8">
        <v>2.9750000000000001</v>
      </c>
      <c r="L409">
        <f t="shared" si="162"/>
        <v>6859.9083559999999</v>
      </c>
      <c r="M409">
        <f t="shared" si="163"/>
        <v>0.42286320686857154</v>
      </c>
      <c r="N409">
        <f t="shared" si="164"/>
        <v>1.3006159397376473</v>
      </c>
      <c r="O409" s="6">
        <f t="shared" si="165"/>
        <v>0.22437310098921864</v>
      </c>
      <c r="P409" s="6">
        <f t="shared" si="166"/>
        <v>0.26733962452440263</v>
      </c>
      <c r="Q409">
        <f t="shared" si="167"/>
        <v>0.78397778213102509</v>
      </c>
      <c r="R409" s="8">
        <v>1.282255185268151</v>
      </c>
      <c r="S409">
        <f t="shared" si="168"/>
        <v>1.4715639599026289</v>
      </c>
      <c r="T409">
        <f t="shared" si="169"/>
        <v>1.1417306585451432</v>
      </c>
      <c r="U409">
        <f t="shared" si="170"/>
        <v>0.96412811166034307</v>
      </c>
      <c r="V409">
        <f t="shared" si="171"/>
        <v>0.66812386685234304</v>
      </c>
      <c r="W409">
        <f t="shared" si="172"/>
        <v>0.42286320686857154</v>
      </c>
      <c r="X409">
        <f t="shared" si="173"/>
        <v>0.51417740515142862</v>
      </c>
      <c r="Y409">
        <f t="shared" si="174"/>
        <v>0.59343812926094863</v>
      </c>
      <c r="Z409">
        <f t="shared" si="175"/>
        <v>2.7282426818159671</v>
      </c>
      <c r="AA409">
        <f t="shared" si="176"/>
        <v>2.1167400117537678</v>
      </c>
      <c r="AB409">
        <f t="shared" si="177"/>
        <v>1.787469343258737</v>
      </c>
      <c r="AC409">
        <f t="shared" si="178"/>
        <v>1.2386848957670198</v>
      </c>
      <c r="AD409">
        <f t="shared" si="179"/>
        <v>0.78397778213102509</v>
      </c>
      <c r="AE409">
        <f t="shared" si="180"/>
        <v>1.0921874329475059</v>
      </c>
      <c r="AF409">
        <f t="shared" si="181"/>
        <v>1.1471803692856126</v>
      </c>
      <c r="AG409">
        <f t="shared" si="182"/>
        <v>4.5261434702870122</v>
      </c>
      <c r="AH409">
        <f t="shared" si="183"/>
        <v>3.5116630372916484</v>
      </c>
      <c r="AI409">
        <f t="shared" si="184"/>
        <v>2.9654043426018357</v>
      </c>
      <c r="AJ409">
        <f t="shared" si="185"/>
        <v>2.0549731847854829</v>
      </c>
      <c r="AK409">
        <f t="shared" si="186"/>
        <v>1.3006159397376473</v>
      </c>
      <c r="AL409">
        <f t="shared" si="187"/>
        <v>1.4284494548032356</v>
      </c>
      <c r="AM409">
        <f t="shared" si="188"/>
        <v>1.5394089458801661</v>
      </c>
      <c r="AN409">
        <f>ACOS(COS(RADIANS(90-$C409)) *COS(RADIANS(90-'1. Intensity Data'!$C$8)) +SIN(RADIANS(90-'Climate Stations - U of M'!$C409)) *SIN(RADIANS(90-'1. Intensity Data'!$C$8)) *COS(RADIANS('Climate Stations - U of M'!$D409-'1. Intensity Data'!$C$9))) *6371</f>
        <v>44.2061062086661</v>
      </c>
    </row>
    <row r="410" spans="1:40" x14ac:dyDescent="0.25">
      <c r="A410">
        <v>482</v>
      </c>
      <c r="B410" t="s">
        <v>965</v>
      </c>
      <c r="C410">
        <v>45.445300000000003</v>
      </c>
      <c r="D410">
        <v>-111.2367</v>
      </c>
      <c r="E410" s="13">
        <v>1658.4</v>
      </c>
      <c r="F410" t="s">
        <v>966</v>
      </c>
      <c r="G410" t="s">
        <v>2345</v>
      </c>
      <c r="H410" s="8">
        <v>0.98412999999999995</v>
      </c>
      <c r="I410" s="8">
        <v>1.6</v>
      </c>
      <c r="J410" s="8">
        <v>2.1792899999999999</v>
      </c>
      <c r="K410" s="8">
        <v>3.3380700000000001</v>
      </c>
      <c r="L410">
        <f t="shared" si="162"/>
        <v>5440.9450560000005</v>
      </c>
      <c r="M410">
        <f t="shared" si="163"/>
        <v>0.56673472040062489</v>
      </c>
      <c r="N410">
        <f t="shared" si="164"/>
        <v>1.5848083229264942</v>
      </c>
      <c r="O410" s="6">
        <f t="shared" si="165"/>
        <v>0.26024223301172716</v>
      </c>
      <c r="P410" s="6">
        <f t="shared" si="166"/>
        <v>0.38634855032592197</v>
      </c>
      <c r="Q410">
        <f t="shared" si="167"/>
        <v>0.98557843662620792</v>
      </c>
      <c r="R410" s="8">
        <v>1.5000231264355244</v>
      </c>
      <c r="S410">
        <f t="shared" si="168"/>
        <v>1.9722368269941746</v>
      </c>
      <c r="T410">
        <f t="shared" si="169"/>
        <v>1.5301837450816873</v>
      </c>
      <c r="U410">
        <f t="shared" si="170"/>
        <v>1.2921551625134247</v>
      </c>
      <c r="V410">
        <f t="shared" si="171"/>
        <v>0.89544085823298736</v>
      </c>
      <c r="W410">
        <f t="shared" si="172"/>
        <v>0.56673472040062489</v>
      </c>
      <c r="X410">
        <f t="shared" si="173"/>
        <v>0.67108354030046868</v>
      </c>
      <c r="Y410">
        <f t="shared" si="174"/>
        <v>0.76165831597353306</v>
      </c>
      <c r="Z410">
        <f t="shared" si="175"/>
        <v>3.4298129594592028</v>
      </c>
      <c r="AA410">
        <f t="shared" si="176"/>
        <v>2.6610617788907613</v>
      </c>
      <c r="AB410">
        <f t="shared" si="177"/>
        <v>2.247118835507754</v>
      </c>
      <c r="AC410">
        <f t="shared" si="178"/>
        <v>1.5572139298694085</v>
      </c>
      <c r="AD410">
        <f t="shared" si="179"/>
        <v>0.98557843662620792</v>
      </c>
      <c r="AE410">
        <f t="shared" si="180"/>
        <v>1.1466294182393493</v>
      </c>
      <c r="AF410">
        <f t="shared" si="181"/>
        <v>1.248877997810776</v>
      </c>
      <c r="AG410">
        <f t="shared" si="182"/>
        <v>5.5151329637841995</v>
      </c>
      <c r="AH410">
        <f t="shared" si="183"/>
        <v>4.2789824719015339</v>
      </c>
      <c r="AI410">
        <f t="shared" si="184"/>
        <v>3.6133629762724064</v>
      </c>
      <c r="AJ410">
        <f t="shared" si="185"/>
        <v>2.5039971502238609</v>
      </c>
      <c r="AK410">
        <f t="shared" si="186"/>
        <v>1.5848083229264942</v>
      </c>
      <c r="AL410">
        <f t="shared" si="187"/>
        <v>1.7334287421948706</v>
      </c>
      <c r="AM410">
        <f t="shared" si="188"/>
        <v>1.8624312661198215</v>
      </c>
      <c r="AN410">
        <f>ACOS(COS(RADIANS(90-$C410)) *COS(RADIANS(90-'1. Intensity Data'!$C$8)) +SIN(RADIANS(90-'Climate Stations - U of M'!$C410)) *SIN(RADIANS(90-'1. Intensity Data'!$C$8)) *COS(RADIANS('Climate Stations - U of M'!$D410-'1. Intensity Data'!$C$9))) *6371</f>
        <v>140.78269505520529</v>
      </c>
    </row>
    <row r="411" spans="1:40" x14ac:dyDescent="0.25">
      <c r="A411">
        <v>483</v>
      </c>
      <c r="B411" t="s">
        <v>967</v>
      </c>
      <c r="C411">
        <v>45.2333</v>
      </c>
      <c r="D411">
        <v>-111.25</v>
      </c>
      <c r="E411" s="13">
        <v>1876</v>
      </c>
      <c r="F411" t="s">
        <v>968</v>
      </c>
      <c r="G411" t="s">
        <v>2345</v>
      </c>
      <c r="H411" s="8">
        <v>0.8</v>
      </c>
      <c r="I411" s="8">
        <v>1.18</v>
      </c>
      <c r="J411" s="8">
        <v>1.7662800000000001</v>
      </c>
      <c r="K411" s="8">
        <v>2.7713100000000002</v>
      </c>
      <c r="L411">
        <f t="shared" si="162"/>
        <v>6154.8558400000002</v>
      </c>
      <c r="M411">
        <f t="shared" si="163"/>
        <v>0.51071186440677974</v>
      </c>
      <c r="N411">
        <f t="shared" si="164"/>
        <v>1.3385314518874782</v>
      </c>
      <c r="O411" s="6">
        <f t="shared" si="165"/>
        <v>0.211609079581601</v>
      </c>
      <c r="P411" s="6">
        <f t="shared" si="166"/>
        <v>0.36403562751390783</v>
      </c>
      <c r="Q411">
        <f t="shared" si="167"/>
        <v>0.85128353970069304</v>
      </c>
      <c r="R411" s="8">
        <v>1.7065711422026528</v>
      </c>
      <c r="S411">
        <f t="shared" si="168"/>
        <v>1.7772772881355934</v>
      </c>
      <c r="T411">
        <f t="shared" si="169"/>
        <v>1.3789220338983053</v>
      </c>
      <c r="U411">
        <f t="shared" si="170"/>
        <v>1.1644230508474578</v>
      </c>
      <c r="V411">
        <f t="shared" si="171"/>
        <v>0.806924745762712</v>
      </c>
      <c r="W411">
        <f t="shared" si="172"/>
        <v>0.51071186440677974</v>
      </c>
      <c r="X411">
        <f t="shared" si="173"/>
        <v>0.5830338983050849</v>
      </c>
      <c r="Y411">
        <f t="shared" si="174"/>
        <v>0.64580942372881367</v>
      </c>
      <c r="Z411">
        <f t="shared" si="175"/>
        <v>2.9624667181584114</v>
      </c>
      <c r="AA411">
        <f t="shared" si="176"/>
        <v>2.2984655571918715</v>
      </c>
      <c r="AB411">
        <f t="shared" si="177"/>
        <v>1.9409264705175799</v>
      </c>
      <c r="AC411">
        <f t="shared" si="178"/>
        <v>1.3450279927270952</v>
      </c>
      <c r="AD411">
        <f t="shared" si="179"/>
        <v>0.85128353970069304</v>
      </c>
      <c r="AE411">
        <f t="shared" si="180"/>
        <v>1.1982664221811314</v>
      </c>
      <c r="AF411">
        <f t="shared" si="181"/>
        <v>1.345335921174025</v>
      </c>
      <c r="AG411">
        <f t="shared" si="182"/>
        <v>4.658089452568424</v>
      </c>
      <c r="AH411">
        <f t="shared" si="183"/>
        <v>3.6140349200961914</v>
      </c>
      <c r="AI411">
        <f t="shared" si="184"/>
        <v>3.0518517103034499</v>
      </c>
      <c r="AJ411">
        <f t="shared" si="185"/>
        <v>2.1148796939822159</v>
      </c>
      <c r="AK411">
        <f t="shared" si="186"/>
        <v>1.3385314518874782</v>
      </c>
      <c r="AL411">
        <f t="shared" si="187"/>
        <v>1.4454685889156087</v>
      </c>
      <c r="AM411">
        <f t="shared" si="188"/>
        <v>1.538290023856026</v>
      </c>
      <c r="AN411">
        <f>ACOS(COS(RADIANS(90-$C411)) *COS(RADIANS(90-'1. Intensity Data'!$C$8)) +SIN(RADIANS(90-'Climate Stations - U of M'!$C411)) *SIN(RADIANS(90-'1. Intensity Data'!$C$8)) *COS(RADIANS('Climate Stations - U of M'!$D411-'1. Intensity Data'!$C$9))) *6371</f>
        <v>162.08592438094414</v>
      </c>
    </row>
    <row r="412" spans="1:40" x14ac:dyDescent="0.25">
      <c r="A412">
        <v>485</v>
      </c>
      <c r="B412" t="s">
        <v>971</v>
      </c>
      <c r="C412">
        <v>45.216700000000003</v>
      </c>
      <c r="D412">
        <v>-111.2833</v>
      </c>
      <c r="E412" s="13">
        <v>2012.9</v>
      </c>
      <c r="F412" t="s">
        <v>972</v>
      </c>
      <c r="G412" t="s">
        <v>2345</v>
      </c>
      <c r="H412" s="8">
        <v>0.75455000000000005</v>
      </c>
      <c r="I412" s="8">
        <v>1.1770499999999999</v>
      </c>
      <c r="J412" s="8">
        <v>1.7888900000000001</v>
      </c>
      <c r="K412" s="8">
        <v>2.7424900000000001</v>
      </c>
      <c r="L412">
        <f t="shared" si="162"/>
        <v>6604.0028360000006</v>
      </c>
      <c r="M412">
        <f t="shared" si="163"/>
        <v>0.45849800367444044</v>
      </c>
      <c r="N412">
        <f t="shared" si="164"/>
        <v>1.3561999875910764</v>
      </c>
      <c r="O412" s="6">
        <f t="shared" si="165"/>
        <v>0.22947257280210909</v>
      </c>
      <c r="P412" s="6">
        <f t="shared" si="166"/>
        <v>0.2994397368208217</v>
      </c>
      <c r="Q412">
        <f t="shared" si="167"/>
        <v>0.82781986220594905</v>
      </c>
      <c r="R412" s="8">
        <v>1.5998751040972337</v>
      </c>
      <c r="S412">
        <f t="shared" si="168"/>
        <v>1.5955730527870529</v>
      </c>
      <c r="T412">
        <f t="shared" si="169"/>
        <v>1.2379446099209892</v>
      </c>
      <c r="U412">
        <f t="shared" si="170"/>
        <v>1.045375448377724</v>
      </c>
      <c r="V412">
        <f t="shared" si="171"/>
        <v>0.72442684580561589</v>
      </c>
      <c r="W412">
        <f t="shared" si="172"/>
        <v>0.45849800367444044</v>
      </c>
      <c r="X412">
        <f t="shared" si="173"/>
        <v>0.53251100275583041</v>
      </c>
      <c r="Y412">
        <f t="shared" si="174"/>
        <v>0.59675428595847679</v>
      </c>
      <c r="Z412">
        <f t="shared" si="175"/>
        <v>2.8808131204767027</v>
      </c>
      <c r="AA412">
        <f t="shared" si="176"/>
        <v>2.2351136279560624</v>
      </c>
      <c r="AB412">
        <f t="shared" si="177"/>
        <v>1.8874292858295636</v>
      </c>
      <c r="AC412">
        <f t="shared" si="178"/>
        <v>1.3079553822853995</v>
      </c>
      <c r="AD412">
        <f t="shared" si="179"/>
        <v>0.82781986220594905</v>
      </c>
      <c r="AE412">
        <f t="shared" si="180"/>
        <v>1.1715924126547765</v>
      </c>
      <c r="AF412">
        <f t="shared" si="181"/>
        <v>1.2955088713787943</v>
      </c>
      <c r="AG412">
        <f t="shared" si="182"/>
        <v>4.7195759568169455</v>
      </c>
      <c r="AH412">
        <f t="shared" si="183"/>
        <v>3.6617399664959063</v>
      </c>
      <c r="AI412">
        <f t="shared" si="184"/>
        <v>3.0921359717076538</v>
      </c>
      <c r="AJ412">
        <f t="shared" si="185"/>
        <v>2.1427959803939007</v>
      </c>
      <c r="AK412">
        <f t="shared" si="186"/>
        <v>1.3561999875910764</v>
      </c>
      <c r="AL412">
        <f t="shared" si="187"/>
        <v>1.4643724906933073</v>
      </c>
      <c r="AM412">
        <f t="shared" si="188"/>
        <v>1.5582662233860438</v>
      </c>
      <c r="AN412">
        <f>ACOS(COS(RADIANS(90-$C412)) *COS(RADIANS(90-'1. Intensity Data'!$C$8)) +SIN(RADIANS(90-'Climate Stations - U of M'!$C412)) *SIN(RADIANS(90-'1. Intensity Data'!$C$8)) *COS(RADIANS('Climate Stations - U of M'!$D412-'1. Intensity Data'!$C$9))) *6371</f>
        <v>162.89840920180438</v>
      </c>
    </row>
    <row r="413" spans="1:40" x14ac:dyDescent="0.25">
      <c r="A413">
        <v>484</v>
      </c>
      <c r="B413" t="s">
        <v>969</v>
      </c>
      <c r="C413">
        <v>45.116700000000002</v>
      </c>
      <c r="D413">
        <v>-111.2333</v>
      </c>
      <c r="E413" s="13">
        <v>1951.9</v>
      </c>
      <c r="F413" t="s">
        <v>970</v>
      </c>
      <c r="G413" t="s">
        <v>2345</v>
      </c>
      <c r="H413" s="8">
        <v>0.82</v>
      </c>
      <c r="I413" s="8">
        <v>1.2</v>
      </c>
      <c r="J413" s="8">
        <v>1.78372</v>
      </c>
      <c r="K413" s="8">
        <v>2.79</v>
      </c>
      <c r="L413">
        <f t="shared" si="162"/>
        <v>6403.871596</v>
      </c>
      <c r="M413">
        <f t="shared" si="163"/>
        <v>0.5266966666666667</v>
      </c>
      <c r="N413">
        <f t="shared" si="164"/>
        <v>1.3421506542951971</v>
      </c>
      <c r="O413" s="6">
        <f t="shared" si="165"/>
        <v>0.20844815751263304</v>
      </c>
      <c r="P413" s="6">
        <f t="shared" si="166"/>
        <v>0.38221141399386982</v>
      </c>
      <c r="Q413">
        <f t="shared" si="167"/>
        <v>0.86218103414453351</v>
      </c>
      <c r="R413" s="8">
        <v>1.4832713736409731</v>
      </c>
      <c r="S413">
        <f t="shared" si="168"/>
        <v>1.8329043999999999</v>
      </c>
      <c r="T413">
        <f t="shared" si="169"/>
        <v>1.4220810000000002</v>
      </c>
      <c r="U413">
        <f t="shared" si="170"/>
        <v>1.2008684000000001</v>
      </c>
      <c r="V413">
        <f t="shared" si="171"/>
        <v>0.83218073333333342</v>
      </c>
      <c r="W413">
        <f t="shared" si="172"/>
        <v>0.5266966666666667</v>
      </c>
      <c r="X413">
        <f t="shared" si="173"/>
        <v>0.60002250000000001</v>
      </c>
      <c r="Y413">
        <f t="shared" si="174"/>
        <v>0.66366932333333339</v>
      </c>
      <c r="Z413">
        <f t="shared" si="175"/>
        <v>3.0003899988229761</v>
      </c>
      <c r="AA413">
        <f t="shared" si="176"/>
        <v>2.3278887921902403</v>
      </c>
      <c r="AB413">
        <f t="shared" si="177"/>
        <v>1.9657727578495363</v>
      </c>
      <c r="AC413">
        <f t="shared" si="178"/>
        <v>1.3622460339483631</v>
      </c>
      <c r="AD413">
        <f t="shared" si="179"/>
        <v>0.86218103414453351</v>
      </c>
      <c r="AE413">
        <f t="shared" si="180"/>
        <v>1.1424414800407114</v>
      </c>
      <c r="AF413">
        <f t="shared" si="181"/>
        <v>1.2410549292557205</v>
      </c>
      <c r="AG413">
        <f t="shared" si="182"/>
        <v>4.6706842769472852</v>
      </c>
      <c r="AH413">
        <f t="shared" si="183"/>
        <v>3.6238067665970322</v>
      </c>
      <c r="AI413">
        <f t="shared" si="184"/>
        <v>3.0601034917930492</v>
      </c>
      <c r="AJ413">
        <f t="shared" si="185"/>
        <v>2.1205980337864117</v>
      </c>
      <c r="AK413">
        <f t="shared" si="186"/>
        <v>1.3421506542951971</v>
      </c>
      <c r="AL413">
        <f t="shared" si="187"/>
        <v>1.4525429907213978</v>
      </c>
      <c r="AM413">
        <f t="shared" si="188"/>
        <v>1.5483635387393402</v>
      </c>
      <c r="AN413">
        <f>ACOS(COS(RADIANS(90-$C413)) *COS(RADIANS(90-'1. Intensity Data'!$C$8)) +SIN(RADIANS(90-'Climate Stations - U of M'!$C413)) *SIN(RADIANS(90-'1. Intensity Data'!$C$8)) *COS(RADIANS('Climate Stations - U of M'!$D413-'1. Intensity Data'!$C$9))) *6371</f>
        <v>174.68801654349562</v>
      </c>
    </row>
    <row r="414" spans="1:40" x14ac:dyDescent="0.25">
      <c r="A414">
        <v>486</v>
      </c>
      <c r="B414" t="s">
        <v>973</v>
      </c>
      <c r="C414">
        <v>45.033299999999898</v>
      </c>
      <c r="D414">
        <v>-110.75</v>
      </c>
      <c r="E414" s="13">
        <v>1569.7</v>
      </c>
      <c r="F414" t="s">
        <v>974</v>
      </c>
      <c r="G414" t="s">
        <v>2345</v>
      </c>
      <c r="H414" s="8">
        <v>0.69220999999999999</v>
      </c>
      <c r="I414" s="8">
        <v>1</v>
      </c>
      <c r="J414" s="8">
        <v>1.7904</v>
      </c>
      <c r="K414" s="8">
        <v>2.5943999999999998</v>
      </c>
      <c r="L414">
        <f t="shared" si="162"/>
        <v>5149.9345480000002</v>
      </c>
      <c r="M414">
        <f t="shared" si="163"/>
        <v>0.45444766884900006</v>
      </c>
      <c r="N414">
        <f t="shared" si="164"/>
        <v>1.4518195110160594</v>
      </c>
      <c r="O414" s="6">
        <f t="shared" si="165"/>
        <v>0.25495040309915129</v>
      </c>
      <c r="P414" s="6">
        <f t="shared" si="166"/>
        <v>0.27772951575820182</v>
      </c>
      <c r="Q414">
        <f t="shared" si="167"/>
        <v>0.86477451338713063</v>
      </c>
      <c r="R414" s="8">
        <v>1.6152504630212212</v>
      </c>
      <c r="S414">
        <f t="shared" si="168"/>
        <v>1.5814778875945201</v>
      </c>
      <c r="T414">
        <f t="shared" si="169"/>
        <v>1.2270087058923003</v>
      </c>
      <c r="U414">
        <f t="shared" si="170"/>
        <v>1.03614068497572</v>
      </c>
      <c r="V414">
        <f t="shared" si="171"/>
        <v>0.71802731678142018</v>
      </c>
      <c r="W414">
        <f t="shared" si="172"/>
        <v>0.45444766884900006</v>
      </c>
      <c r="X414">
        <f t="shared" si="173"/>
        <v>0.51388825163675</v>
      </c>
      <c r="Y414">
        <f t="shared" si="174"/>
        <v>0.56548267749651704</v>
      </c>
      <c r="Z414">
        <f t="shared" si="175"/>
        <v>3.0094153065872149</v>
      </c>
      <c r="AA414">
        <f t="shared" si="176"/>
        <v>2.3348911861452528</v>
      </c>
      <c r="AB414">
        <f t="shared" si="177"/>
        <v>1.9716858905226577</v>
      </c>
      <c r="AC414">
        <f t="shared" si="178"/>
        <v>1.3663437311516664</v>
      </c>
      <c r="AD414">
        <f t="shared" si="179"/>
        <v>0.86477451338713063</v>
      </c>
      <c r="AE414">
        <f t="shared" si="180"/>
        <v>1.1754362523857735</v>
      </c>
      <c r="AF414">
        <f t="shared" si="181"/>
        <v>1.3026891639962965</v>
      </c>
      <c r="AG414">
        <f t="shared" si="182"/>
        <v>5.0523318983358863</v>
      </c>
      <c r="AH414">
        <f t="shared" si="183"/>
        <v>3.9199126797433603</v>
      </c>
      <c r="AI414">
        <f t="shared" si="184"/>
        <v>3.3101484851166152</v>
      </c>
      <c r="AJ414">
        <f t="shared" si="185"/>
        <v>2.2938748274053742</v>
      </c>
      <c r="AK414">
        <f t="shared" si="186"/>
        <v>1.4518195110160594</v>
      </c>
      <c r="AL414">
        <f t="shared" si="187"/>
        <v>1.5364646332620446</v>
      </c>
      <c r="AM414">
        <f t="shared" si="188"/>
        <v>1.6099365993715598</v>
      </c>
      <c r="AN414">
        <f>ACOS(COS(RADIANS(90-$C414)) *COS(RADIANS(90-'1. Intensity Data'!$C$8)) +SIN(RADIANS(90-'Climate Stations - U of M'!$C414)) *SIN(RADIANS(90-'1. Intensity Data'!$C$8)) *COS(RADIANS('Climate Stations - U of M'!$D414-'1. Intensity Data'!$C$9))) *6371</f>
        <v>198.94107195571868</v>
      </c>
    </row>
    <row r="415" spans="1:40" x14ac:dyDescent="0.25">
      <c r="A415">
        <v>487</v>
      </c>
      <c r="B415" t="s">
        <v>975</v>
      </c>
      <c r="C415">
        <v>45.031700000000001</v>
      </c>
      <c r="D415">
        <v>-110.703599999999</v>
      </c>
      <c r="E415" s="13">
        <v>1607.8</v>
      </c>
      <c r="F415" t="s">
        <v>976</v>
      </c>
      <c r="G415" t="s">
        <v>2345</v>
      </c>
      <c r="H415" s="8">
        <v>0.68471000000000004</v>
      </c>
      <c r="I415" s="8">
        <v>0.9</v>
      </c>
      <c r="J415" s="8">
        <v>1.76345</v>
      </c>
      <c r="K415" s="8">
        <v>2.58867</v>
      </c>
      <c r="L415">
        <f t="shared" si="162"/>
        <v>5274.9345519999997</v>
      </c>
      <c r="M415">
        <f t="shared" si="163"/>
        <v>0.49161858649888901</v>
      </c>
      <c r="N415">
        <f t="shared" si="164"/>
        <v>1.4221321541141685</v>
      </c>
      <c r="O415" s="6">
        <f t="shared" si="165"/>
        <v>0.23785994262409524</v>
      </c>
      <c r="P415" s="6">
        <f t="shared" si="166"/>
        <v>0.3267466379008469</v>
      </c>
      <c r="Q415">
        <f t="shared" si="167"/>
        <v>0.87443939600750764</v>
      </c>
      <c r="R415" s="8">
        <v>1.6504777951175549</v>
      </c>
      <c r="S415">
        <f t="shared" si="168"/>
        <v>1.7108326810161336</v>
      </c>
      <c r="T415">
        <f t="shared" si="169"/>
        <v>1.3273701835470004</v>
      </c>
      <c r="U415">
        <f t="shared" si="170"/>
        <v>1.1208903772174668</v>
      </c>
      <c r="V415">
        <f t="shared" si="171"/>
        <v>0.77675736666824469</v>
      </c>
      <c r="W415">
        <f t="shared" si="172"/>
        <v>0.49161858649888901</v>
      </c>
      <c r="X415">
        <f t="shared" si="173"/>
        <v>0.53989143987416677</v>
      </c>
      <c r="Y415">
        <f t="shared" si="174"/>
        <v>0.58179227660390787</v>
      </c>
      <c r="Z415">
        <f t="shared" si="175"/>
        <v>3.0430490981061267</v>
      </c>
      <c r="AA415">
        <f t="shared" si="176"/>
        <v>2.3609863692202708</v>
      </c>
      <c r="AB415">
        <f t="shared" si="177"/>
        <v>1.9937218228971172</v>
      </c>
      <c r="AC415">
        <f t="shared" si="178"/>
        <v>1.3816142456918621</v>
      </c>
      <c r="AD415">
        <f t="shared" si="179"/>
        <v>0.87443939600750764</v>
      </c>
      <c r="AE415">
        <f t="shared" si="180"/>
        <v>1.1842430854098569</v>
      </c>
      <c r="AF415">
        <f t="shared" si="181"/>
        <v>1.3191403280852843</v>
      </c>
      <c r="AG415">
        <f t="shared" si="182"/>
        <v>4.9490198963173064</v>
      </c>
      <c r="AH415">
        <f t="shared" si="183"/>
        <v>3.8397568161082551</v>
      </c>
      <c r="AI415">
        <f t="shared" si="184"/>
        <v>3.2424613113803038</v>
      </c>
      <c r="AJ415">
        <f t="shared" si="185"/>
        <v>2.2469688035003865</v>
      </c>
      <c r="AK415">
        <f t="shared" si="186"/>
        <v>1.4221321541141685</v>
      </c>
      <c r="AL415">
        <f t="shared" si="187"/>
        <v>1.5074616155856264</v>
      </c>
      <c r="AM415">
        <f t="shared" si="188"/>
        <v>1.5815275881428519</v>
      </c>
      <c r="AN415">
        <f>ACOS(COS(RADIANS(90-$C415)) *COS(RADIANS(90-'1. Intensity Data'!$C$8)) +SIN(RADIANS(90-'Climate Stations - U of M'!$C415)) *SIN(RADIANS(90-'1. Intensity Data'!$C$8)) *COS(RADIANS('Climate Stations - U of M'!$D415-'1. Intensity Data'!$C$9))) *6371</f>
        <v>200.88905357696368</v>
      </c>
    </row>
    <row r="416" spans="1:40" x14ac:dyDescent="0.25">
      <c r="A416">
        <v>488</v>
      </c>
      <c r="B416" t="s">
        <v>977</v>
      </c>
      <c r="C416">
        <v>46.049999999999898</v>
      </c>
      <c r="D416">
        <v>-105.91670000000001</v>
      </c>
      <c r="E416">
        <v>793.1</v>
      </c>
      <c r="F416" t="s">
        <v>978</v>
      </c>
      <c r="G416" t="s">
        <v>2345</v>
      </c>
      <c r="H416" s="8">
        <v>1.02179</v>
      </c>
      <c r="I416" s="8">
        <v>1.4336</v>
      </c>
      <c r="J416" s="8">
        <v>2.4750000000000001</v>
      </c>
      <c r="K416" s="8">
        <v>3.6054200000000001</v>
      </c>
      <c r="L416">
        <f t="shared" si="162"/>
        <v>2602.034204</v>
      </c>
      <c r="M416">
        <f t="shared" si="163"/>
        <v>0.67616460354980479</v>
      </c>
      <c r="N416">
        <f t="shared" si="164"/>
        <v>1.8790854214506021</v>
      </c>
      <c r="O416" s="6">
        <f t="shared" si="165"/>
        <v>0.30749328831442929</v>
      </c>
      <c r="P416" s="6">
        <f t="shared" si="166"/>
        <v>0.46302649771355187</v>
      </c>
      <c r="Q416">
        <f t="shared" si="167"/>
        <v>1.1710559595820769</v>
      </c>
      <c r="R416" s="8">
        <v>1.6910016193801036</v>
      </c>
      <c r="S416">
        <f t="shared" si="168"/>
        <v>2.3530528203533203</v>
      </c>
      <c r="T416">
        <f t="shared" si="169"/>
        <v>1.8256444295844729</v>
      </c>
      <c r="U416">
        <f t="shared" si="170"/>
        <v>1.5416552960935548</v>
      </c>
      <c r="V416">
        <f t="shared" si="171"/>
        <v>1.0683400736086917</v>
      </c>
      <c r="W416">
        <f t="shared" si="172"/>
        <v>0.67616460354980479</v>
      </c>
      <c r="X416">
        <f t="shared" si="173"/>
        <v>0.76257095266235364</v>
      </c>
      <c r="Y416">
        <f t="shared" si="174"/>
        <v>0.83757166369204605</v>
      </c>
      <c r="Z416">
        <f t="shared" si="175"/>
        <v>4.0752747393456268</v>
      </c>
      <c r="AA416">
        <f t="shared" si="176"/>
        <v>3.1618510908716075</v>
      </c>
      <c r="AB416">
        <f t="shared" si="177"/>
        <v>2.670007587847135</v>
      </c>
      <c r="AC416">
        <f t="shared" si="178"/>
        <v>1.8502684161396816</v>
      </c>
      <c r="AD416">
        <f t="shared" si="179"/>
        <v>1.1710559595820769</v>
      </c>
      <c r="AE416">
        <f t="shared" si="180"/>
        <v>1.194374041475494</v>
      </c>
      <c r="AF416">
        <f t="shared" si="181"/>
        <v>1.3380649540158944</v>
      </c>
      <c r="AG416">
        <f t="shared" si="182"/>
        <v>6.5392172666480946</v>
      </c>
      <c r="AH416">
        <f t="shared" si="183"/>
        <v>5.0735306379166261</v>
      </c>
      <c r="AI416">
        <f t="shared" si="184"/>
        <v>4.284314760907372</v>
      </c>
      <c r="AJ416">
        <f t="shared" si="185"/>
        <v>2.9689549658919514</v>
      </c>
      <c r="AK416">
        <f t="shared" si="186"/>
        <v>1.8790854214506021</v>
      </c>
      <c r="AL416">
        <f t="shared" si="187"/>
        <v>2.0280640660879516</v>
      </c>
      <c r="AM416">
        <f t="shared" si="188"/>
        <v>2.157377529633171</v>
      </c>
      <c r="AN416">
        <f>ACOS(COS(RADIANS(90-$C416)) *COS(RADIANS(90-'1. Intensity Data'!$C$8)) +SIN(RADIANS(90-'Climate Stations - U of M'!$C416)) *SIN(RADIANS(90-'1. Intensity Data'!$C$8)) *COS(RADIANS('Climate Stations - U of M'!$D416-'1. Intensity Data'!$C$9))) *6371</f>
        <v>471.90359285229346</v>
      </c>
    </row>
    <row r="417" spans="1:40" x14ac:dyDescent="0.25">
      <c r="A417">
        <v>489</v>
      </c>
      <c r="B417" t="s">
        <v>979</v>
      </c>
      <c r="C417">
        <v>46.7333</v>
      </c>
      <c r="D417">
        <v>-109.5667</v>
      </c>
      <c r="E417" s="13">
        <v>1981.2</v>
      </c>
      <c r="F417" t="s">
        <v>980</v>
      </c>
      <c r="G417" t="s">
        <v>2345</v>
      </c>
      <c r="H417" s="8">
        <v>1.17418</v>
      </c>
      <c r="I417" s="8">
        <v>1.90696</v>
      </c>
      <c r="J417" s="8">
        <v>2.5207099999999998</v>
      </c>
      <c r="K417" s="8">
        <v>4.2783800000000003</v>
      </c>
      <c r="L417">
        <f t="shared" si="162"/>
        <v>6500.0002080000004</v>
      </c>
      <c r="M417">
        <f t="shared" si="163"/>
        <v>0.67145440829173142</v>
      </c>
      <c r="N417">
        <f t="shared" si="164"/>
        <v>1.600248431347054</v>
      </c>
      <c r="O417" s="6">
        <f t="shared" si="165"/>
        <v>0.23742038882863672</v>
      </c>
      <c r="P417" s="6">
        <f t="shared" si="166"/>
        <v>0.506887135167716</v>
      </c>
      <c r="Q417">
        <f t="shared" si="167"/>
        <v>1.0535677832573849</v>
      </c>
      <c r="R417" s="8">
        <v>1.4117674418505681</v>
      </c>
      <c r="S417">
        <f t="shared" si="168"/>
        <v>2.3366613408552253</v>
      </c>
      <c r="T417">
        <f t="shared" si="169"/>
        <v>1.8129269023876748</v>
      </c>
      <c r="U417">
        <f t="shared" si="170"/>
        <v>1.5309160509051476</v>
      </c>
      <c r="V417">
        <f t="shared" si="171"/>
        <v>1.0608979651009356</v>
      </c>
      <c r="W417">
        <f t="shared" si="172"/>
        <v>0.67145440829173142</v>
      </c>
      <c r="X417">
        <f t="shared" si="173"/>
        <v>0.79713580621879854</v>
      </c>
      <c r="Y417">
        <f t="shared" si="174"/>
        <v>0.90622725961949291</v>
      </c>
      <c r="Z417">
        <f t="shared" si="175"/>
        <v>3.6664158857356997</v>
      </c>
      <c r="AA417">
        <f t="shared" si="176"/>
        <v>2.8446330147949395</v>
      </c>
      <c r="AB417">
        <f t="shared" si="177"/>
        <v>2.4021345458268373</v>
      </c>
      <c r="AC417">
        <f t="shared" si="178"/>
        <v>1.6646370975466682</v>
      </c>
      <c r="AD417">
        <f t="shared" si="179"/>
        <v>1.0535677832573849</v>
      </c>
      <c r="AE417">
        <f t="shared" si="180"/>
        <v>1.1245654970931103</v>
      </c>
      <c r="AF417">
        <f t="shared" si="181"/>
        <v>1.2076625931096014</v>
      </c>
      <c r="AG417">
        <f t="shared" si="182"/>
        <v>5.5688645410877475</v>
      </c>
      <c r="AH417">
        <f t="shared" si="183"/>
        <v>4.3206707646370459</v>
      </c>
      <c r="AI417">
        <f t="shared" si="184"/>
        <v>3.6485664234712827</v>
      </c>
      <c r="AJ417">
        <f t="shared" si="185"/>
        <v>2.5283925215283456</v>
      </c>
      <c r="AK417">
        <f t="shared" si="186"/>
        <v>1.600248431347054</v>
      </c>
      <c r="AL417">
        <f t="shared" si="187"/>
        <v>1.8303638235102904</v>
      </c>
      <c r="AM417">
        <f t="shared" si="188"/>
        <v>2.03010398390798</v>
      </c>
      <c r="AN417">
        <f>ACOS(COS(RADIANS(90-$C417)) *COS(RADIANS(90-'1. Intensity Data'!$C$8)) +SIN(RADIANS(90-'Climate Stations - U of M'!$C417)) *SIN(RADIANS(90-'1. Intensity Data'!$C$8)) *COS(RADIANS('Climate Stations - U of M'!$D417-'1. Intensity Data'!$C$9))) *6371</f>
        <v>187.36801864361442</v>
      </c>
    </row>
    <row r="418" spans="1:40" x14ac:dyDescent="0.25">
      <c r="A418">
        <v>490</v>
      </c>
      <c r="B418" t="s">
        <v>981</v>
      </c>
      <c r="C418">
        <v>46.816699999999898</v>
      </c>
      <c r="D418">
        <v>-113.349999999999</v>
      </c>
      <c r="E418" s="13">
        <v>1848</v>
      </c>
      <c r="F418" t="s">
        <v>982</v>
      </c>
      <c r="G418" t="s">
        <v>2346</v>
      </c>
      <c r="H418" s="8">
        <v>0.85</v>
      </c>
      <c r="I418" s="8">
        <v>1.5738799999999999</v>
      </c>
      <c r="J418" s="8">
        <v>1.85</v>
      </c>
      <c r="K418" s="8">
        <v>3.2857099999999999</v>
      </c>
      <c r="L418">
        <f t="shared" si="162"/>
        <v>6062.9923200000003</v>
      </c>
      <c r="M418">
        <f t="shared" si="163"/>
        <v>0.40601916507358621</v>
      </c>
      <c r="N418">
        <f t="shared" si="164"/>
        <v>1.0965232247999588</v>
      </c>
      <c r="O418" s="6">
        <f t="shared" si="165"/>
        <v>0.1765081797239588</v>
      </c>
      <c r="P418" s="6">
        <f t="shared" si="166"/>
        <v>0.28367301795215599</v>
      </c>
      <c r="Q418">
        <f t="shared" si="167"/>
        <v>0.69009812137605742</v>
      </c>
      <c r="R418" s="8">
        <v>1.5651235587916292</v>
      </c>
      <c r="S418">
        <f t="shared" si="168"/>
        <v>1.4129466944560798</v>
      </c>
      <c r="T418">
        <f t="shared" si="169"/>
        <v>1.0962517456986829</v>
      </c>
      <c r="U418">
        <f t="shared" si="170"/>
        <v>0.92572369636777652</v>
      </c>
      <c r="V418">
        <f t="shared" si="171"/>
        <v>0.64151028081626627</v>
      </c>
      <c r="W418">
        <f t="shared" si="172"/>
        <v>0.40601916507358621</v>
      </c>
      <c r="X418">
        <f t="shared" si="173"/>
        <v>0.51701437380518966</v>
      </c>
      <c r="Y418">
        <f t="shared" si="174"/>
        <v>0.61335821498422149</v>
      </c>
      <c r="Z418">
        <f t="shared" si="175"/>
        <v>2.4015414623886797</v>
      </c>
      <c r="AA418">
        <f t="shared" si="176"/>
        <v>1.8632649277153552</v>
      </c>
      <c r="AB418">
        <f t="shared" si="177"/>
        <v>1.5734237167374108</v>
      </c>
      <c r="AC418">
        <f t="shared" si="178"/>
        <v>1.0903550317741708</v>
      </c>
      <c r="AD418">
        <f t="shared" si="179"/>
        <v>0.69009812137605742</v>
      </c>
      <c r="AE418">
        <f t="shared" si="180"/>
        <v>1.1629045263283755</v>
      </c>
      <c r="AF418">
        <f t="shared" si="181"/>
        <v>1.279279899721077</v>
      </c>
      <c r="AG418">
        <f t="shared" si="182"/>
        <v>3.8159008223038562</v>
      </c>
      <c r="AH418">
        <f t="shared" si="183"/>
        <v>2.9606127069598887</v>
      </c>
      <c r="AI418">
        <f t="shared" si="184"/>
        <v>2.5000729525439058</v>
      </c>
      <c r="AJ418">
        <f t="shared" si="185"/>
        <v>1.732506695183935</v>
      </c>
      <c r="AK418">
        <f t="shared" si="186"/>
        <v>1.0965232247999588</v>
      </c>
      <c r="AL418">
        <f t="shared" si="187"/>
        <v>1.2848924185999691</v>
      </c>
      <c r="AM418">
        <f t="shared" si="188"/>
        <v>1.4483968788183783</v>
      </c>
      <c r="AN418">
        <f>ACOS(COS(RADIANS(90-$C418)) *COS(RADIANS(90-'1. Intensity Data'!$C$8)) +SIN(RADIANS(90-'Climate Stations - U of M'!$C418)) *SIN(RADIANS(90-'1. Intensity Data'!$C$8)) *COS(RADIANS('Climate Stations - U of M'!$D418-'1. Intensity Data'!$C$9))) *6371</f>
        <v>104.97932541916256</v>
      </c>
    </row>
    <row r="419" spans="1:40" x14ac:dyDescent="0.25">
      <c r="A419" s="1">
        <v>1142</v>
      </c>
      <c r="B419" t="s">
        <v>2276</v>
      </c>
      <c r="C419">
        <v>48.966700000000003</v>
      </c>
      <c r="D419">
        <v>-115.8167</v>
      </c>
      <c r="E419" s="13">
        <v>1295.4000000000001</v>
      </c>
      <c r="F419" t="s">
        <v>2277</v>
      </c>
      <c r="G419" t="s">
        <v>2346</v>
      </c>
      <c r="H419" s="8">
        <v>0.91813</v>
      </c>
      <c r="I419" s="8">
        <v>1.78376</v>
      </c>
      <c r="J419" s="8">
        <v>2.0499999999999998</v>
      </c>
      <c r="K419" s="8">
        <v>3.6749999999999998</v>
      </c>
      <c r="L419">
        <f t="shared" si="162"/>
        <v>4250.0001360000006</v>
      </c>
      <c r="M419">
        <f t="shared" si="163"/>
        <v>0.39750174907039826</v>
      </c>
      <c r="N419">
        <f t="shared" si="164"/>
        <v>1.1466700693872109</v>
      </c>
      <c r="O419" s="6">
        <f t="shared" si="165"/>
        <v>0.19150406817068832</v>
      </c>
      <c r="P419" s="6">
        <f t="shared" si="166"/>
        <v>0.26476124415212599</v>
      </c>
      <c r="Q419">
        <f t="shared" si="167"/>
        <v>0.70571565676966852</v>
      </c>
      <c r="R419" s="8">
        <v>1.4860910004976171</v>
      </c>
      <c r="S419">
        <f t="shared" si="168"/>
        <v>1.383306086764986</v>
      </c>
      <c r="T419">
        <f t="shared" si="169"/>
        <v>1.0732547224900753</v>
      </c>
      <c r="U419">
        <f t="shared" si="170"/>
        <v>0.90630398788050792</v>
      </c>
      <c r="V419">
        <f t="shared" si="171"/>
        <v>0.6280527635312293</v>
      </c>
      <c r="W419">
        <f t="shared" si="172"/>
        <v>0.39750174907039826</v>
      </c>
      <c r="X419">
        <f t="shared" si="173"/>
        <v>0.52765881180279872</v>
      </c>
      <c r="Y419">
        <f t="shared" si="174"/>
        <v>0.64063514225452234</v>
      </c>
      <c r="Z419">
        <f t="shared" si="175"/>
        <v>2.4558904855584465</v>
      </c>
      <c r="AA419">
        <f t="shared" si="176"/>
        <v>1.9054322732781048</v>
      </c>
      <c r="AB419">
        <f t="shared" si="177"/>
        <v>1.609031697434844</v>
      </c>
      <c r="AC419">
        <f t="shared" si="178"/>
        <v>1.1150307376960764</v>
      </c>
      <c r="AD419">
        <f t="shared" si="179"/>
        <v>0.70571565676966852</v>
      </c>
      <c r="AE419">
        <f t="shared" si="180"/>
        <v>1.1431463867548723</v>
      </c>
      <c r="AF419">
        <f t="shared" si="181"/>
        <v>1.2423716949977734</v>
      </c>
      <c r="AG419">
        <f t="shared" si="182"/>
        <v>3.9904118414674938</v>
      </c>
      <c r="AH419">
        <f t="shared" si="183"/>
        <v>3.0960091873454698</v>
      </c>
      <c r="AI419">
        <f t="shared" si="184"/>
        <v>2.6144077582028409</v>
      </c>
      <c r="AJ419">
        <f t="shared" si="185"/>
        <v>1.8117387096317934</v>
      </c>
      <c r="AK419">
        <f t="shared" si="186"/>
        <v>1.1466700693872109</v>
      </c>
      <c r="AL419">
        <f t="shared" si="187"/>
        <v>1.3725025520404082</v>
      </c>
      <c r="AM419">
        <f t="shared" si="188"/>
        <v>1.5685251469833834</v>
      </c>
      <c r="AN419">
        <f>ACOS(COS(RADIANS(90-$C419)) *COS(RADIANS(90-'1. Intensity Data'!$C$8)) +SIN(RADIANS(90-'Climate Stations - U of M'!$C419)) *SIN(RADIANS(90-'1. Intensity Data'!$C$8)) *COS(RADIANS('Climate Stations - U of M'!$D419-'1. Intensity Data'!$C$9))) *6371</f>
        <v>387.93696107377423</v>
      </c>
    </row>
    <row r="420" spans="1:40" x14ac:dyDescent="0.25">
      <c r="A420">
        <v>985</v>
      </c>
      <c r="B420" t="s">
        <v>1965</v>
      </c>
      <c r="C420">
        <v>47.789700000000003</v>
      </c>
      <c r="D420">
        <v>-112.93940000000001</v>
      </c>
      <c r="E420" s="13">
        <v>2103.0999999999899</v>
      </c>
      <c r="F420" t="s">
        <v>1966</v>
      </c>
      <c r="G420" t="s">
        <v>2345</v>
      </c>
      <c r="H420" s="8">
        <v>1.075</v>
      </c>
      <c r="I420" s="8">
        <v>1.9599899999999999</v>
      </c>
      <c r="J420" s="8">
        <v>2.3543099999999999</v>
      </c>
      <c r="K420" s="8">
        <v>4.0999999999999996</v>
      </c>
      <c r="L420">
        <f t="shared" si="162"/>
        <v>6899.9346039999664</v>
      </c>
      <c r="M420">
        <f t="shared" si="163"/>
        <v>0.5527507640345104</v>
      </c>
      <c r="N420">
        <f t="shared" si="164"/>
        <v>1.4873875987355378</v>
      </c>
      <c r="O420" s="6">
        <f t="shared" si="165"/>
        <v>0.23891394130458016</v>
      </c>
      <c r="P420" s="6">
        <f t="shared" si="166"/>
        <v>0.38714823922277652</v>
      </c>
      <c r="Q420">
        <f t="shared" si="167"/>
        <v>0.93726791897915729</v>
      </c>
      <c r="R420" s="8">
        <v>1.2752204817391051</v>
      </c>
      <c r="S420">
        <f t="shared" si="168"/>
        <v>1.9235726588400963</v>
      </c>
      <c r="T420">
        <f t="shared" si="169"/>
        <v>1.4924270628931782</v>
      </c>
      <c r="U420">
        <f t="shared" si="170"/>
        <v>1.2602717419986835</v>
      </c>
      <c r="V420">
        <f t="shared" si="171"/>
        <v>0.87334620717452649</v>
      </c>
      <c r="W420">
        <f t="shared" si="172"/>
        <v>0.5527507640345104</v>
      </c>
      <c r="X420">
        <f t="shared" si="173"/>
        <v>0.68331307302588273</v>
      </c>
      <c r="Y420">
        <f t="shared" si="174"/>
        <v>0.79664115723039419</v>
      </c>
      <c r="Z420">
        <f t="shared" si="175"/>
        <v>3.2616923580474673</v>
      </c>
      <c r="AA420">
        <f t="shared" si="176"/>
        <v>2.5306233812437249</v>
      </c>
      <c r="AB420">
        <f t="shared" si="177"/>
        <v>2.1369708552724784</v>
      </c>
      <c r="AC420">
        <f t="shared" si="178"/>
        <v>1.4808833119870686</v>
      </c>
      <c r="AD420">
        <f t="shared" si="179"/>
        <v>0.93726791897915729</v>
      </c>
      <c r="AE420">
        <f t="shared" si="180"/>
        <v>1.0904287570652444</v>
      </c>
      <c r="AF420">
        <f t="shared" si="181"/>
        <v>1.1438951627375482</v>
      </c>
      <c r="AG420">
        <f t="shared" si="182"/>
        <v>5.1761088435996712</v>
      </c>
      <c r="AH420">
        <f t="shared" si="183"/>
        <v>4.0159465165859523</v>
      </c>
      <c r="AI420">
        <f t="shared" si="184"/>
        <v>3.3912437251170258</v>
      </c>
      <c r="AJ420">
        <f t="shared" si="185"/>
        <v>2.3500724060021501</v>
      </c>
      <c r="AK420">
        <f t="shared" si="186"/>
        <v>1.4873875987355378</v>
      </c>
      <c r="AL420">
        <f t="shared" si="187"/>
        <v>1.7041181990516534</v>
      </c>
      <c r="AM420">
        <f t="shared" si="188"/>
        <v>1.8922403601260416</v>
      </c>
      <c r="AN420">
        <f>ACOS(COS(RADIANS(90-$C420)) *COS(RADIANS(90-'1. Intensity Data'!$C$8)) +SIN(RADIANS(90-'Climate Stations - U of M'!$C420)) *SIN(RADIANS(90-'1. Intensity Data'!$C$8)) *COS(RADIANS('Climate Stations - U of M'!$D420-'1. Intensity Data'!$C$9))) *6371</f>
        <v>150.55953405137146</v>
      </c>
    </row>
    <row r="421" spans="1:40" x14ac:dyDescent="0.25">
      <c r="A421">
        <v>491</v>
      </c>
      <c r="B421" t="s">
        <v>983</v>
      </c>
      <c r="C421">
        <v>46.183599999999899</v>
      </c>
      <c r="D421">
        <v>-113.33</v>
      </c>
      <c r="E421" s="13">
        <v>1972.0999999999899</v>
      </c>
      <c r="F421" t="s">
        <v>984</v>
      </c>
      <c r="G421" t="s">
        <v>2346</v>
      </c>
      <c r="H421" s="8">
        <v>0.93047999999999997</v>
      </c>
      <c r="I421" s="8">
        <v>1.53918</v>
      </c>
      <c r="J421" s="8">
        <v>2.0095200000000002</v>
      </c>
      <c r="K421" s="8">
        <v>3.11239</v>
      </c>
      <c r="L421">
        <f t="shared" si="162"/>
        <v>6470.1445639999665</v>
      </c>
      <c r="M421">
        <f t="shared" si="163"/>
        <v>0.4836409229034776</v>
      </c>
      <c r="N421">
        <f t="shared" si="164"/>
        <v>1.2719929940539199</v>
      </c>
      <c r="O421" s="6">
        <f t="shared" si="165"/>
        <v>0.20152030549323471</v>
      </c>
      <c r="P421" s="6">
        <f t="shared" si="166"/>
        <v>0.3439576913252631</v>
      </c>
      <c r="Q421">
        <f t="shared" si="167"/>
        <v>0.80797534268959148</v>
      </c>
      <c r="R421" s="8">
        <v>1.5164861293952465</v>
      </c>
      <c r="S421">
        <f t="shared" si="168"/>
        <v>1.6830704117041018</v>
      </c>
      <c r="T421">
        <f t="shared" si="169"/>
        <v>1.3058304918393895</v>
      </c>
      <c r="U421">
        <f t="shared" si="170"/>
        <v>1.1027013042199287</v>
      </c>
      <c r="V421">
        <f t="shared" si="171"/>
        <v>0.76415265818749467</v>
      </c>
      <c r="W421">
        <f t="shared" si="172"/>
        <v>0.4836409229034776</v>
      </c>
      <c r="X421">
        <f t="shared" si="173"/>
        <v>0.59535069217760817</v>
      </c>
      <c r="Y421">
        <f t="shared" si="174"/>
        <v>0.69231477190755353</v>
      </c>
      <c r="Z421">
        <f t="shared" si="175"/>
        <v>2.811754192559778</v>
      </c>
      <c r="AA421">
        <f t="shared" si="176"/>
        <v>2.1815334252618972</v>
      </c>
      <c r="AB421">
        <f t="shared" si="177"/>
        <v>1.8421837813322683</v>
      </c>
      <c r="AC421">
        <f t="shared" si="178"/>
        <v>1.2766010414495546</v>
      </c>
      <c r="AD421">
        <f t="shared" si="179"/>
        <v>0.80797534268959148</v>
      </c>
      <c r="AE421">
        <f t="shared" si="180"/>
        <v>1.1507451689792798</v>
      </c>
      <c r="AF421">
        <f t="shared" si="181"/>
        <v>1.2565662201929664</v>
      </c>
      <c r="AG421">
        <f t="shared" si="182"/>
        <v>4.4265356193076411</v>
      </c>
      <c r="AH421">
        <f t="shared" si="183"/>
        <v>3.4343810839455839</v>
      </c>
      <c r="AI421">
        <f t="shared" si="184"/>
        <v>2.9001440264429372</v>
      </c>
      <c r="AJ421">
        <f t="shared" si="185"/>
        <v>2.0097489306051934</v>
      </c>
      <c r="AK421">
        <f t="shared" si="186"/>
        <v>1.2719929940539199</v>
      </c>
      <c r="AL421">
        <f t="shared" si="187"/>
        <v>1.4563747455404399</v>
      </c>
      <c r="AM421">
        <f t="shared" si="188"/>
        <v>1.6164181058307396</v>
      </c>
      <c r="AN421">
        <f>ACOS(COS(RADIANS(90-$C421)) *COS(RADIANS(90-'1. Intensity Data'!$C$8)) +SIN(RADIANS(90-'Climate Stations - U of M'!$C421)) *SIN(RADIANS(90-'1. Intensity Data'!$C$8)) *COS(RADIANS('Climate Stations - U of M'!$D421-'1. Intensity Data'!$C$9))) *6371</f>
        <v>110.67842534819731</v>
      </c>
    </row>
    <row r="422" spans="1:40" x14ac:dyDescent="0.25">
      <c r="A422">
        <v>492</v>
      </c>
      <c r="B422" t="s">
        <v>985</v>
      </c>
      <c r="C422">
        <v>46.192500000000003</v>
      </c>
      <c r="D422">
        <v>-113.2633</v>
      </c>
      <c r="E422" s="13">
        <v>1953.8</v>
      </c>
      <c r="F422" t="s">
        <v>986</v>
      </c>
      <c r="G422" t="s">
        <v>2346</v>
      </c>
      <c r="H422" s="8">
        <v>0.86</v>
      </c>
      <c r="I422" s="8">
        <v>1.42442</v>
      </c>
      <c r="J422" s="8">
        <v>1.87253</v>
      </c>
      <c r="K422" s="8">
        <v>3.0666699999999998</v>
      </c>
      <c r="L422">
        <f t="shared" si="162"/>
        <v>6410.105192</v>
      </c>
      <c r="M422">
        <f t="shared" si="163"/>
        <v>0.45227278497626144</v>
      </c>
      <c r="N422">
        <f t="shared" si="164"/>
        <v>1.168165533133499</v>
      </c>
      <c r="O422" s="6">
        <f t="shared" si="165"/>
        <v>0.18299809258889765</v>
      </c>
      <c r="P422" s="6">
        <f t="shared" si="166"/>
        <v>0.3254281730504191</v>
      </c>
      <c r="Q422">
        <f t="shared" si="167"/>
        <v>0.74679685309195909</v>
      </c>
      <c r="R422" s="8">
        <v>1.847342706551907</v>
      </c>
      <c r="S422">
        <f t="shared" si="168"/>
        <v>1.5739092917173898</v>
      </c>
      <c r="T422">
        <f t="shared" si="169"/>
        <v>1.2211365194359058</v>
      </c>
      <c r="U422">
        <f t="shared" si="170"/>
        <v>1.0311819497458761</v>
      </c>
      <c r="V422">
        <f t="shared" si="171"/>
        <v>0.71459100026249311</v>
      </c>
      <c r="W422">
        <f t="shared" si="172"/>
        <v>0.45227278497626144</v>
      </c>
      <c r="X422">
        <f t="shared" si="173"/>
        <v>0.55420458873219602</v>
      </c>
      <c r="Y422">
        <f t="shared" si="174"/>
        <v>0.64268139439234739</v>
      </c>
      <c r="Z422">
        <f t="shared" si="175"/>
        <v>2.5988530487600174</v>
      </c>
      <c r="AA422">
        <f t="shared" si="176"/>
        <v>2.0163515033482895</v>
      </c>
      <c r="AB422">
        <f t="shared" si="177"/>
        <v>1.7026968250496666</v>
      </c>
      <c r="AC422">
        <f t="shared" si="178"/>
        <v>1.1799390278852955</v>
      </c>
      <c r="AD422">
        <f t="shared" si="179"/>
        <v>0.74679685309195909</v>
      </c>
      <c r="AE422">
        <f t="shared" si="180"/>
        <v>1.2334593132684448</v>
      </c>
      <c r="AF422">
        <f t="shared" si="181"/>
        <v>1.4110762417251266</v>
      </c>
      <c r="AG422">
        <f t="shared" si="182"/>
        <v>4.0652160553045764</v>
      </c>
      <c r="AH422">
        <f t="shared" si="183"/>
        <v>3.1540469394604473</v>
      </c>
      <c r="AI422">
        <f t="shared" si="184"/>
        <v>2.6634174155443775</v>
      </c>
      <c r="AJ422">
        <f t="shared" si="185"/>
        <v>1.8457015423509286</v>
      </c>
      <c r="AK422">
        <f t="shared" si="186"/>
        <v>1.168165533133499</v>
      </c>
      <c r="AL422">
        <f t="shared" si="187"/>
        <v>1.3442566498501243</v>
      </c>
      <c r="AM422">
        <f t="shared" si="188"/>
        <v>1.4971037391601549</v>
      </c>
      <c r="AN422">
        <f>ACOS(COS(RADIANS(90-$C422)) *COS(RADIANS(90-'1. Intensity Data'!$C$8)) +SIN(RADIANS(90-'Climate Stations - U of M'!$C422)) *SIN(RADIANS(90-'1. Intensity Data'!$C$8)) *COS(RADIANS('Climate Stations - U of M'!$D422-'1. Intensity Data'!$C$9))) *6371</f>
        <v>105.60522177089295</v>
      </c>
    </row>
    <row r="423" spans="1:40" x14ac:dyDescent="0.25">
      <c r="A423">
        <v>493</v>
      </c>
      <c r="B423" t="s">
        <v>987</v>
      </c>
      <c r="C423">
        <v>47.601399999999899</v>
      </c>
      <c r="D423">
        <v>-110.26690000000001</v>
      </c>
      <c r="E423">
        <v>958.6</v>
      </c>
      <c r="F423" t="s">
        <v>988</v>
      </c>
      <c r="G423" t="s">
        <v>2345</v>
      </c>
      <c r="H423" s="8">
        <v>1.1076900000000001</v>
      </c>
      <c r="I423" s="8">
        <v>1.7875000000000001</v>
      </c>
      <c r="J423" s="8">
        <v>2.7</v>
      </c>
      <c r="K423" s="8">
        <v>4.1323600000000003</v>
      </c>
      <c r="L423">
        <f t="shared" si="162"/>
        <v>3145.0132240000003</v>
      </c>
      <c r="M423">
        <f t="shared" si="163"/>
        <v>0.638914490142098</v>
      </c>
      <c r="N423">
        <f t="shared" si="164"/>
        <v>1.9120923043031444</v>
      </c>
      <c r="O423" s="6">
        <f t="shared" si="165"/>
        <v>0.32545253757312836</v>
      </c>
      <c r="P423" s="6">
        <f t="shared" si="166"/>
        <v>0.41332798131720427</v>
      </c>
      <c r="Q423">
        <f t="shared" si="167"/>
        <v>1.1627101428101743</v>
      </c>
      <c r="R423" s="8">
        <v>1.3857931206970817</v>
      </c>
      <c r="S423">
        <f t="shared" si="168"/>
        <v>2.2234224256945012</v>
      </c>
      <c r="T423">
        <f t="shared" si="169"/>
        <v>1.7250691233836648</v>
      </c>
      <c r="U423">
        <f t="shared" si="170"/>
        <v>1.4567250375239833</v>
      </c>
      <c r="V423">
        <f t="shared" si="171"/>
        <v>1.0094848944245149</v>
      </c>
      <c r="W423">
        <f t="shared" si="172"/>
        <v>0.638914490142098</v>
      </c>
      <c r="X423">
        <f t="shared" si="173"/>
        <v>0.75610836760657352</v>
      </c>
      <c r="Y423">
        <f t="shared" si="174"/>
        <v>0.85783265324573832</v>
      </c>
      <c r="Z423">
        <f t="shared" si="175"/>
        <v>4.0462312969794061</v>
      </c>
      <c r="AA423">
        <f t="shared" si="176"/>
        <v>3.1393173855874705</v>
      </c>
      <c r="AB423">
        <f t="shared" si="177"/>
        <v>2.6509791256071971</v>
      </c>
      <c r="AC423">
        <f t="shared" si="178"/>
        <v>1.8370820256400755</v>
      </c>
      <c r="AD423">
        <f t="shared" si="179"/>
        <v>1.1627101428101743</v>
      </c>
      <c r="AE423">
        <f t="shared" si="180"/>
        <v>1.1180719168047386</v>
      </c>
      <c r="AF423">
        <f t="shared" si="181"/>
        <v>1.1955325851309233</v>
      </c>
      <c r="AG423">
        <f t="shared" si="182"/>
        <v>6.654081218974941</v>
      </c>
      <c r="AH423">
        <f t="shared" si="183"/>
        <v>5.1626492216184898</v>
      </c>
      <c r="AI423">
        <f t="shared" si="184"/>
        <v>4.3595704538111688</v>
      </c>
      <c r="AJ423">
        <f t="shared" si="185"/>
        <v>3.0211058407989682</v>
      </c>
      <c r="AK423">
        <f t="shared" si="186"/>
        <v>1.9120923043031444</v>
      </c>
      <c r="AL423">
        <f t="shared" si="187"/>
        <v>2.1090692282273586</v>
      </c>
      <c r="AM423">
        <f t="shared" si="188"/>
        <v>2.2800451981935761</v>
      </c>
      <c r="AN423">
        <f>ACOS(COS(RADIANS(90-$C423)) *COS(RADIANS(90-'1. Intensity Data'!$C$8)) +SIN(RADIANS(90-'Climate Stations - U of M'!$C423)) *SIN(RADIANS(90-'1. Intensity Data'!$C$8)) *COS(RADIANS('Climate Stations - U of M'!$D423-'1. Intensity Data'!$C$9))) *6371</f>
        <v>173.49500992273218</v>
      </c>
    </row>
    <row r="424" spans="1:40" x14ac:dyDescent="0.25">
      <c r="A424">
        <v>28</v>
      </c>
      <c r="B424" t="s">
        <v>59</v>
      </c>
      <c r="C424">
        <v>47.5974</v>
      </c>
      <c r="D424">
        <v>-110.007499999999</v>
      </c>
      <c r="E424">
        <v>962.29999999999905</v>
      </c>
      <c r="F424" t="s">
        <v>60</v>
      </c>
      <c r="G424" t="s">
        <v>2345</v>
      </c>
      <c r="H424" s="8">
        <v>1.0362499999999999</v>
      </c>
      <c r="I424" s="8">
        <v>1.5960099999999999</v>
      </c>
      <c r="J424" s="8">
        <v>2.5131100000000002</v>
      </c>
      <c r="K424" s="8">
        <v>3.80708</v>
      </c>
      <c r="L424">
        <f t="shared" si="162"/>
        <v>3157.1523319999969</v>
      </c>
      <c r="M424">
        <f t="shared" si="163"/>
        <v>0.62680233559000254</v>
      </c>
      <c r="N424">
        <f t="shared" si="164"/>
        <v>1.8321039201110523</v>
      </c>
      <c r="O424" s="6">
        <f t="shared" si="165"/>
        <v>0.30810186515995114</v>
      </c>
      <c r="P424" s="6">
        <f t="shared" si="166"/>
        <v>0.41324239642912197</v>
      </c>
      <c r="Q424">
        <f t="shared" si="167"/>
        <v>1.1226731582700871</v>
      </c>
      <c r="R424" s="8">
        <v>1.6438421516972999</v>
      </c>
      <c r="S424">
        <f t="shared" si="168"/>
        <v>2.1812721278532088</v>
      </c>
      <c r="T424">
        <f t="shared" si="169"/>
        <v>1.692366306093007</v>
      </c>
      <c r="U424">
        <f t="shared" si="170"/>
        <v>1.4291093251452056</v>
      </c>
      <c r="V424">
        <f t="shared" si="171"/>
        <v>0.99034769023220404</v>
      </c>
      <c r="W424">
        <f t="shared" si="172"/>
        <v>0.62680233559000254</v>
      </c>
      <c r="X424">
        <f t="shared" si="173"/>
        <v>0.72916425169250187</v>
      </c>
      <c r="Y424">
        <f t="shared" si="174"/>
        <v>0.81801439486947136</v>
      </c>
      <c r="Z424">
        <f t="shared" si="175"/>
        <v>3.9069025907799029</v>
      </c>
      <c r="AA424">
        <f t="shared" si="176"/>
        <v>3.0312175273292352</v>
      </c>
      <c r="AB424">
        <f t="shared" si="177"/>
        <v>2.5596948008557985</v>
      </c>
      <c r="AC424">
        <f t="shared" si="178"/>
        <v>1.7738235900667376</v>
      </c>
      <c r="AD424">
        <f t="shared" si="179"/>
        <v>1.1226731582700871</v>
      </c>
      <c r="AE424">
        <f t="shared" si="180"/>
        <v>1.1825841745547931</v>
      </c>
      <c r="AF424">
        <f t="shared" si="181"/>
        <v>1.3160414826080253</v>
      </c>
      <c r="AG424">
        <f t="shared" si="182"/>
        <v>6.3757216419864609</v>
      </c>
      <c r="AH424">
        <f t="shared" si="183"/>
        <v>4.9466805842998411</v>
      </c>
      <c r="AI424">
        <f t="shared" si="184"/>
        <v>4.177196937853199</v>
      </c>
      <c r="AJ424">
        <f t="shared" si="185"/>
        <v>2.8947241937754629</v>
      </c>
      <c r="AK424">
        <f t="shared" si="186"/>
        <v>1.8321039201110523</v>
      </c>
      <c r="AL424">
        <f t="shared" si="187"/>
        <v>2.0023554400832895</v>
      </c>
      <c r="AM424">
        <f t="shared" si="188"/>
        <v>2.1501337594191909</v>
      </c>
      <c r="AN424">
        <f>ACOS(COS(RADIANS(90-$C424)) *COS(RADIANS(90-'1. Intensity Data'!$C$8)) +SIN(RADIANS(90-'Climate Stations - U of M'!$C424)) *SIN(RADIANS(90-'1. Intensity Data'!$C$8)) *COS(RADIANS('Climate Stations - U of M'!$D424-'1. Intensity Data'!$C$9))) *6371</f>
        <v>188.622787087863</v>
      </c>
    </row>
    <row r="425" spans="1:40" x14ac:dyDescent="0.25">
      <c r="A425">
        <v>495</v>
      </c>
      <c r="B425" t="s">
        <v>991</v>
      </c>
      <c r="C425">
        <v>47.6343999999999</v>
      </c>
      <c r="D425">
        <v>-109.8969</v>
      </c>
      <c r="E425">
        <v>945.5</v>
      </c>
      <c r="F425" t="s">
        <v>992</v>
      </c>
      <c r="G425" t="s">
        <v>2345</v>
      </c>
      <c r="H425" s="8">
        <v>0.98846000000000001</v>
      </c>
      <c r="I425" s="8">
        <v>1.5</v>
      </c>
      <c r="J425" s="8">
        <v>2.3694899999999999</v>
      </c>
      <c r="K425" s="8">
        <v>3.5503800000000001</v>
      </c>
      <c r="L425">
        <f t="shared" si="162"/>
        <v>3102.03422</v>
      </c>
      <c r="M425">
        <f t="shared" si="163"/>
        <v>0.60771821514933333</v>
      </c>
      <c r="N425">
        <f t="shared" si="164"/>
        <v>1.7750399950077433</v>
      </c>
      <c r="O425" s="6">
        <f t="shared" si="165"/>
        <v>0.2983933832287507</v>
      </c>
      <c r="P425" s="6">
        <f t="shared" si="166"/>
        <v>0.4008876828665815</v>
      </c>
      <c r="Q425">
        <f t="shared" si="167"/>
        <v>1.0879638389371624</v>
      </c>
      <c r="R425" s="8">
        <v>1.6461043983053871</v>
      </c>
      <c r="S425">
        <f t="shared" si="168"/>
        <v>2.11485938871968</v>
      </c>
      <c r="T425">
        <f t="shared" si="169"/>
        <v>1.6408391809032001</v>
      </c>
      <c r="U425">
        <f t="shared" si="170"/>
        <v>1.38559753054048</v>
      </c>
      <c r="V425">
        <f t="shared" si="171"/>
        <v>0.96019477993594671</v>
      </c>
      <c r="W425">
        <f t="shared" si="172"/>
        <v>0.60771821514933333</v>
      </c>
      <c r="X425">
        <f t="shared" si="173"/>
        <v>0.702903661362</v>
      </c>
      <c r="Y425">
        <f t="shared" si="174"/>
        <v>0.78552462867459472</v>
      </c>
      <c r="Z425">
        <f t="shared" si="175"/>
        <v>3.7861141595013246</v>
      </c>
      <c r="AA425">
        <f t="shared" si="176"/>
        <v>2.9375023651303387</v>
      </c>
      <c r="AB425">
        <f t="shared" si="177"/>
        <v>2.4805575527767303</v>
      </c>
      <c r="AC425">
        <f t="shared" si="178"/>
        <v>1.7189828655207167</v>
      </c>
      <c r="AD425">
        <f t="shared" si="179"/>
        <v>1.0879638389371624</v>
      </c>
      <c r="AE425">
        <f t="shared" si="180"/>
        <v>1.1831497362068149</v>
      </c>
      <c r="AF425">
        <f t="shared" si="181"/>
        <v>1.3170979517740018</v>
      </c>
      <c r="AG425">
        <f t="shared" si="182"/>
        <v>6.1771391826269468</v>
      </c>
      <c r="AH425">
        <f t="shared" si="183"/>
        <v>4.792607986520907</v>
      </c>
      <c r="AI425">
        <f t="shared" si="184"/>
        <v>4.0470911886176548</v>
      </c>
      <c r="AJ425">
        <f t="shared" si="185"/>
        <v>2.8045631921122345</v>
      </c>
      <c r="AK425">
        <f t="shared" si="186"/>
        <v>1.7750399950077433</v>
      </c>
      <c r="AL425">
        <f t="shared" si="187"/>
        <v>1.9236524962558075</v>
      </c>
      <c r="AM425">
        <f t="shared" si="188"/>
        <v>2.0526481473391271</v>
      </c>
      <c r="AN425">
        <f>ACOS(COS(RADIANS(90-$C425)) *COS(RADIANS(90-'1. Intensity Data'!$C$8)) +SIN(RADIANS(90-'Climate Stations - U of M'!$C425)) *SIN(RADIANS(90-'1. Intensity Data'!$C$8)) *COS(RADIANS('Climate Stations - U of M'!$D425-'1. Intensity Data'!$C$9))) *6371</f>
        <v>197.76362019213897</v>
      </c>
    </row>
    <row r="426" spans="1:40" x14ac:dyDescent="0.25">
      <c r="A426">
        <v>494</v>
      </c>
      <c r="B426" t="s">
        <v>989</v>
      </c>
      <c r="C426">
        <v>47.533299999999898</v>
      </c>
      <c r="D426">
        <v>-110.16670000000001</v>
      </c>
      <c r="E426" s="13">
        <v>1051.9000000000001</v>
      </c>
      <c r="F426" t="s">
        <v>990</v>
      </c>
      <c r="G426" t="s">
        <v>2345</v>
      </c>
      <c r="H426" s="8">
        <v>1.1399999999999999</v>
      </c>
      <c r="I426" s="8">
        <v>1.96</v>
      </c>
      <c r="J426" s="8">
        <v>2.74498</v>
      </c>
      <c r="K426" s="8">
        <v>4.2607400000000002</v>
      </c>
      <c r="L426">
        <f t="shared" si="162"/>
        <v>3451.1155960000001</v>
      </c>
      <c r="M426">
        <f t="shared" si="163"/>
        <v>0.61812448979591839</v>
      </c>
      <c r="N426">
        <f t="shared" si="164"/>
        <v>1.9061848783938402</v>
      </c>
      <c r="O426" s="6">
        <f t="shared" si="165"/>
        <v>0.32925685426968793</v>
      </c>
      <c r="P426" s="6">
        <f t="shared" si="166"/>
        <v>0.38990102957884731</v>
      </c>
      <c r="Q426">
        <f t="shared" si="167"/>
        <v>1.1480429539863437</v>
      </c>
      <c r="R426" s="8">
        <v>1.5838981459769759</v>
      </c>
      <c r="S426">
        <f t="shared" si="168"/>
        <v>2.1510732244897959</v>
      </c>
      <c r="T426">
        <f t="shared" si="169"/>
        <v>1.6689361224489798</v>
      </c>
      <c r="U426">
        <f t="shared" si="170"/>
        <v>1.4093238367346939</v>
      </c>
      <c r="V426">
        <f t="shared" si="171"/>
        <v>0.97663669387755114</v>
      </c>
      <c r="W426">
        <f t="shared" si="172"/>
        <v>0.61812448979591839</v>
      </c>
      <c r="X426">
        <f t="shared" si="173"/>
        <v>0.74859336734693871</v>
      </c>
      <c r="Y426">
        <f t="shared" si="174"/>
        <v>0.86184035306122442</v>
      </c>
      <c r="Z426">
        <f t="shared" si="175"/>
        <v>3.9951894798724759</v>
      </c>
      <c r="AA426">
        <f t="shared" si="176"/>
        <v>3.0997159757631279</v>
      </c>
      <c r="AB426">
        <f t="shared" si="177"/>
        <v>2.6175379350888632</v>
      </c>
      <c r="AC426">
        <f t="shared" si="178"/>
        <v>1.8139078672984232</v>
      </c>
      <c r="AD426">
        <f t="shared" si="179"/>
        <v>1.1480429539863437</v>
      </c>
      <c r="AE426">
        <f t="shared" si="180"/>
        <v>1.1675981731247123</v>
      </c>
      <c r="AF426">
        <f t="shared" si="181"/>
        <v>1.2880476319366339</v>
      </c>
      <c r="AG426">
        <f t="shared" si="182"/>
        <v>6.6335233768105635</v>
      </c>
      <c r="AH426">
        <f t="shared" si="183"/>
        <v>5.1466991716633688</v>
      </c>
      <c r="AI426">
        <f t="shared" si="184"/>
        <v>4.3461015227379551</v>
      </c>
      <c r="AJ426">
        <f t="shared" si="185"/>
        <v>3.0117721078622677</v>
      </c>
      <c r="AK426">
        <f t="shared" si="186"/>
        <v>1.9061848783938402</v>
      </c>
      <c r="AL426">
        <f t="shared" si="187"/>
        <v>2.1158836587953802</v>
      </c>
      <c r="AM426">
        <f t="shared" si="188"/>
        <v>2.2979022001839171</v>
      </c>
      <c r="AN426">
        <f>ACOS(COS(RADIANS(90-$C426)) *COS(RADIANS(90-'1. Intensity Data'!$C$8)) +SIN(RADIANS(90-'Climate Stations - U of M'!$C426)) *SIN(RADIANS(90-'1. Intensity Data'!$C$8)) *COS(RADIANS('Climate Stations - U of M'!$D426-'1. Intensity Data'!$C$9))) *6371</f>
        <v>174.76792901645962</v>
      </c>
    </row>
    <row r="427" spans="1:40" x14ac:dyDescent="0.25">
      <c r="A427">
        <v>496</v>
      </c>
      <c r="B427" t="s">
        <v>993</v>
      </c>
      <c r="C427">
        <v>47.2667</v>
      </c>
      <c r="D427">
        <v>-110.333299999999</v>
      </c>
      <c r="E427" s="13">
        <v>1264.9000000000001</v>
      </c>
      <c r="F427" t="s">
        <v>994</v>
      </c>
      <c r="G427" t="s">
        <v>2345</v>
      </c>
      <c r="H427" s="8">
        <v>1.03217</v>
      </c>
      <c r="I427" s="8">
        <v>1.68136</v>
      </c>
      <c r="J427" s="8">
        <v>2.4631699999999999</v>
      </c>
      <c r="K427" s="8">
        <v>3.95594</v>
      </c>
      <c r="L427">
        <f t="shared" si="162"/>
        <v>4149.9345160000003</v>
      </c>
      <c r="M427">
        <f t="shared" si="163"/>
        <v>0.5919385193658705</v>
      </c>
      <c r="N427">
        <f t="shared" si="164"/>
        <v>1.7075092805605112</v>
      </c>
      <c r="O427" s="6">
        <f t="shared" si="165"/>
        <v>0.28516467302127951</v>
      </c>
      <c r="P427" s="6">
        <f t="shared" si="166"/>
        <v>0.39427743026587203</v>
      </c>
      <c r="Q427">
        <f t="shared" si="167"/>
        <v>1.0508933554131916</v>
      </c>
      <c r="R427" s="8">
        <v>1.0084207232423481</v>
      </c>
      <c r="S427">
        <f t="shared" si="168"/>
        <v>2.059946047393229</v>
      </c>
      <c r="T427">
        <f t="shared" si="169"/>
        <v>1.5982340022878505</v>
      </c>
      <c r="U427">
        <f t="shared" si="170"/>
        <v>1.3496198241541846</v>
      </c>
      <c r="V427">
        <f t="shared" si="171"/>
        <v>0.9352628605980754</v>
      </c>
      <c r="W427">
        <f t="shared" si="172"/>
        <v>0.5919385193658705</v>
      </c>
      <c r="X427">
        <f t="shared" si="173"/>
        <v>0.7019963895244028</v>
      </c>
      <c r="Y427">
        <f t="shared" si="174"/>
        <v>0.79752662082200909</v>
      </c>
      <c r="Z427">
        <f t="shared" si="175"/>
        <v>3.6571088768379063</v>
      </c>
      <c r="AA427">
        <f t="shared" si="176"/>
        <v>2.8374120596156174</v>
      </c>
      <c r="AB427">
        <f t="shared" si="177"/>
        <v>2.3960368503420768</v>
      </c>
      <c r="AC427">
        <f t="shared" si="178"/>
        <v>1.6604115015528429</v>
      </c>
      <c r="AD427">
        <f t="shared" si="179"/>
        <v>1.0508933554131916</v>
      </c>
      <c r="AE427">
        <f t="shared" si="180"/>
        <v>1.0237288174410553</v>
      </c>
      <c r="AF427">
        <f t="shared" si="181"/>
        <v>1.0192996755195627</v>
      </c>
      <c r="AG427">
        <f t="shared" si="182"/>
        <v>5.9421322963505787</v>
      </c>
      <c r="AH427">
        <f t="shared" si="183"/>
        <v>4.6102750575133804</v>
      </c>
      <c r="AI427">
        <f t="shared" si="184"/>
        <v>3.8931211596779653</v>
      </c>
      <c r="AJ427">
        <f t="shared" si="185"/>
        <v>2.6978646632856078</v>
      </c>
      <c r="AK427">
        <f t="shared" si="186"/>
        <v>1.7075092805605112</v>
      </c>
      <c r="AL427">
        <f t="shared" si="187"/>
        <v>1.8964244604203833</v>
      </c>
      <c r="AM427">
        <f t="shared" si="188"/>
        <v>2.0604028365387523</v>
      </c>
      <c r="AN427">
        <f>ACOS(COS(RADIANS(90-$C427)) *COS(RADIANS(90-'1. Intensity Data'!$C$8)) +SIN(RADIANS(90-'Climate Stations - U of M'!$C427)) *SIN(RADIANS(90-'1. Intensity Data'!$C$8)) *COS(RADIANS('Climate Stations - U of M'!$D427-'1. Intensity Data'!$C$9))) *6371</f>
        <v>148.05629909912869</v>
      </c>
    </row>
    <row r="428" spans="1:40" x14ac:dyDescent="0.25">
      <c r="A428">
        <v>497</v>
      </c>
      <c r="B428" t="s">
        <v>995</v>
      </c>
      <c r="C428">
        <v>45.692799999999899</v>
      </c>
      <c r="D428">
        <v>-113.955</v>
      </c>
      <c r="E428" s="13">
        <v>2154.9</v>
      </c>
      <c r="F428" t="s">
        <v>996</v>
      </c>
      <c r="G428" t="s">
        <v>2346</v>
      </c>
      <c r="H428" s="8">
        <v>0.83130000000000004</v>
      </c>
      <c r="I428" s="8">
        <v>1.46797</v>
      </c>
      <c r="J428" s="8">
        <v>1.7862499999999999</v>
      </c>
      <c r="K428" s="8">
        <v>3.0950799999999998</v>
      </c>
      <c r="L428">
        <f t="shared" si="162"/>
        <v>7069.8821160000007</v>
      </c>
      <c r="M428">
        <f t="shared" si="163"/>
        <v>0.42440827679601445</v>
      </c>
      <c r="N428">
        <f t="shared" si="164"/>
        <v>1.0993955630455086</v>
      </c>
      <c r="O428" s="6">
        <f t="shared" si="165"/>
        <v>0.17254174766173722</v>
      </c>
      <c r="P428" s="6">
        <f t="shared" si="166"/>
        <v>0.30481145087539574</v>
      </c>
      <c r="Q428">
        <f t="shared" si="167"/>
        <v>0.70210350696045221</v>
      </c>
      <c r="R428" s="8">
        <v>1.7296395292848152</v>
      </c>
      <c r="S428">
        <f t="shared" si="168"/>
        <v>1.4769408032501303</v>
      </c>
      <c r="T428">
        <f t="shared" si="169"/>
        <v>1.1459023473492391</v>
      </c>
      <c r="U428">
        <f t="shared" si="170"/>
        <v>0.96765087109491288</v>
      </c>
      <c r="V428">
        <f t="shared" si="171"/>
        <v>0.67056507733770288</v>
      </c>
      <c r="W428">
        <f t="shared" si="172"/>
        <v>0.42440827679601445</v>
      </c>
      <c r="X428">
        <f t="shared" si="173"/>
        <v>0.52613120759701082</v>
      </c>
      <c r="Y428">
        <f t="shared" si="174"/>
        <v>0.61442671153227568</v>
      </c>
      <c r="Z428">
        <f t="shared" si="175"/>
        <v>2.4433202042223736</v>
      </c>
      <c r="AA428">
        <f t="shared" si="176"/>
        <v>1.895679468793221</v>
      </c>
      <c r="AB428">
        <f t="shared" si="177"/>
        <v>1.6007959958698308</v>
      </c>
      <c r="AC428">
        <f t="shared" si="178"/>
        <v>1.1093235409975146</v>
      </c>
      <c r="AD428">
        <f t="shared" si="179"/>
        <v>0.70210350696045221</v>
      </c>
      <c r="AE428">
        <f t="shared" si="180"/>
        <v>1.204033518951672</v>
      </c>
      <c r="AF428">
        <f t="shared" si="181"/>
        <v>1.3561088579413949</v>
      </c>
      <c r="AG428">
        <f t="shared" si="182"/>
        <v>3.8258965593983696</v>
      </c>
      <c r="AH428">
        <f t="shared" si="183"/>
        <v>2.968368020222873</v>
      </c>
      <c r="AI428">
        <f t="shared" si="184"/>
        <v>2.5066218837437595</v>
      </c>
      <c r="AJ428">
        <f t="shared" si="185"/>
        <v>1.7370449896119036</v>
      </c>
      <c r="AK428">
        <f t="shared" si="186"/>
        <v>1.0993955630455086</v>
      </c>
      <c r="AL428">
        <f t="shared" si="187"/>
        <v>1.2711091722841314</v>
      </c>
      <c r="AM428">
        <f t="shared" si="188"/>
        <v>1.420156585103256</v>
      </c>
      <c r="AN428">
        <f>ACOS(COS(RADIANS(90-$C428)) *COS(RADIANS(90-'1. Intensity Data'!$C$8)) +SIN(RADIANS(90-'Climate Stations - U of M'!$C428)) *SIN(RADIANS(90-'1. Intensity Data'!$C$8)) *COS(RADIANS('Climate Stations - U of M'!$D428-'1. Intensity Data'!$C$9))) *6371</f>
        <v>179.85575727268218</v>
      </c>
    </row>
    <row r="429" spans="1:40" x14ac:dyDescent="0.25">
      <c r="A429">
        <v>498</v>
      </c>
      <c r="B429" t="s">
        <v>997</v>
      </c>
      <c r="C429">
        <v>46.0399999999999</v>
      </c>
      <c r="D429">
        <v>-109.492999999999</v>
      </c>
      <c r="E429" s="13">
        <v>1354.5</v>
      </c>
      <c r="F429" t="s">
        <v>998</v>
      </c>
      <c r="G429" t="s">
        <v>2345</v>
      </c>
      <c r="H429" s="8">
        <v>1</v>
      </c>
      <c r="I429" s="8">
        <v>1.67123</v>
      </c>
      <c r="J429" s="8">
        <v>2.3786399999999999</v>
      </c>
      <c r="K429" s="8">
        <v>3.6310600000000002</v>
      </c>
      <c r="L429">
        <f t="shared" si="162"/>
        <v>4443.8977800000002</v>
      </c>
      <c r="M429">
        <f t="shared" si="163"/>
        <v>0.56054190027704154</v>
      </c>
      <c r="N429">
        <f t="shared" si="164"/>
        <v>1.7172426676385948</v>
      </c>
      <c r="O429" s="6">
        <f t="shared" si="165"/>
        <v>0.29567841645015058</v>
      </c>
      <c r="P429" s="6">
        <f t="shared" si="166"/>
        <v>0.35559323956219036</v>
      </c>
      <c r="Q429">
        <f t="shared" si="167"/>
        <v>1.0364179536003926</v>
      </c>
      <c r="R429" s="8">
        <v>2.098924424825209</v>
      </c>
      <c r="S429">
        <f t="shared" si="168"/>
        <v>1.9506858129641043</v>
      </c>
      <c r="T429">
        <f t="shared" si="169"/>
        <v>1.5134631307480122</v>
      </c>
      <c r="U429">
        <f t="shared" si="170"/>
        <v>1.2780355326316546</v>
      </c>
      <c r="V429">
        <f t="shared" si="171"/>
        <v>0.88565620243772569</v>
      </c>
      <c r="W429">
        <f t="shared" si="172"/>
        <v>0.56054190027704154</v>
      </c>
      <c r="X429">
        <f t="shared" si="173"/>
        <v>0.67040642520778115</v>
      </c>
      <c r="Y429">
        <f t="shared" si="174"/>
        <v>0.76576883284766317</v>
      </c>
      <c r="Z429">
        <f t="shared" si="175"/>
        <v>3.6067344785293658</v>
      </c>
      <c r="AA429">
        <f t="shared" si="176"/>
        <v>2.7983284747210599</v>
      </c>
      <c r="AB429">
        <f t="shared" si="177"/>
        <v>2.3630329342088947</v>
      </c>
      <c r="AC429">
        <f t="shared" si="178"/>
        <v>1.6375403666886204</v>
      </c>
      <c r="AD429">
        <f t="shared" si="179"/>
        <v>1.0364179536003926</v>
      </c>
      <c r="AE429">
        <f t="shared" si="180"/>
        <v>1.2963547428367703</v>
      </c>
      <c r="AF429">
        <f t="shared" si="181"/>
        <v>1.5285649041587588</v>
      </c>
      <c r="AG429">
        <f t="shared" si="182"/>
        <v>5.9760044833823098</v>
      </c>
      <c r="AH429">
        <f t="shared" si="183"/>
        <v>4.6365552026242058</v>
      </c>
      <c r="AI429">
        <f t="shared" si="184"/>
        <v>3.9153132822159957</v>
      </c>
      <c r="AJ429">
        <f t="shared" si="185"/>
        <v>2.7132434148689799</v>
      </c>
      <c r="AK429">
        <f t="shared" si="186"/>
        <v>1.7172426676385948</v>
      </c>
      <c r="AL429">
        <f t="shared" si="187"/>
        <v>1.8825920007289461</v>
      </c>
      <c r="AM429">
        <f t="shared" si="188"/>
        <v>2.0261152218513709</v>
      </c>
      <c r="AN429">
        <f>ACOS(COS(RADIANS(90-$C429)) *COS(RADIANS(90-'1. Intensity Data'!$C$8)) +SIN(RADIANS(90-'Climate Stations - U of M'!$C429)) *SIN(RADIANS(90-'1. Intensity Data'!$C$8)) *COS(RADIANS('Climate Stations - U of M'!$D429-'1. Intensity Data'!$C$9))) *6371</f>
        <v>203.00713891788823</v>
      </c>
    </row>
    <row r="430" spans="1:40" x14ac:dyDescent="0.25">
      <c r="A430">
        <v>499</v>
      </c>
      <c r="B430" t="s">
        <v>999</v>
      </c>
      <c r="C430">
        <v>47.601700000000001</v>
      </c>
      <c r="D430">
        <v>-112.75360000000001</v>
      </c>
      <c r="E430" s="13">
        <v>1399</v>
      </c>
      <c r="F430" t="s">
        <v>1000</v>
      </c>
      <c r="G430" t="s">
        <v>2345</v>
      </c>
      <c r="H430" s="8">
        <v>1.0872299999999999</v>
      </c>
      <c r="I430" s="8">
        <v>2</v>
      </c>
      <c r="J430" s="8">
        <v>2.3931300000000002</v>
      </c>
      <c r="K430" s="8">
        <v>4.17239</v>
      </c>
      <c r="L430">
        <f t="shared" si="162"/>
        <v>4589.89516</v>
      </c>
      <c r="M430">
        <f t="shared" si="163"/>
        <v>0.55402073744049996</v>
      </c>
      <c r="N430">
        <f t="shared" si="164"/>
        <v>1.5723701777768446</v>
      </c>
      <c r="O430" s="6">
        <f t="shared" si="165"/>
        <v>0.26031274328482457</v>
      </c>
      <c r="P430" s="6">
        <f t="shared" si="166"/>
        <v>0.37358569336879865</v>
      </c>
      <c r="Q430">
        <f t="shared" si="167"/>
        <v>0.97297793557282164</v>
      </c>
      <c r="R430" s="8">
        <v>2.0634410767445086</v>
      </c>
      <c r="S430">
        <f t="shared" si="168"/>
        <v>1.9279921662929398</v>
      </c>
      <c r="T430">
        <f t="shared" si="169"/>
        <v>1.4958559910893499</v>
      </c>
      <c r="U430">
        <f t="shared" si="170"/>
        <v>1.2631672813643398</v>
      </c>
      <c r="V430">
        <f t="shared" si="171"/>
        <v>0.87535276515598992</v>
      </c>
      <c r="W430">
        <f t="shared" si="172"/>
        <v>0.55402073744049996</v>
      </c>
      <c r="X430">
        <f t="shared" si="173"/>
        <v>0.68732305308037489</v>
      </c>
      <c r="Y430">
        <f t="shared" si="174"/>
        <v>0.8030294630557866</v>
      </c>
      <c r="Z430">
        <f t="shared" si="175"/>
        <v>3.385963215793419</v>
      </c>
      <c r="AA430">
        <f t="shared" si="176"/>
        <v>2.6270404260466185</v>
      </c>
      <c r="AB430">
        <f t="shared" si="177"/>
        <v>2.2183896931060332</v>
      </c>
      <c r="AC430">
        <f t="shared" si="178"/>
        <v>1.5373051382050582</v>
      </c>
      <c r="AD430">
        <f t="shared" si="179"/>
        <v>0.97297793557282164</v>
      </c>
      <c r="AE430">
        <f t="shared" si="180"/>
        <v>1.2874839058165954</v>
      </c>
      <c r="AF430">
        <f t="shared" si="181"/>
        <v>1.5119941806050718</v>
      </c>
      <c r="AG430">
        <f t="shared" si="182"/>
        <v>5.4718482186634194</v>
      </c>
      <c r="AH430">
        <f t="shared" si="183"/>
        <v>4.2453994799974808</v>
      </c>
      <c r="AI430">
        <f t="shared" si="184"/>
        <v>3.5850040053312053</v>
      </c>
      <c r="AJ430">
        <f t="shared" si="185"/>
        <v>2.4843448808874147</v>
      </c>
      <c r="AK430">
        <f t="shared" si="186"/>
        <v>1.5723701777768446</v>
      </c>
      <c r="AL430">
        <f t="shared" si="187"/>
        <v>1.7775601333326334</v>
      </c>
      <c r="AM430">
        <f t="shared" si="188"/>
        <v>1.9556650147550583</v>
      </c>
      <c r="AN430">
        <f>ACOS(COS(RADIANS(90-$C430)) *COS(RADIANS(90-'1. Intensity Data'!$C$8)) +SIN(RADIANS(90-'Climate Stations - U of M'!$C430)) *SIN(RADIANS(90-'1. Intensity Data'!$C$8)) *COS(RADIANS('Climate Stations - U of M'!$D430-'1. Intensity Data'!$C$9))) *6371</f>
        <v>125.59928159919703</v>
      </c>
    </row>
    <row r="431" spans="1:40" x14ac:dyDescent="0.25">
      <c r="A431">
        <v>500</v>
      </c>
      <c r="B431" t="s">
        <v>1001</v>
      </c>
      <c r="C431">
        <v>48.565300000000001</v>
      </c>
      <c r="D431">
        <v>-110.3022</v>
      </c>
      <c r="E431">
        <v>859.5</v>
      </c>
      <c r="F431" t="s">
        <v>1002</v>
      </c>
      <c r="G431" t="s">
        <v>2345</v>
      </c>
      <c r="H431" s="8">
        <v>1.02081</v>
      </c>
      <c r="I431" s="8">
        <v>1.6474200000000001</v>
      </c>
      <c r="J431" s="8">
        <v>2.4638300000000002</v>
      </c>
      <c r="K431" s="8">
        <v>3.8313700000000002</v>
      </c>
      <c r="L431">
        <f t="shared" si="162"/>
        <v>2819.8819800000001</v>
      </c>
      <c r="M431">
        <f t="shared" si="163"/>
        <v>0.59095736359216233</v>
      </c>
      <c r="N431">
        <f t="shared" si="164"/>
        <v>1.7858013825096304</v>
      </c>
      <c r="O431" s="6">
        <f t="shared" si="165"/>
        <v>0.30542867903883919</v>
      </c>
      <c r="P431" s="6">
        <f t="shared" si="166"/>
        <v>0.37925033585424217</v>
      </c>
      <c r="Q431">
        <f t="shared" si="167"/>
        <v>1.0825258591819362</v>
      </c>
      <c r="R431" s="8">
        <v>1.5860080632312128</v>
      </c>
      <c r="S431">
        <f t="shared" si="168"/>
        <v>2.0565316253007246</v>
      </c>
      <c r="T431">
        <f t="shared" si="169"/>
        <v>1.5955848816988385</v>
      </c>
      <c r="U431">
        <f t="shared" si="170"/>
        <v>1.34738278899013</v>
      </c>
      <c r="V431">
        <f t="shared" si="171"/>
        <v>0.93371263447561648</v>
      </c>
      <c r="W431">
        <f t="shared" si="172"/>
        <v>0.59095736359216233</v>
      </c>
      <c r="X431">
        <f t="shared" si="173"/>
        <v>0.6984205226941218</v>
      </c>
      <c r="Y431">
        <f t="shared" si="174"/>
        <v>0.79169854479462254</v>
      </c>
      <c r="Z431">
        <f t="shared" si="175"/>
        <v>3.7671899899531383</v>
      </c>
      <c r="AA431">
        <f t="shared" si="176"/>
        <v>2.9228198197912278</v>
      </c>
      <c r="AB431">
        <f t="shared" si="177"/>
        <v>2.4681589589348145</v>
      </c>
      <c r="AC431">
        <f t="shared" si="178"/>
        <v>1.7103908575074593</v>
      </c>
      <c r="AD431">
        <f t="shared" si="179"/>
        <v>1.0825258591819362</v>
      </c>
      <c r="AE431">
        <f t="shared" si="180"/>
        <v>1.1681256524382713</v>
      </c>
      <c r="AF431">
        <f t="shared" si="181"/>
        <v>1.2890329632943627</v>
      </c>
      <c r="AG431">
        <f t="shared" si="182"/>
        <v>6.2145888111335132</v>
      </c>
      <c r="AH431">
        <f t="shared" si="183"/>
        <v>4.8216637327760017</v>
      </c>
      <c r="AI431">
        <f t="shared" si="184"/>
        <v>4.0716271521219571</v>
      </c>
      <c r="AJ431">
        <f t="shared" si="185"/>
        <v>2.8215661843652162</v>
      </c>
      <c r="AK431">
        <f t="shared" si="186"/>
        <v>1.7858013825096304</v>
      </c>
      <c r="AL431">
        <f t="shared" si="187"/>
        <v>1.9553085368822227</v>
      </c>
      <c r="AM431">
        <f t="shared" si="188"/>
        <v>2.1024407468776332</v>
      </c>
      <c r="AN431">
        <f>ACOS(COS(RADIANS(90-$C431)) *COS(RADIANS(90-'1. Intensity Data'!$C$8)) +SIN(RADIANS(90-'Climate Stations - U of M'!$C431)) *SIN(RADIANS(90-'1. Intensity Data'!$C$8)) *COS(RADIANS('Climate Stations - U of M'!$D431-'1. Intensity Data'!$C$9))) *6371</f>
        <v>254.29929234827523</v>
      </c>
    </row>
    <row r="432" spans="1:40" x14ac:dyDescent="0.25">
      <c r="A432">
        <v>986</v>
      </c>
      <c r="B432" t="s">
        <v>1967</v>
      </c>
      <c r="C432">
        <v>46.3292</v>
      </c>
      <c r="D432">
        <v>-111.5881</v>
      </c>
      <c r="E432" s="13">
        <v>1332</v>
      </c>
      <c r="F432" t="s">
        <v>1968</v>
      </c>
      <c r="G432" t="s">
        <v>2345</v>
      </c>
      <c r="H432" s="8">
        <v>0.68</v>
      </c>
      <c r="I432" s="8">
        <v>1.125</v>
      </c>
      <c r="J432" s="8">
        <v>1.6</v>
      </c>
      <c r="K432" s="8">
        <v>2.7285699999999999</v>
      </c>
      <c r="L432">
        <f t="shared" si="162"/>
        <v>4370.07888</v>
      </c>
      <c r="M432">
        <f t="shared" si="163"/>
        <v>0.39380977777777781</v>
      </c>
      <c r="N432">
        <f t="shared" si="164"/>
        <v>1.2501304661826351</v>
      </c>
      <c r="O432" s="6">
        <f t="shared" si="165"/>
        <v>0.21889459423338392</v>
      </c>
      <c r="P432" s="6">
        <f t="shared" si="166"/>
        <v>0.24208360694509456</v>
      </c>
      <c r="Q432">
        <f t="shared" si="167"/>
        <v>0.74610703656386479</v>
      </c>
      <c r="R432" s="8">
        <v>1.3108511141802754</v>
      </c>
      <c r="S432">
        <f t="shared" si="168"/>
        <v>1.3704580266666668</v>
      </c>
      <c r="T432">
        <f t="shared" si="169"/>
        <v>1.0632864000000002</v>
      </c>
      <c r="U432">
        <f t="shared" si="170"/>
        <v>0.89788629333333336</v>
      </c>
      <c r="V432">
        <f t="shared" si="171"/>
        <v>0.62221944888888903</v>
      </c>
      <c r="W432">
        <f t="shared" si="172"/>
        <v>0.39380977777777781</v>
      </c>
      <c r="X432">
        <f t="shared" si="173"/>
        <v>0.4653573333333334</v>
      </c>
      <c r="Y432">
        <f t="shared" si="174"/>
        <v>0.52746061155555568</v>
      </c>
      <c r="Z432">
        <f t="shared" si="175"/>
        <v>2.5964524872422494</v>
      </c>
      <c r="AA432">
        <f t="shared" si="176"/>
        <v>2.014488998722435</v>
      </c>
      <c r="AB432">
        <f t="shared" si="177"/>
        <v>1.7011240433656116</v>
      </c>
      <c r="AC432">
        <f t="shared" si="178"/>
        <v>1.1788491177709064</v>
      </c>
      <c r="AD432">
        <f t="shared" si="179"/>
        <v>0.74610703656386479</v>
      </c>
      <c r="AE432">
        <f t="shared" si="180"/>
        <v>1.0993364151755372</v>
      </c>
      <c r="AF432">
        <f t="shared" si="181"/>
        <v>1.1605346680875748</v>
      </c>
      <c r="AG432">
        <f t="shared" si="182"/>
        <v>4.3504540223155699</v>
      </c>
      <c r="AH432">
        <f t="shared" si="183"/>
        <v>3.3753522586931148</v>
      </c>
      <c r="AI432">
        <f t="shared" si="184"/>
        <v>2.8502974628964077</v>
      </c>
      <c r="AJ432">
        <f t="shared" si="185"/>
        <v>1.9752061365685636</v>
      </c>
      <c r="AK432">
        <f t="shared" si="186"/>
        <v>1.2501304661826351</v>
      </c>
      <c r="AL432">
        <f t="shared" si="187"/>
        <v>1.3375978496369765</v>
      </c>
      <c r="AM432">
        <f t="shared" si="188"/>
        <v>1.4135195384753447</v>
      </c>
      <c r="AN432">
        <f>ACOS(COS(RADIANS(90-$C432)) *COS(RADIANS(90-'1. Intensity Data'!$C$8)) +SIN(RADIANS(90-'Climate Stations - U of M'!$C432)) *SIN(RADIANS(90-'1. Intensity Data'!$C$8)) *COS(RADIANS('Climate Stations - U of M'!$D432-'1. Intensity Data'!$C$9))) *6371</f>
        <v>43.667313212082597</v>
      </c>
    </row>
    <row r="433" spans="1:40" x14ac:dyDescent="0.25">
      <c r="A433">
        <v>987</v>
      </c>
      <c r="B433" t="s">
        <v>1969</v>
      </c>
      <c r="C433">
        <v>46.192799999999899</v>
      </c>
      <c r="D433">
        <v>-113.9203</v>
      </c>
      <c r="E433" s="13">
        <v>2118.4</v>
      </c>
      <c r="F433" t="s">
        <v>1970</v>
      </c>
      <c r="G433" t="s">
        <v>2346</v>
      </c>
      <c r="H433" s="8">
        <v>0.91061999999999999</v>
      </c>
      <c r="I433" s="8">
        <v>1.49648</v>
      </c>
      <c r="J433" s="8">
        <v>2.0024999999999999</v>
      </c>
      <c r="K433" s="8">
        <v>3.2</v>
      </c>
      <c r="L433">
        <f t="shared" si="162"/>
        <v>6950.1314560000001</v>
      </c>
      <c r="M433">
        <f t="shared" si="163"/>
        <v>0.48248029570802742</v>
      </c>
      <c r="N433">
        <f t="shared" si="164"/>
        <v>1.2470963731537501</v>
      </c>
      <c r="O433" s="6">
        <f t="shared" si="165"/>
        <v>0.19545285812092003</v>
      </c>
      <c r="P433" s="6">
        <f t="shared" si="166"/>
        <v>0.34700269816912865</v>
      </c>
      <c r="Q433">
        <f t="shared" si="167"/>
        <v>0.79704953566143932</v>
      </c>
      <c r="R433" s="8">
        <v>1.2382685417483359</v>
      </c>
      <c r="S433">
        <f t="shared" si="168"/>
        <v>1.6790314290639352</v>
      </c>
      <c r="T433">
        <f t="shared" si="169"/>
        <v>1.3026967984116742</v>
      </c>
      <c r="U433">
        <f t="shared" si="170"/>
        <v>1.1000550742143025</v>
      </c>
      <c r="V433">
        <f t="shared" si="171"/>
        <v>0.76231886721868336</v>
      </c>
      <c r="W433">
        <f t="shared" si="172"/>
        <v>0.48248029570802742</v>
      </c>
      <c r="X433">
        <f t="shared" si="173"/>
        <v>0.58951522178102056</v>
      </c>
      <c r="Y433">
        <f t="shared" si="174"/>
        <v>0.68242153761237856</v>
      </c>
      <c r="Z433">
        <f t="shared" si="175"/>
        <v>2.7737323841018089</v>
      </c>
      <c r="AA433">
        <f t="shared" si="176"/>
        <v>2.1520337462858863</v>
      </c>
      <c r="AB433">
        <f t="shared" si="177"/>
        <v>1.8172729413080815</v>
      </c>
      <c r="AC433">
        <f t="shared" si="178"/>
        <v>1.2593382663450743</v>
      </c>
      <c r="AD433">
        <f t="shared" si="179"/>
        <v>0.79704953566143932</v>
      </c>
      <c r="AE433">
        <f t="shared" si="180"/>
        <v>1.0811907720675522</v>
      </c>
      <c r="AF433">
        <f t="shared" si="181"/>
        <v>1.126638606761859</v>
      </c>
      <c r="AG433">
        <f t="shared" si="182"/>
        <v>4.3398953785750507</v>
      </c>
      <c r="AH433">
        <f t="shared" si="183"/>
        <v>3.3671602075151257</v>
      </c>
      <c r="AI433">
        <f t="shared" si="184"/>
        <v>2.84337973079055</v>
      </c>
      <c r="AJ433">
        <f t="shared" si="185"/>
        <v>1.9704122695829251</v>
      </c>
      <c r="AK433">
        <f t="shared" si="186"/>
        <v>1.2470963731537501</v>
      </c>
      <c r="AL433">
        <f t="shared" si="187"/>
        <v>1.4359472798653126</v>
      </c>
      <c r="AM433">
        <f t="shared" si="188"/>
        <v>1.5998698668909488</v>
      </c>
      <c r="AN433">
        <f>ACOS(COS(RADIANS(90-$C433)) *COS(RADIANS(90-'1. Intensity Data'!$C$8)) +SIN(RADIANS(90-'Climate Stations - U of M'!$C433)) *SIN(RADIANS(90-'1. Intensity Data'!$C$8)) *COS(RADIANS('Climate Stations - U of M'!$D433-'1. Intensity Data'!$C$9))) *6371</f>
        <v>152.80276314461489</v>
      </c>
    </row>
    <row r="434" spans="1:40" x14ac:dyDescent="0.25">
      <c r="A434">
        <v>505</v>
      </c>
      <c r="B434" t="s">
        <v>1010</v>
      </c>
      <c r="C434">
        <v>48.192500000000003</v>
      </c>
      <c r="D434">
        <v>-106.6383</v>
      </c>
      <c r="E434">
        <v>637</v>
      </c>
      <c r="F434" t="s">
        <v>1011</v>
      </c>
      <c r="G434" t="s">
        <v>2345</v>
      </c>
      <c r="H434" s="8">
        <v>1.2283299999999999</v>
      </c>
      <c r="I434" s="8">
        <v>1.8239799999999999</v>
      </c>
      <c r="J434" s="8">
        <v>3.0406300000000002</v>
      </c>
      <c r="K434" s="8">
        <v>4.4400000000000004</v>
      </c>
      <c r="L434">
        <f t="shared" si="162"/>
        <v>2089.8950799999998</v>
      </c>
      <c r="M434">
        <f t="shared" si="163"/>
        <v>0.76420718654864628</v>
      </c>
      <c r="N434">
        <f t="shared" si="164"/>
        <v>2.1846074523867798</v>
      </c>
      <c r="O434" s="6">
        <f t="shared" si="165"/>
        <v>0.36308586730375825</v>
      </c>
      <c r="P434" s="6">
        <f t="shared" si="166"/>
        <v>0.51253524132588368</v>
      </c>
      <c r="Q434">
        <f t="shared" si="167"/>
        <v>1.3485713468563318</v>
      </c>
      <c r="R434" s="8">
        <v>1.026450011712059</v>
      </c>
      <c r="S434">
        <f t="shared" si="168"/>
        <v>2.6594410091892891</v>
      </c>
      <c r="T434">
        <f t="shared" si="169"/>
        <v>2.063359403681345</v>
      </c>
      <c r="U434">
        <f t="shared" si="170"/>
        <v>1.7423923853309133</v>
      </c>
      <c r="V434">
        <f t="shared" si="171"/>
        <v>1.2074473547468612</v>
      </c>
      <c r="W434">
        <f t="shared" si="172"/>
        <v>0.76420718654864628</v>
      </c>
      <c r="X434">
        <f t="shared" si="173"/>
        <v>0.88023788991148466</v>
      </c>
      <c r="Y434">
        <f t="shared" si="174"/>
        <v>0.98095254043042845</v>
      </c>
      <c r="Z434">
        <f t="shared" si="175"/>
        <v>4.6930282870600344</v>
      </c>
      <c r="AA434">
        <f t="shared" si="176"/>
        <v>3.6411426365120962</v>
      </c>
      <c r="AB434">
        <f t="shared" si="177"/>
        <v>3.0747426708324364</v>
      </c>
      <c r="AC434">
        <f t="shared" si="178"/>
        <v>2.1307427280330042</v>
      </c>
      <c r="AD434">
        <f t="shared" si="179"/>
        <v>1.3485713468563318</v>
      </c>
      <c r="AE434">
        <f t="shared" si="180"/>
        <v>1.0282361395584829</v>
      </c>
      <c r="AF434">
        <f t="shared" si="181"/>
        <v>1.0277193532349176</v>
      </c>
      <c r="AG434">
        <f t="shared" si="182"/>
        <v>7.6024339343059921</v>
      </c>
      <c r="AH434">
        <f t="shared" si="183"/>
        <v>5.8984401214443052</v>
      </c>
      <c r="AI434">
        <f t="shared" si="184"/>
        <v>4.9809049914418573</v>
      </c>
      <c r="AJ434">
        <f t="shared" si="185"/>
        <v>3.4516797747711121</v>
      </c>
      <c r="AK434">
        <f t="shared" si="186"/>
        <v>2.1846074523867798</v>
      </c>
      <c r="AL434">
        <f t="shared" si="187"/>
        <v>2.3986130892900848</v>
      </c>
      <c r="AM434">
        <f t="shared" si="188"/>
        <v>2.584369982122154</v>
      </c>
      <c r="AN434">
        <f>ACOS(COS(RADIANS(90-$C434)) *COS(RADIANS(90-'1. Intensity Data'!$C$8)) +SIN(RADIANS(90-'Climate Stations - U of M'!$C434)) *SIN(RADIANS(90-'1. Intensity Data'!$C$8)) *COS(RADIANS('Climate Stations - U of M'!$D434-'1. Intensity Data'!$C$9))) *6371</f>
        <v>441.94584037538914</v>
      </c>
    </row>
    <row r="435" spans="1:40" x14ac:dyDescent="0.25">
      <c r="A435">
        <v>222</v>
      </c>
      <c r="B435" t="s">
        <v>446</v>
      </c>
      <c r="C435">
        <v>48.203299999999899</v>
      </c>
      <c r="D435">
        <v>-106.6311</v>
      </c>
      <c r="E435">
        <v>666.89999999999895</v>
      </c>
      <c r="F435" t="s">
        <v>447</v>
      </c>
      <c r="G435" t="s">
        <v>2345</v>
      </c>
      <c r="H435" s="8">
        <v>1.22912</v>
      </c>
      <c r="I435" s="8">
        <v>1.8220400000000001</v>
      </c>
      <c r="J435" s="8">
        <v>3.0359500000000001</v>
      </c>
      <c r="K435" s="8">
        <v>4.4372199999999999</v>
      </c>
      <c r="L435">
        <f t="shared" si="162"/>
        <v>2187.9921959999965</v>
      </c>
      <c r="M435">
        <f t="shared" si="163"/>
        <v>0.76593935216350906</v>
      </c>
      <c r="N435">
        <f t="shared" si="164"/>
        <v>2.1778004666738289</v>
      </c>
      <c r="O435" s="6">
        <f t="shared" si="165"/>
        <v>0.36090307049607967</v>
      </c>
      <c r="P435" s="6">
        <f t="shared" si="166"/>
        <v>0.51578040639372413</v>
      </c>
      <c r="Q435">
        <f t="shared" si="167"/>
        <v>1.3467904365337764</v>
      </c>
      <c r="R435" s="8">
        <v>1.0780780899322211</v>
      </c>
      <c r="S435">
        <f t="shared" si="168"/>
        <v>2.6654689455290113</v>
      </c>
      <c r="T435">
        <f t="shared" si="169"/>
        <v>2.0680362508414745</v>
      </c>
      <c r="U435">
        <f t="shared" si="170"/>
        <v>1.7463417229328004</v>
      </c>
      <c r="V435">
        <f t="shared" si="171"/>
        <v>1.2101841764183443</v>
      </c>
      <c r="W435">
        <f t="shared" si="172"/>
        <v>0.76593935216350906</v>
      </c>
      <c r="X435">
        <f t="shared" si="173"/>
        <v>0.88173451412263182</v>
      </c>
      <c r="Y435">
        <f t="shared" si="174"/>
        <v>0.98224471470315033</v>
      </c>
      <c r="Z435">
        <f t="shared" si="175"/>
        <v>4.686830719137542</v>
      </c>
      <c r="AA435">
        <f t="shared" si="176"/>
        <v>3.6363341786411967</v>
      </c>
      <c r="AB435">
        <f t="shared" si="177"/>
        <v>3.0706821952970098</v>
      </c>
      <c r="AC435">
        <f t="shared" si="178"/>
        <v>2.1279288897233668</v>
      </c>
      <c r="AD435">
        <f t="shared" si="179"/>
        <v>1.3467904365337764</v>
      </c>
      <c r="AE435">
        <f t="shared" si="180"/>
        <v>1.0411431591135234</v>
      </c>
      <c r="AF435">
        <f t="shared" si="181"/>
        <v>1.0518296657637334</v>
      </c>
      <c r="AG435">
        <f t="shared" si="182"/>
        <v>7.5787456240249238</v>
      </c>
      <c r="AH435">
        <f t="shared" si="183"/>
        <v>5.880061260019338</v>
      </c>
      <c r="AI435">
        <f t="shared" si="184"/>
        <v>4.9653850640163295</v>
      </c>
      <c r="AJ435">
        <f t="shared" si="185"/>
        <v>3.4409247373446497</v>
      </c>
      <c r="AK435">
        <f t="shared" si="186"/>
        <v>2.1778004666738289</v>
      </c>
      <c r="AL435">
        <f t="shared" si="187"/>
        <v>2.3923378500053718</v>
      </c>
      <c r="AM435">
        <f t="shared" si="188"/>
        <v>2.5785562987371509</v>
      </c>
      <c r="AN435">
        <f>ACOS(COS(RADIANS(90-$C435)) *COS(RADIANS(90-'1. Intensity Data'!$C$8)) +SIN(RADIANS(90-'Climate Stations - U of M'!$C435)) *SIN(RADIANS(90-'1. Intensity Data'!$C$8)) *COS(RADIANS('Climate Stations - U of M'!$D435-'1. Intensity Data'!$C$9))) *6371</f>
        <v>442.88761396359268</v>
      </c>
    </row>
    <row r="436" spans="1:40" x14ac:dyDescent="0.25">
      <c r="A436">
        <v>229</v>
      </c>
      <c r="B436" t="s">
        <v>460</v>
      </c>
      <c r="C436">
        <v>48.194699999999898</v>
      </c>
      <c r="D436">
        <v>-106.6125</v>
      </c>
      <c r="E436">
        <v>673</v>
      </c>
      <c r="F436" t="s">
        <v>461</v>
      </c>
      <c r="G436" t="s">
        <v>2345</v>
      </c>
      <c r="H436" s="8">
        <v>1.23</v>
      </c>
      <c r="I436" s="8">
        <v>1.82189</v>
      </c>
      <c r="J436" s="8">
        <v>3.0360800000000001</v>
      </c>
      <c r="K436" s="8">
        <v>4.4379499999999998</v>
      </c>
      <c r="L436">
        <f t="shared" si="162"/>
        <v>2208.0053200000002</v>
      </c>
      <c r="M436">
        <f t="shared" si="163"/>
        <v>0.76705724275340437</v>
      </c>
      <c r="N436">
        <f t="shared" si="164"/>
        <v>2.1770760668479774</v>
      </c>
      <c r="O436" s="6">
        <f t="shared" si="165"/>
        <v>0.36043214013263586</v>
      </c>
      <c r="P436" s="6">
        <f t="shared" si="166"/>
        <v>0.51722472103728068</v>
      </c>
      <c r="Q436">
        <f t="shared" si="167"/>
        <v>1.347150393942629</v>
      </c>
      <c r="R436" s="8">
        <v>1.9383804920392016</v>
      </c>
      <c r="S436">
        <f t="shared" si="168"/>
        <v>2.6693592047818466</v>
      </c>
      <c r="T436">
        <f t="shared" si="169"/>
        <v>2.0710545554341921</v>
      </c>
      <c r="U436">
        <f t="shared" si="170"/>
        <v>1.7488905134777617</v>
      </c>
      <c r="V436">
        <f t="shared" si="171"/>
        <v>1.211950443550379</v>
      </c>
      <c r="W436">
        <f t="shared" si="172"/>
        <v>0.76705724275340437</v>
      </c>
      <c r="X436">
        <f t="shared" si="173"/>
        <v>0.88279293206505327</v>
      </c>
      <c r="Y436">
        <f t="shared" si="174"/>
        <v>0.98325151038756453</v>
      </c>
      <c r="Z436">
        <f t="shared" si="175"/>
        <v>4.6880833709203484</v>
      </c>
      <c r="AA436">
        <f t="shared" si="176"/>
        <v>3.6373060636450987</v>
      </c>
      <c r="AB436">
        <f t="shared" si="177"/>
        <v>3.0715028981891939</v>
      </c>
      <c r="AC436">
        <f t="shared" si="178"/>
        <v>2.1284976224293541</v>
      </c>
      <c r="AD436">
        <f t="shared" si="179"/>
        <v>1.347150393942629</v>
      </c>
      <c r="AE436">
        <f t="shared" si="180"/>
        <v>1.2562187596402685</v>
      </c>
      <c r="AF436">
        <f t="shared" si="181"/>
        <v>1.4535908875476933</v>
      </c>
      <c r="AG436">
        <f t="shared" si="182"/>
        <v>7.5762247126309612</v>
      </c>
      <c r="AH436">
        <f t="shared" si="183"/>
        <v>5.8781053804895391</v>
      </c>
      <c r="AI436">
        <f t="shared" si="184"/>
        <v>4.9637334324133882</v>
      </c>
      <c r="AJ436">
        <f t="shared" si="185"/>
        <v>3.4397801856198043</v>
      </c>
      <c r="AK436">
        <f t="shared" si="186"/>
        <v>2.1770760668479774</v>
      </c>
      <c r="AL436">
        <f t="shared" si="187"/>
        <v>2.3918270501359831</v>
      </c>
      <c r="AM436">
        <f t="shared" si="188"/>
        <v>2.5782309036299722</v>
      </c>
      <c r="AN436">
        <f>ACOS(COS(RADIANS(90-$C436)) *COS(RADIANS(90-'1. Intensity Data'!$C$8)) +SIN(RADIANS(90-'Climate Stations - U of M'!$C436)) *SIN(RADIANS(90-'1. Intensity Data'!$C$8)) *COS(RADIANS('Climate Stations - U of M'!$D436-'1. Intensity Data'!$C$9))) *6371</f>
        <v>443.81298548785486</v>
      </c>
    </row>
    <row r="437" spans="1:40" x14ac:dyDescent="0.25">
      <c r="A437">
        <v>223</v>
      </c>
      <c r="B437" t="s">
        <v>448</v>
      </c>
      <c r="C437">
        <v>48.088900000000002</v>
      </c>
      <c r="D437">
        <v>-106.4853</v>
      </c>
      <c r="E437">
        <v>658.1</v>
      </c>
      <c r="F437" t="s">
        <v>449</v>
      </c>
      <c r="G437" t="s">
        <v>2345</v>
      </c>
      <c r="H437" s="8">
        <v>1.21526</v>
      </c>
      <c r="I437" s="8">
        <v>1.81958</v>
      </c>
      <c r="J437" s="8">
        <v>3.0230199999999998</v>
      </c>
      <c r="K437" s="8">
        <v>4.4239899999999999</v>
      </c>
      <c r="L437">
        <f t="shared" si="162"/>
        <v>2159.1208040000001</v>
      </c>
      <c r="M437">
        <f t="shared" si="163"/>
        <v>0.75036593728442835</v>
      </c>
      <c r="N437">
        <f t="shared" si="164"/>
        <v>2.1699636333653922</v>
      </c>
      <c r="O437" s="6">
        <f t="shared" si="165"/>
        <v>0.36288071264182109</v>
      </c>
      <c r="P437" s="6">
        <f t="shared" si="166"/>
        <v>0.49883619443716598</v>
      </c>
      <c r="Q437">
        <f t="shared" si="167"/>
        <v>1.3343999139012792</v>
      </c>
      <c r="R437" s="8">
        <v>1.0474820786906935</v>
      </c>
      <c r="S437">
        <f t="shared" si="168"/>
        <v>2.6112734617498106</v>
      </c>
      <c r="T437">
        <f t="shared" si="169"/>
        <v>2.0259880306679565</v>
      </c>
      <c r="U437">
        <f t="shared" si="170"/>
        <v>1.7108343370084964</v>
      </c>
      <c r="V437">
        <f t="shared" si="171"/>
        <v>1.1855781809093968</v>
      </c>
      <c r="W437">
        <f t="shared" si="172"/>
        <v>0.75036593728442835</v>
      </c>
      <c r="X437">
        <f t="shared" si="173"/>
        <v>0.86658945296332135</v>
      </c>
      <c r="Y437">
        <f t="shared" si="174"/>
        <v>0.96747146457260036</v>
      </c>
      <c r="Z437">
        <f t="shared" si="175"/>
        <v>4.6437117003764516</v>
      </c>
      <c r="AA437">
        <f t="shared" si="176"/>
        <v>3.6028797675334543</v>
      </c>
      <c r="AB437">
        <f t="shared" si="177"/>
        <v>3.0424318036949165</v>
      </c>
      <c r="AC437">
        <f t="shared" si="178"/>
        <v>2.1083518639640211</v>
      </c>
      <c r="AD437">
        <f t="shared" si="179"/>
        <v>1.3343999139012792</v>
      </c>
      <c r="AE437">
        <f t="shared" si="180"/>
        <v>1.0334941563031417</v>
      </c>
      <c r="AF437">
        <f t="shared" si="181"/>
        <v>1.0375413285139401</v>
      </c>
      <c r="AG437">
        <f t="shared" si="182"/>
        <v>7.5514734441115641</v>
      </c>
      <c r="AH437">
        <f t="shared" si="183"/>
        <v>5.8589018100865591</v>
      </c>
      <c r="AI437">
        <f t="shared" si="184"/>
        <v>4.9475170840730938</v>
      </c>
      <c r="AJ437">
        <f t="shared" si="185"/>
        <v>3.42854254071732</v>
      </c>
      <c r="AK437">
        <f t="shared" si="186"/>
        <v>2.1699636333653922</v>
      </c>
      <c r="AL437">
        <f t="shared" si="187"/>
        <v>2.3832277250240441</v>
      </c>
      <c r="AM437">
        <f t="shared" si="188"/>
        <v>2.5683409565837541</v>
      </c>
      <c r="AN437">
        <f>ACOS(COS(RADIANS(90-$C437)) *COS(RADIANS(90-'1. Intensity Data'!$C$8)) +SIN(RADIANS(90-'Climate Stations - U of M'!$C437)) *SIN(RADIANS(90-'1. Intensity Data'!$C$8)) *COS(RADIANS('Climate Stations - U of M'!$D437-'1. Intensity Data'!$C$9))) *6371</f>
        <v>448.48035855821234</v>
      </c>
    </row>
    <row r="438" spans="1:40" x14ac:dyDescent="0.25">
      <c r="A438">
        <v>502</v>
      </c>
      <c r="B438" t="s">
        <v>1004</v>
      </c>
      <c r="C438">
        <v>48.353099999999898</v>
      </c>
      <c r="D438">
        <v>-106.8425</v>
      </c>
      <c r="E438">
        <v>657.79999999999905</v>
      </c>
      <c r="F438" t="s">
        <v>1005</v>
      </c>
      <c r="G438" t="s">
        <v>2345</v>
      </c>
      <c r="H438" s="8">
        <v>1.2066699999999999</v>
      </c>
      <c r="I438" s="8">
        <v>1.80545</v>
      </c>
      <c r="J438" s="8">
        <v>3.0012500000000002</v>
      </c>
      <c r="K438" s="8">
        <v>4.40923</v>
      </c>
      <c r="L438">
        <f t="shared" si="162"/>
        <v>2158.1365519999968</v>
      </c>
      <c r="M438">
        <f t="shared" si="163"/>
        <v>0.74576383456811324</v>
      </c>
      <c r="N438">
        <f t="shared" si="164"/>
        <v>2.1527115618684562</v>
      </c>
      <c r="O438" s="6">
        <f t="shared" si="165"/>
        <v>0.35964709955645102</v>
      </c>
      <c r="P438" s="6">
        <f t="shared" si="166"/>
        <v>0.49647546151399702</v>
      </c>
      <c r="Q438">
        <f t="shared" si="167"/>
        <v>1.3245935116912266</v>
      </c>
      <c r="R438" s="8">
        <v>1.7335106065545791</v>
      </c>
      <c r="S438">
        <f t="shared" si="168"/>
        <v>2.5952581442970342</v>
      </c>
      <c r="T438">
        <f t="shared" si="169"/>
        <v>2.013562353333906</v>
      </c>
      <c r="U438">
        <f t="shared" si="170"/>
        <v>1.7003415428152981</v>
      </c>
      <c r="V438">
        <f t="shared" si="171"/>
        <v>1.1783068586176189</v>
      </c>
      <c r="W438">
        <f t="shared" si="172"/>
        <v>0.74576383456811324</v>
      </c>
      <c r="X438">
        <f t="shared" si="173"/>
        <v>0.86099037592608485</v>
      </c>
      <c r="Y438">
        <f t="shared" si="174"/>
        <v>0.96100701382480436</v>
      </c>
      <c r="Z438">
        <f t="shared" si="175"/>
        <v>4.6095854206854678</v>
      </c>
      <c r="AA438">
        <f t="shared" si="176"/>
        <v>3.576402481566312</v>
      </c>
      <c r="AB438">
        <f t="shared" si="177"/>
        <v>3.0200732066559963</v>
      </c>
      <c r="AC438">
        <f t="shared" si="178"/>
        <v>2.092857748472138</v>
      </c>
      <c r="AD438">
        <f t="shared" si="179"/>
        <v>1.3245935116912266</v>
      </c>
      <c r="AE438">
        <f t="shared" si="180"/>
        <v>1.205001288269113</v>
      </c>
      <c r="AF438">
        <f t="shared" si="181"/>
        <v>1.3579166510263745</v>
      </c>
      <c r="AG438">
        <f t="shared" si="182"/>
        <v>7.4914362353022277</v>
      </c>
      <c r="AH438">
        <f t="shared" si="183"/>
        <v>5.8123212170448317</v>
      </c>
      <c r="AI438">
        <f t="shared" si="184"/>
        <v>4.9081823610600797</v>
      </c>
      <c r="AJ438">
        <f t="shared" si="185"/>
        <v>3.4012842677521609</v>
      </c>
      <c r="AK438">
        <f t="shared" si="186"/>
        <v>2.1527115618684562</v>
      </c>
      <c r="AL438">
        <f t="shared" si="187"/>
        <v>2.3648461714013425</v>
      </c>
      <c r="AM438">
        <f t="shared" si="188"/>
        <v>2.5489790124758871</v>
      </c>
      <c r="AN438">
        <f>ACOS(COS(RADIANS(90-$C438)) *COS(RADIANS(90-'1. Intensity Data'!$C$8)) +SIN(RADIANS(90-'Climate Stations - U of M'!$C438)) *SIN(RADIANS(90-'1. Intensity Data'!$C$8)) *COS(RADIANS('Climate Stations - U of M'!$D438-'1. Intensity Data'!$C$9))) *6371</f>
        <v>435.12646218457121</v>
      </c>
    </row>
    <row r="439" spans="1:40" x14ac:dyDescent="0.25">
      <c r="A439">
        <v>226</v>
      </c>
      <c r="B439" t="s">
        <v>454</v>
      </c>
      <c r="C439">
        <v>48.222499999999897</v>
      </c>
      <c r="D439">
        <v>-106.65430000000001</v>
      </c>
      <c r="E439">
        <v>649.5</v>
      </c>
      <c r="F439" t="s">
        <v>455</v>
      </c>
      <c r="G439" t="s">
        <v>2345</v>
      </c>
      <c r="H439" s="8">
        <v>1.2267600000000001</v>
      </c>
      <c r="I439" s="8">
        <v>1.82182</v>
      </c>
      <c r="J439" s="8">
        <v>3.0343599999999999</v>
      </c>
      <c r="K439" s="8">
        <v>4.4349999999999996</v>
      </c>
      <c r="L439">
        <f t="shared" si="162"/>
        <v>2130.9055800000001</v>
      </c>
      <c r="M439">
        <f t="shared" si="163"/>
        <v>0.7631970484811893</v>
      </c>
      <c r="N439">
        <f t="shared" si="164"/>
        <v>2.178652729210417</v>
      </c>
      <c r="O439" s="6">
        <f t="shared" si="165"/>
        <v>0.36182192148798847</v>
      </c>
      <c r="P439" s="6">
        <f t="shared" si="166"/>
        <v>0.51240120373700815</v>
      </c>
      <c r="Q439">
        <f t="shared" si="167"/>
        <v>1.3455269664737126</v>
      </c>
      <c r="R439" s="8">
        <v>1.0276021968627154</v>
      </c>
      <c r="S439">
        <f t="shared" si="168"/>
        <v>2.6559257287145384</v>
      </c>
      <c r="T439">
        <f t="shared" si="169"/>
        <v>2.0606320308992112</v>
      </c>
      <c r="U439">
        <f t="shared" si="170"/>
        <v>1.7400892705371114</v>
      </c>
      <c r="V439">
        <f t="shared" si="171"/>
        <v>1.2058513366002792</v>
      </c>
      <c r="W439">
        <f t="shared" si="172"/>
        <v>0.7631970484811893</v>
      </c>
      <c r="X439">
        <f t="shared" si="173"/>
        <v>0.87908778636089202</v>
      </c>
      <c r="Y439">
        <f t="shared" si="174"/>
        <v>0.97968094684047391</v>
      </c>
      <c r="Z439">
        <f t="shared" si="175"/>
        <v>4.6824338433285195</v>
      </c>
      <c r="AA439">
        <f t="shared" si="176"/>
        <v>3.6329228094790245</v>
      </c>
      <c r="AB439">
        <f t="shared" si="177"/>
        <v>3.0678014835600647</v>
      </c>
      <c r="AC439">
        <f t="shared" si="178"/>
        <v>2.1259326070284659</v>
      </c>
      <c r="AD439">
        <f t="shared" si="179"/>
        <v>1.3455269664737126</v>
      </c>
      <c r="AE439">
        <f t="shared" si="180"/>
        <v>1.0285241858461469</v>
      </c>
      <c r="AF439">
        <f t="shared" si="181"/>
        <v>1.0282574237002742</v>
      </c>
      <c r="AG439">
        <f t="shared" si="182"/>
        <v>7.5817114976522504</v>
      </c>
      <c r="AH439">
        <f t="shared" si="183"/>
        <v>5.8823623688681259</v>
      </c>
      <c r="AI439">
        <f t="shared" si="184"/>
        <v>4.9673282225997504</v>
      </c>
      <c r="AJ439">
        <f t="shared" si="185"/>
        <v>3.4422713121524589</v>
      </c>
      <c r="AK439">
        <f t="shared" si="186"/>
        <v>2.178652729210417</v>
      </c>
      <c r="AL439">
        <f t="shared" si="187"/>
        <v>2.3925795469078128</v>
      </c>
      <c r="AM439">
        <f t="shared" si="188"/>
        <v>2.5782680246691525</v>
      </c>
      <c r="AN439">
        <f>ACOS(COS(RADIANS(90-$C439)) *COS(RADIANS(90-'1. Intensity Data'!$C$8)) +SIN(RADIANS(90-'Climate Stations - U of M'!$C439)) *SIN(RADIANS(90-'1. Intensity Data'!$C$8)) *COS(RADIANS('Climate Stations - U of M'!$D439-'1. Intensity Data'!$C$9))) *6371</f>
        <v>442.09599185688296</v>
      </c>
    </row>
    <row r="440" spans="1:40" x14ac:dyDescent="0.25">
      <c r="A440">
        <v>230</v>
      </c>
      <c r="B440" t="s">
        <v>462</v>
      </c>
      <c r="C440">
        <v>48.246200000000002</v>
      </c>
      <c r="D440">
        <v>-106.6932</v>
      </c>
      <c r="E440">
        <v>641.29999999999905</v>
      </c>
      <c r="F440" t="s">
        <v>463</v>
      </c>
      <c r="G440" t="s">
        <v>2345</v>
      </c>
      <c r="H440" s="8">
        <v>1.22333</v>
      </c>
      <c r="I440" s="8">
        <v>1.82057</v>
      </c>
      <c r="J440" s="8">
        <v>3.0313500000000002</v>
      </c>
      <c r="K440" s="8">
        <v>4.4325000000000001</v>
      </c>
      <c r="L440">
        <f t="shared" si="162"/>
        <v>2104.0026919999968</v>
      </c>
      <c r="M440">
        <f t="shared" si="163"/>
        <v>0.7595935652685698</v>
      </c>
      <c r="N440">
        <f t="shared" si="164"/>
        <v>2.1772280741486298</v>
      </c>
      <c r="O440" s="6">
        <f t="shared" si="165"/>
        <v>0.36237887837392935</v>
      </c>
      <c r="P440" s="6">
        <f t="shared" si="166"/>
        <v>0.50841166742920552</v>
      </c>
      <c r="Q440">
        <f t="shared" si="167"/>
        <v>1.3428198707889176</v>
      </c>
      <c r="R440" s="8">
        <v>1.961914721631081</v>
      </c>
      <c r="S440">
        <f t="shared" si="168"/>
        <v>2.6433856071346229</v>
      </c>
      <c r="T440">
        <f t="shared" si="169"/>
        <v>2.0509026262251386</v>
      </c>
      <c r="U440">
        <f t="shared" si="170"/>
        <v>1.7318733288123389</v>
      </c>
      <c r="V440">
        <f t="shared" si="171"/>
        <v>1.2001578331243403</v>
      </c>
      <c r="W440">
        <f t="shared" si="172"/>
        <v>0.7595935652685698</v>
      </c>
      <c r="X440">
        <f t="shared" si="173"/>
        <v>0.87552767395142728</v>
      </c>
      <c r="Y440">
        <f t="shared" si="174"/>
        <v>0.97615848028814778</v>
      </c>
      <c r="Z440">
        <f t="shared" si="175"/>
        <v>4.6730131503454331</v>
      </c>
      <c r="AA440">
        <f t="shared" si="176"/>
        <v>3.6256136511300774</v>
      </c>
      <c r="AB440">
        <f t="shared" si="177"/>
        <v>3.061629305398732</v>
      </c>
      <c r="AC440">
        <f t="shared" si="178"/>
        <v>2.1216553958464899</v>
      </c>
      <c r="AD440">
        <f t="shared" si="179"/>
        <v>1.3428198707889176</v>
      </c>
      <c r="AE440">
        <f t="shared" si="180"/>
        <v>1.2621023170382384</v>
      </c>
      <c r="AF440">
        <f t="shared" si="181"/>
        <v>1.4645813727671011</v>
      </c>
      <c r="AG440">
        <f t="shared" si="182"/>
        <v>7.5767536980372316</v>
      </c>
      <c r="AH440">
        <f t="shared" si="183"/>
        <v>5.8785158002013009</v>
      </c>
      <c r="AI440">
        <f t="shared" si="184"/>
        <v>4.9640800090588755</v>
      </c>
      <c r="AJ440">
        <f t="shared" si="185"/>
        <v>3.4400203571548351</v>
      </c>
      <c r="AK440">
        <f t="shared" si="186"/>
        <v>2.1772280741486298</v>
      </c>
      <c r="AL440">
        <f t="shared" si="187"/>
        <v>2.3907585556114723</v>
      </c>
      <c r="AM440">
        <f t="shared" si="188"/>
        <v>2.57610301352122</v>
      </c>
      <c r="AN440">
        <f>ACOS(COS(RADIANS(90-$C440)) *COS(RADIANS(90-'1. Intensity Data'!$C$8)) +SIN(RADIANS(90-'Climate Stations - U of M'!$C440)) *SIN(RADIANS(90-'1. Intensity Data'!$C$8)) *COS(RADIANS('Climate Stations - U of M'!$D440-'1. Intensity Data'!$C$9))) *6371</f>
        <v>440.44117342171575</v>
      </c>
    </row>
    <row r="441" spans="1:40" x14ac:dyDescent="0.25">
      <c r="A441">
        <v>504</v>
      </c>
      <c r="B441" t="s">
        <v>1008</v>
      </c>
      <c r="C441">
        <v>47.708599999999898</v>
      </c>
      <c r="D441">
        <v>-107.2658</v>
      </c>
      <c r="E441">
        <v>885.7</v>
      </c>
      <c r="F441" t="s">
        <v>1009</v>
      </c>
      <c r="G441" t="s">
        <v>2345</v>
      </c>
      <c r="H441" s="8">
        <v>1.01559</v>
      </c>
      <c r="I441" s="8">
        <v>1.4153100000000001</v>
      </c>
      <c r="J441" s="8">
        <v>2.4</v>
      </c>
      <c r="K441" s="8">
        <v>3.5</v>
      </c>
      <c r="L441">
        <f t="shared" si="162"/>
        <v>2905.8399880000002</v>
      </c>
      <c r="M441">
        <f t="shared" si="163"/>
        <v>0.6765974894609661</v>
      </c>
      <c r="N441">
        <f t="shared" si="164"/>
        <v>1.8296305146457141</v>
      </c>
      <c r="O441" s="6">
        <f t="shared" si="165"/>
        <v>0.29474086005753336</v>
      </c>
      <c r="P441" s="6">
        <f t="shared" si="166"/>
        <v>0.47229869331627339</v>
      </c>
      <c r="Q441">
        <f t="shared" si="167"/>
        <v>1.1509646039809938</v>
      </c>
      <c r="R441" s="8">
        <v>1.4067975764051988</v>
      </c>
      <c r="S441">
        <f t="shared" si="168"/>
        <v>2.3545592633241617</v>
      </c>
      <c r="T441">
        <f t="shared" si="169"/>
        <v>1.8268132215446085</v>
      </c>
      <c r="U441">
        <f t="shared" si="170"/>
        <v>1.5426422759710026</v>
      </c>
      <c r="V441">
        <f t="shared" si="171"/>
        <v>1.0690240333483265</v>
      </c>
      <c r="W441">
        <f t="shared" si="172"/>
        <v>0.6765974894609661</v>
      </c>
      <c r="X441">
        <f t="shared" si="173"/>
        <v>0.76134561709572457</v>
      </c>
      <c r="Y441">
        <f t="shared" si="174"/>
        <v>0.83490699188269502</v>
      </c>
      <c r="Z441">
        <f t="shared" si="175"/>
        <v>4.0053568218538578</v>
      </c>
      <c r="AA441">
        <f t="shared" si="176"/>
        <v>3.1076044307486832</v>
      </c>
      <c r="AB441">
        <f t="shared" si="177"/>
        <v>2.6241992970766654</v>
      </c>
      <c r="AC441">
        <f t="shared" si="178"/>
        <v>1.8185240742899702</v>
      </c>
      <c r="AD441">
        <f t="shared" si="179"/>
        <v>1.1509646039809938</v>
      </c>
      <c r="AE441">
        <f t="shared" si="180"/>
        <v>1.1233230307317679</v>
      </c>
      <c r="AF441">
        <f t="shared" si="181"/>
        <v>1.2053416659466141</v>
      </c>
      <c r="AG441">
        <f t="shared" si="182"/>
        <v>6.3671141909670848</v>
      </c>
      <c r="AH441">
        <f t="shared" si="183"/>
        <v>4.9400023895434284</v>
      </c>
      <c r="AI441">
        <f t="shared" si="184"/>
        <v>4.1715575733922279</v>
      </c>
      <c r="AJ441">
        <f t="shared" si="185"/>
        <v>2.8908162131402286</v>
      </c>
      <c r="AK441">
        <f t="shared" si="186"/>
        <v>1.8296305146457141</v>
      </c>
      <c r="AL441">
        <f t="shared" si="187"/>
        <v>1.9722228859842854</v>
      </c>
      <c r="AM441">
        <f t="shared" si="188"/>
        <v>2.0959930643061657</v>
      </c>
      <c r="AN441">
        <f>ACOS(COS(RADIANS(90-$C441)) *COS(RADIANS(90-'1. Intensity Data'!$C$8)) +SIN(RADIANS(90-'Climate Stations - U of M'!$C441)) *SIN(RADIANS(90-'1. Intensity Data'!$C$8)) *COS(RADIANS('Climate Stations - U of M'!$D441-'1. Intensity Data'!$C$9))) *6371</f>
        <v>379.8426916428964</v>
      </c>
    </row>
    <row r="442" spans="1:40" x14ac:dyDescent="0.25">
      <c r="A442" s="1">
        <v>1165</v>
      </c>
      <c r="B442" t="s">
        <v>2322</v>
      </c>
      <c r="C442">
        <v>48.2137999999999</v>
      </c>
      <c r="D442">
        <v>-106.62130000000001</v>
      </c>
      <c r="E442">
        <v>696.5</v>
      </c>
      <c r="F442" t="s">
        <v>2323</v>
      </c>
      <c r="G442" t="s">
        <v>2345</v>
      </c>
      <c r="H442" s="8">
        <v>1.2272700000000001</v>
      </c>
      <c r="I442" s="8">
        <v>1.8208299999999999</v>
      </c>
      <c r="J442" s="8">
        <v>3.0331700000000001</v>
      </c>
      <c r="K442" s="8">
        <v>4.4332200000000004</v>
      </c>
      <c r="L442">
        <f t="shared" si="162"/>
        <v>2285.1050599999999</v>
      </c>
      <c r="M442">
        <f t="shared" si="163"/>
        <v>0.76420852637588366</v>
      </c>
      <c r="N442">
        <f t="shared" si="164"/>
        <v>2.1734248344982889</v>
      </c>
      <c r="O442" s="6">
        <f t="shared" si="165"/>
        <v>0.36022699921934015</v>
      </c>
      <c r="P442" s="6">
        <f t="shared" si="166"/>
        <v>0.51451819750542827</v>
      </c>
      <c r="Q442">
        <f t="shared" si="167"/>
        <v>1.3439715160018588</v>
      </c>
      <c r="R442" s="8">
        <v>1.5402817607593728</v>
      </c>
      <c r="S442">
        <f t="shared" si="168"/>
        <v>2.6594456717880748</v>
      </c>
      <c r="T442">
        <f t="shared" si="169"/>
        <v>2.0633630212148857</v>
      </c>
      <c r="U442">
        <f t="shared" si="170"/>
        <v>1.7423954401370145</v>
      </c>
      <c r="V442">
        <f t="shared" si="171"/>
        <v>1.2074494716738962</v>
      </c>
      <c r="W442">
        <f t="shared" si="172"/>
        <v>0.76420852637588366</v>
      </c>
      <c r="X442">
        <f t="shared" si="173"/>
        <v>0.87997389478191268</v>
      </c>
      <c r="Y442">
        <f t="shared" si="174"/>
        <v>0.98045823455834613</v>
      </c>
      <c r="Z442">
        <f t="shared" si="175"/>
        <v>4.6770208756864688</v>
      </c>
      <c r="AA442">
        <f t="shared" si="176"/>
        <v>3.6287230932050187</v>
      </c>
      <c r="AB442">
        <f t="shared" si="177"/>
        <v>3.0642550564842379</v>
      </c>
      <c r="AC442">
        <f t="shared" si="178"/>
        <v>2.1234749952829368</v>
      </c>
      <c r="AD442">
        <f t="shared" si="179"/>
        <v>1.3439715160018588</v>
      </c>
      <c r="AE442">
        <f t="shared" si="180"/>
        <v>1.1566940768203113</v>
      </c>
      <c r="AF442">
        <f t="shared" si="181"/>
        <v>1.2676787800400131</v>
      </c>
      <c r="AG442">
        <f t="shared" si="182"/>
        <v>7.5635184240540454</v>
      </c>
      <c r="AH442">
        <f t="shared" si="183"/>
        <v>5.8682470531453808</v>
      </c>
      <c r="AI442">
        <f t="shared" si="184"/>
        <v>4.9554086226560985</v>
      </c>
      <c r="AJ442">
        <f t="shared" si="185"/>
        <v>3.4340112385072965</v>
      </c>
      <c r="AK442">
        <f t="shared" si="186"/>
        <v>2.1734248344982889</v>
      </c>
      <c r="AL442">
        <f t="shared" si="187"/>
        <v>2.3883611258737165</v>
      </c>
      <c r="AM442">
        <f t="shared" si="188"/>
        <v>2.5749258267875881</v>
      </c>
      <c r="AN442">
        <f>ACOS(COS(RADIANS(90-$C442)) *COS(RADIANS(90-'1. Intensity Data'!$C$8)) +SIN(RADIANS(90-'Climate Stations - U of M'!$C442)) *SIN(RADIANS(90-'1. Intensity Data'!$C$8)) *COS(RADIANS('Climate Stations - U of M'!$D442-'1. Intensity Data'!$C$9))) *6371</f>
        <v>443.99724407717179</v>
      </c>
    </row>
    <row r="443" spans="1:40" x14ac:dyDescent="0.25">
      <c r="A443">
        <v>503</v>
      </c>
      <c r="B443" t="s">
        <v>1006</v>
      </c>
      <c r="C443">
        <v>48.206400000000002</v>
      </c>
      <c r="D443">
        <v>-106.62560000000001</v>
      </c>
      <c r="E443">
        <v>692.2</v>
      </c>
      <c r="F443" t="s">
        <v>1007</v>
      </c>
      <c r="G443" t="s">
        <v>2345</v>
      </c>
      <c r="H443" s="8">
        <v>1.22909</v>
      </c>
      <c r="I443" s="8">
        <v>1.82189</v>
      </c>
      <c r="J443" s="8">
        <v>3.0354199999999998</v>
      </c>
      <c r="K443" s="8">
        <v>4.4366500000000002</v>
      </c>
      <c r="L443">
        <f t="shared" si="162"/>
        <v>2270.9974480000001</v>
      </c>
      <c r="M443">
        <f t="shared" si="163"/>
        <v>0.76596408290785944</v>
      </c>
      <c r="N443">
        <f t="shared" si="164"/>
        <v>2.1749632897579758</v>
      </c>
      <c r="O443" s="6">
        <f t="shared" si="165"/>
        <v>0.360171503310449</v>
      </c>
      <c r="P443" s="6">
        <f t="shared" si="166"/>
        <v>0.5163122208701848</v>
      </c>
      <c r="Q443">
        <f t="shared" si="167"/>
        <v>1.3456377553140804</v>
      </c>
      <c r="R443" s="8">
        <v>1.6194836925135405</v>
      </c>
      <c r="S443">
        <f t="shared" si="168"/>
        <v>2.6655550085193509</v>
      </c>
      <c r="T443">
        <f t="shared" si="169"/>
        <v>2.0681030238512204</v>
      </c>
      <c r="U443">
        <f t="shared" si="170"/>
        <v>1.7463981090299194</v>
      </c>
      <c r="V443">
        <f t="shared" si="171"/>
        <v>1.210223250994418</v>
      </c>
      <c r="W443">
        <f t="shared" si="172"/>
        <v>0.76596408290785944</v>
      </c>
      <c r="X443">
        <f t="shared" si="173"/>
        <v>0.8817455621808945</v>
      </c>
      <c r="Y443">
        <f t="shared" si="174"/>
        <v>0.98224388618988911</v>
      </c>
      <c r="Z443">
        <f t="shared" si="175"/>
        <v>4.6828193884929998</v>
      </c>
      <c r="AA443">
        <f t="shared" si="176"/>
        <v>3.633221939348017</v>
      </c>
      <c r="AB443">
        <f t="shared" si="177"/>
        <v>3.0680540821161029</v>
      </c>
      <c r="AC443">
        <f t="shared" si="178"/>
        <v>2.1261076533962471</v>
      </c>
      <c r="AD443">
        <f t="shared" si="179"/>
        <v>1.3456377553140804</v>
      </c>
      <c r="AE443">
        <f t="shared" si="180"/>
        <v>1.1764945597588534</v>
      </c>
      <c r="AF443">
        <f t="shared" si="181"/>
        <v>1.3046660821692095</v>
      </c>
      <c r="AG443">
        <f t="shared" si="182"/>
        <v>7.5688722483577555</v>
      </c>
      <c r="AH443">
        <f t="shared" si="183"/>
        <v>5.8724008823465343</v>
      </c>
      <c r="AI443">
        <f t="shared" si="184"/>
        <v>4.958916300648184</v>
      </c>
      <c r="AJ443">
        <f t="shared" si="185"/>
        <v>3.4364419978176017</v>
      </c>
      <c r="AK443">
        <f t="shared" si="186"/>
        <v>2.1749632897579758</v>
      </c>
      <c r="AL443">
        <f t="shared" si="187"/>
        <v>2.3900774673184819</v>
      </c>
      <c r="AM443">
        <f t="shared" si="188"/>
        <v>2.5767965734410012</v>
      </c>
      <c r="AN443">
        <f>ACOS(COS(RADIANS(90-$C443)) *COS(RADIANS(90-'1. Intensity Data'!$C$8)) +SIN(RADIANS(90-'Climate Stations - U of M'!$C443)) *SIN(RADIANS(90-'1. Intensity Data'!$C$8)) *COS(RADIANS('Climate Stations - U of M'!$D443-'1. Intensity Data'!$C$9))) *6371</f>
        <v>443.39432009121634</v>
      </c>
    </row>
    <row r="444" spans="1:40" x14ac:dyDescent="0.25">
      <c r="A444">
        <v>988</v>
      </c>
      <c r="B444" t="s">
        <v>1971</v>
      </c>
      <c r="C444">
        <v>47.867800000000003</v>
      </c>
      <c r="D444">
        <v>-112.6681</v>
      </c>
      <c r="E444" s="13">
        <v>1585</v>
      </c>
      <c r="F444" t="s">
        <v>1972</v>
      </c>
      <c r="G444" t="s">
        <v>2345</v>
      </c>
      <c r="H444" s="8">
        <v>1.1108199999999999</v>
      </c>
      <c r="I444" s="8">
        <v>1.96289</v>
      </c>
      <c r="J444" s="8">
        <v>2.4470299999999998</v>
      </c>
      <c r="K444" s="8">
        <v>4.1605600000000003</v>
      </c>
      <c r="L444">
        <f t="shared" si="162"/>
        <v>5200.1314000000002</v>
      </c>
      <c r="M444">
        <f t="shared" si="163"/>
        <v>0.58747595353585769</v>
      </c>
      <c r="N444">
        <f t="shared" si="164"/>
        <v>1.6044846259863528</v>
      </c>
      <c r="O444" s="6">
        <f t="shared" si="165"/>
        <v>0.25997001322316871</v>
      </c>
      <c r="P444" s="6">
        <f t="shared" si="166"/>
        <v>0.40727847184008648</v>
      </c>
      <c r="Q444">
        <f t="shared" si="167"/>
        <v>1.0058815489132198</v>
      </c>
      <c r="R444" s="8">
        <v>1.3859018748583909</v>
      </c>
      <c r="S444">
        <f t="shared" si="168"/>
        <v>2.0444163183047848</v>
      </c>
      <c r="T444">
        <f t="shared" si="169"/>
        <v>1.5861850745468158</v>
      </c>
      <c r="U444">
        <f t="shared" si="170"/>
        <v>1.3394451740617555</v>
      </c>
      <c r="V444">
        <f t="shared" si="171"/>
        <v>0.92821200658665515</v>
      </c>
      <c r="W444">
        <f t="shared" si="172"/>
        <v>0.58747595353585769</v>
      </c>
      <c r="X444">
        <f t="shared" si="173"/>
        <v>0.71831196515189322</v>
      </c>
      <c r="Y444">
        <f t="shared" si="174"/>
        <v>0.83187762323461212</v>
      </c>
      <c r="Z444">
        <f t="shared" si="175"/>
        <v>3.5004677902180044</v>
      </c>
      <c r="AA444">
        <f t="shared" si="176"/>
        <v>2.7158801820656935</v>
      </c>
      <c r="AB444">
        <f t="shared" si="177"/>
        <v>2.2934099315221408</v>
      </c>
      <c r="AC444">
        <f t="shared" si="178"/>
        <v>1.5892928472828873</v>
      </c>
      <c r="AD444">
        <f t="shared" si="179"/>
        <v>1.0058815489132198</v>
      </c>
      <c r="AE444">
        <f t="shared" si="180"/>
        <v>1.118099105345066</v>
      </c>
      <c r="AF444">
        <f t="shared" si="181"/>
        <v>1.1955833733242547</v>
      </c>
      <c r="AG444">
        <f t="shared" si="182"/>
        <v>5.5836064984325073</v>
      </c>
      <c r="AH444">
        <f t="shared" si="183"/>
        <v>4.3321084901631526</v>
      </c>
      <c r="AI444">
        <f t="shared" si="184"/>
        <v>3.6582249472488839</v>
      </c>
      <c r="AJ444">
        <f t="shared" si="185"/>
        <v>2.5350857090584373</v>
      </c>
      <c r="AK444">
        <f t="shared" si="186"/>
        <v>1.6044846259863528</v>
      </c>
      <c r="AL444">
        <f t="shared" si="187"/>
        <v>1.8151209694897645</v>
      </c>
      <c r="AM444">
        <f t="shared" si="188"/>
        <v>1.9979533156507259</v>
      </c>
      <c r="AN444">
        <f>ACOS(COS(RADIANS(90-$C444)) *COS(RADIANS(90-'1. Intensity Data'!$C$8)) +SIN(RADIANS(90-'Climate Stations - U of M'!$C444)) *SIN(RADIANS(90-'1. Intensity Data'!$C$8)) *COS(RADIANS('Climate Stations - U of M'!$D444-'1. Intensity Data'!$C$9))) *6371</f>
        <v>150.3551582839234</v>
      </c>
    </row>
    <row r="445" spans="1:40" x14ac:dyDescent="0.25">
      <c r="A445">
        <v>506</v>
      </c>
      <c r="B445" t="s">
        <v>1012</v>
      </c>
      <c r="C445">
        <v>45.5261</v>
      </c>
      <c r="D445">
        <v>-112.700599999999</v>
      </c>
      <c r="E445" s="13">
        <v>1540.5</v>
      </c>
      <c r="F445" t="s">
        <v>1013</v>
      </c>
      <c r="G445" t="s">
        <v>2345</v>
      </c>
      <c r="H445" s="8">
        <v>0.67</v>
      </c>
      <c r="I445" s="8">
        <v>1.1499999999999999</v>
      </c>
      <c r="J445" s="8">
        <v>1.56667</v>
      </c>
      <c r="K445" s="8">
        <v>2.7461500000000001</v>
      </c>
      <c r="L445">
        <f t="shared" si="162"/>
        <v>5054.1340200000004</v>
      </c>
      <c r="M445">
        <f t="shared" si="163"/>
        <v>0.37540956521739144</v>
      </c>
      <c r="N445">
        <f t="shared" si="164"/>
        <v>1.1959676990428818</v>
      </c>
      <c r="O445" s="6">
        <f t="shared" si="165"/>
        <v>0.20975289068773911</v>
      </c>
      <c r="P445" s="6">
        <f t="shared" si="166"/>
        <v>0.23001994042288654</v>
      </c>
      <c r="Q445">
        <f t="shared" si="167"/>
        <v>0.71299381973288423</v>
      </c>
      <c r="R445" s="8">
        <v>1.2902626785295297</v>
      </c>
      <c r="S445">
        <f t="shared" si="168"/>
        <v>1.306425286956522</v>
      </c>
      <c r="T445">
        <f t="shared" si="169"/>
        <v>1.0136058260869569</v>
      </c>
      <c r="U445">
        <f t="shared" si="170"/>
        <v>0.85593380869565239</v>
      </c>
      <c r="V445">
        <f t="shared" si="171"/>
        <v>0.59314711304347845</v>
      </c>
      <c r="W445">
        <f t="shared" si="172"/>
        <v>0.37540956521739144</v>
      </c>
      <c r="X445">
        <f t="shared" si="173"/>
        <v>0.44905717391304356</v>
      </c>
      <c r="Y445">
        <f t="shared" si="174"/>
        <v>0.51298329826086975</v>
      </c>
      <c r="Z445">
        <f t="shared" si="175"/>
        <v>2.481218492670437</v>
      </c>
      <c r="AA445">
        <f t="shared" si="176"/>
        <v>1.9250833132787872</v>
      </c>
      <c r="AB445">
        <f t="shared" si="177"/>
        <v>1.6256259089909759</v>
      </c>
      <c r="AC445">
        <f t="shared" si="178"/>
        <v>1.1265302351779571</v>
      </c>
      <c r="AD445">
        <f t="shared" si="179"/>
        <v>0.71299381973288423</v>
      </c>
      <c r="AE445">
        <f t="shared" si="180"/>
        <v>1.0941893062628507</v>
      </c>
      <c r="AF445">
        <f t="shared" si="181"/>
        <v>1.1509198686386766</v>
      </c>
      <c r="AG445">
        <f t="shared" si="182"/>
        <v>4.1619675926692281</v>
      </c>
      <c r="AH445">
        <f t="shared" si="183"/>
        <v>3.2291127874157812</v>
      </c>
      <c r="AI445">
        <f t="shared" si="184"/>
        <v>2.7268063538177705</v>
      </c>
      <c r="AJ445">
        <f t="shared" si="185"/>
        <v>1.8896289644877533</v>
      </c>
      <c r="AK445">
        <f t="shared" si="186"/>
        <v>1.1959676990428818</v>
      </c>
      <c r="AL445">
        <f t="shared" si="187"/>
        <v>1.2886432742821614</v>
      </c>
      <c r="AM445">
        <f t="shared" si="188"/>
        <v>1.369085673589856</v>
      </c>
      <c r="AN445">
        <f>ACOS(COS(RADIANS(90-$C445)) *COS(RADIANS(90-'1. Intensity Data'!$C$8)) +SIN(RADIANS(90-'Climate Stations - U of M'!$C445)) *SIN(RADIANS(90-'1. Intensity Data'!$C$8)) *COS(RADIANS('Climate Stations - U of M'!$D445-'1. Intensity Data'!$C$9))) *6371</f>
        <v>129.72634357599844</v>
      </c>
    </row>
    <row r="446" spans="1:40" x14ac:dyDescent="0.25">
      <c r="A446">
        <v>507</v>
      </c>
      <c r="B446" t="s">
        <v>1014</v>
      </c>
      <c r="C446">
        <v>47.106400000000001</v>
      </c>
      <c r="D446">
        <v>-104.7183</v>
      </c>
      <c r="E446">
        <v>632.79999999999905</v>
      </c>
      <c r="F446" t="s">
        <v>1015</v>
      </c>
      <c r="G446" t="s">
        <v>2345</v>
      </c>
      <c r="H446" s="8">
        <v>1.3139700000000001</v>
      </c>
      <c r="I446" s="8">
        <v>1.6862200000000001</v>
      </c>
      <c r="J446" s="8">
        <v>3.3856099999999998</v>
      </c>
      <c r="K446" s="8">
        <v>4.1369400000000001</v>
      </c>
      <c r="L446">
        <f t="shared" si="162"/>
        <v>2076.115551999997</v>
      </c>
      <c r="M446">
        <f t="shared" si="163"/>
        <v>0.93926915420348489</v>
      </c>
      <c r="N446">
        <f t="shared" si="164"/>
        <v>2.7061612122556702</v>
      </c>
      <c r="O446" s="6">
        <f t="shared" si="165"/>
        <v>0.45165686796844634</v>
      </c>
      <c r="P446" s="6">
        <f t="shared" si="166"/>
        <v>0.62620446959062104</v>
      </c>
      <c r="Q446">
        <f t="shared" si="167"/>
        <v>1.6661828409231456</v>
      </c>
      <c r="R446" s="8">
        <v>1.4843767594288519</v>
      </c>
      <c r="S446">
        <f t="shared" si="168"/>
        <v>3.2686566566281274</v>
      </c>
      <c r="T446">
        <f t="shared" si="169"/>
        <v>2.5360267163494092</v>
      </c>
      <c r="U446">
        <f t="shared" si="170"/>
        <v>2.1415336715839453</v>
      </c>
      <c r="V446">
        <f t="shared" si="171"/>
        <v>1.4840452636415062</v>
      </c>
      <c r="W446">
        <f t="shared" si="172"/>
        <v>0.93926915420348489</v>
      </c>
      <c r="X446">
        <f t="shared" si="173"/>
        <v>1.0329443656526136</v>
      </c>
      <c r="Y446">
        <f t="shared" si="174"/>
        <v>1.1142544491904576</v>
      </c>
      <c r="Z446">
        <f t="shared" si="175"/>
        <v>5.7983162864125459</v>
      </c>
      <c r="AA446">
        <f t="shared" si="176"/>
        <v>4.4986936704924929</v>
      </c>
      <c r="AB446">
        <f t="shared" si="177"/>
        <v>3.7988968773047715</v>
      </c>
      <c r="AC446">
        <f t="shared" si="178"/>
        <v>2.6325688886585703</v>
      </c>
      <c r="AD446">
        <f t="shared" si="179"/>
        <v>1.6661828409231456</v>
      </c>
      <c r="AE446">
        <f t="shared" si="180"/>
        <v>1.1427178264876812</v>
      </c>
      <c r="AF446">
        <f t="shared" si="181"/>
        <v>1.2415711444186601</v>
      </c>
      <c r="AG446">
        <f t="shared" si="182"/>
        <v>9.4174410186497326</v>
      </c>
      <c r="AH446">
        <f t="shared" si="183"/>
        <v>7.3066352730903095</v>
      </c>
      <c r="AI446">
        <f t="shared" si="184"/>
        <v>6.1700475639429273</v>
      </c>
      <c r="AJ446">
        <f t="shared" si="185"/>
        <v>4.2757347153639591</v>
      </c>
      <c r="AK446">
        <f t="shared" si="186"/>
        <v>2.7061612122556702</v>
      </c>
      <c r="AL446">
        <f t="shared" si="187"/>
        <v>2.8760234091917525</v>
      </c>
      <c r="AM446">
        <f t="shared" si="188"/>
        <v>3.0234637961322726</v>
      </c>
      <c r="AN446">
        <f>ACOS(COS(RADIANS(90-$C446)) *COS(RADIANS(90-'1. Intensity Data'!$C$8)) +SIN(RADIANS(90-'Climate Stations - U of M'!$C446)) *SIN(RADIANS(90-'1. Intensity Data'!$C$8)) *COS(RADIANS('Climate Stations - U of M'!$D446-'1. Intensity Data'!$C$9))) *6371</f>
        <v>557.52486153272571</v>
      </c>
    </row>
    <row r="447" spans="1:40" x14ac:dyDescent="0.25">
      <c r="A447">
        <v>45</v>
      </c>
      <c r="B447" t="s">
        <v>93</v>
      </c>
      <c r="C447">
        <v>47.102800000000002</v>
      </c>
      <c r="D447">
        <v>-104.7179</v>
      </c>
      <c r="E447">
        <v>630.89999999999895</v>
      </c>
      <c r="F447" t="s">
        <v>94</v>
      </c>
      <c r="G447" t="s">
        <v>2345</v>
      </c>
      <c r="H447" s="8">
        <v>1.31412</v>
      </c>
      <c r="I447" s="8">
        <v>1.6866300000000001</v>
      </c>
      <c r="J447" s="8">
        <v>3.3884099999999999</v>
      </c>
      <c r="K447" s="8">
        <v>4.1395999999999997</v>
      </c>
      <c r="L447">
        <f t="shared" si="162"/>
        <v>2069.8819559999965</v>
      </c>
      <c r="M447">
        <f t="shared" si="163"/>
        <v>0.93925565370946795</v>
      </c>
      <c r="N447">
        <f t="shared" si="164"/>
        <v>2.7084689588414279</v>
      </c>
      <c r="O447" s="6">
        <f t="shared" si="165"/>
        <v>0.45225023029697919</v>
      </c>
      <c r="P447" s="6">
        <f t="shared" si="166"/>
        <v>0.62577968167153086</v>
      </c>
      <c r="Q447">
        <f t="shared" si="167"/>
        <v>1.6671243202564794</v>
      </c>
      <c r="R447" s="8">
        <v>2.0689780977341594</v>
      </c>
      <c r="S447">
        <f t="shared" si="168"/>
        <v>3.2686096749089484</v>
      </c>
      <c r="T447">
        <f t="shared" si="169"/>
        <v>2.5359902650155637</v>
      </c>
      <c r="U447">
        <f t="shared" si="170"/>
        <v>2.1415028904575868</v>
      </c>
      <c r="V447">
        <f t="shared" si="171"/>
        <v>1.4840239328609595</v>
      </c>
      <c r="W447">
        <f t="shared" si="172"/>
        <v>0.93925565370946795</v>
      </c>
      <c r="X447">
        <f t="shared" si="173"/>
        <v>1.0329717402821008</v>
      </c>
      <c r="Y447">
        <f t="shared" si="174"/>
        <v>1.1143173034271465</v>
      </c>
      <c r="Z447">
        <f t="shared" si="175"/>
        <v>5.8015926344925477</v>
      </c>
      <c r="AA447">
        <f t="shared" si="176"/>
        <v>4.5012356646924943</v>
      </c>
      <c r="AB447">
        <f t="shared" si="177"/>
        <v>3.8010434501847725</v>
      </c>
      <c r="AC447">
        <f t="shared" si="178"/>
        <v>2.6340564260052375</v>
      </c>
      <c r="AD447">
        <f t="shared" si="179"/>
        <v>1.6671243202564794</v>
      </c>
      <c r="AE447">
        <f t="shared" si="180"/>
        <v>1.288868161064008</v>
      </c>
      <c r="AF447">
        <f t="shared" si="181"/>
        <v>1.5145799694072386</v>
      </c>
      <c r="AG447">
        <f t="shared" si="182"/>
        <v>9.4254719767681685</v>
      </c>
      <c r="AH447">
        <f t="shared" si="183"/>
        <v>7.3128661888718565</v>
      </c>
      <c r="AI447">
        <f t="shared" si="184"/>
        <v>6.175309226158455</v>
      </c>
      <c r="AJ447">
        <f t="shared" si="185"/>
        <v>4.2793809549694561</v>
      </c>
      <c r="AK447">
        <f t="shared" si="186"/>
        <v>2.7084689588414279</v>
      </c>
      <c r="AL447">
        <f t="shared" si="187"/>
        <v>2.8784542191310711</v>
      </c>
      <c r="AM447">
        <f t="shared" si="188"/>
        <v>3.0260014250624812</v>
      </c>
      <c r="AN447">
        <f>ACOS(COS(RADIANS(90-$C447)) *COS(RADIANS(90-'1. Intensity Data'!$C$8)) +SIN(RADIANS(90-'Climate Stations - U of M'!$C447)) *SIN(RADIANS(90-'1. Intensity Data'!$C$8)) *COS(RADIANS('Climate Stations - U of M'!$D447-'1. Intensity Data'!$C$9))) *6371</f>
        <v>557.5326834318314</v>
      </c>
    </row>
    <row r="448" spans="1:40" x14ac:dyDescent="0.25">
      <c r="A448">
        <v>48</v>
      </c>
      <c r="B448" t="s">
        <v>99</v>
      </c>
      <c r="C448">
        <v>47.119700000000002</v>
      </c>
      <c r="D448">
        <v>-104.70310000000001</v>
      </c>
      <c r="E448">
        <v>644</v>
      </c>
      <c r="F448" t="s">
        <v>100</v>
      </c>
      <c r="G448" t="s">
        <v>2345</v>
      </c>
      <c r="H448" s="8">
        <v>1.3132299999999999</v>
      </c>
      <c r="I448" s="8">
        <v>1.68438</v>
      </c>
      <c r="J448" s="8">
        <v>3.375</v>
      </c>
      <c r="K448" s="8">
        <v>4.1327999999999996</v>
      </c>
      <c r="L448">
        <f t="shared" si="162"/>
        <v>2112.86096</v>
      </c>
      <c r="M448">
        <f t="shared" si="163"/>
        <v>0.9392373688128568</v>
      </c>
      <c r="N448">
        <f t="shared" si="164"/>
        <v>2.6940212378376311</v>
      </c>
      <c r="O448" s="6">
        <f t="shared" si="165"/>
        <v>0.4485617458256036</v>
      </c>
      <c r="P448" s="6">
        <f t="shared" si="166"/>
        <v>0.62831805938679275</v>
      </c>
      <c r="Q448">
        <f t="shared" si="167"/>
        <v>1.6611696486122118</v>
      </c>
      <c r="R448" s="8">
        <v>2.1557377884557996</v>
      </c>
      <c r="S448">
        <f t="shared" si="168"/>
        <v>3.2685460434687412</v>
      </c>
      <c r="T448">
        <f t="shared" si="169"/>
        <v>2.5359408957947136</v>
      </c>
      <c r="U448">
        <f t="shared" si="170"/>
        <v>2.1414612008933132</v>
      </c>
      <c r="V448">
        <f t="shared" si="171"/>
        <v>1.4839950427243138</v>
      </c>
      <c r="W448">
        <f t="shared" si="172"/>
        <v>0.9392373688128568</v>
      </c>
      <c r="X448">
        <f t="shared" si="173"/>
        <v>1.0327355266096425</v>
      </c>
      <c r="Y448">
        <f t="shared" si="174"/>
        <v>1.1138919275772525</v>
      </c>
      <c r="Z448">
        <f t="shared" si="175"/>
        <v>5.7808703771704968</v>
      </c>
      <c r="AA448">
        <f t="shared" si="176"/>
        <v>4.4851580512529718</v>
      </c>
      <c r="AB448">
        <f t="shared" si="177"/>
        <v>3.7874667988358426</v>
      </c>
      <c r="AC448">
        <f t="shared" si="178"/>
        <v>2.6246480448072949</v>
      </c>
      <c r="AD448">
        <f t="shared" si="179"/>
        <v>1.6611696486122118</v>
      </c>
      <c r="AE448">
        <f t="shared" si="180"/>
        <v>1.310558083744418</v>
      </c>
      <c r="AF448">
        <f t="shared" si="181"/>
        <v>1.5550967449742445</v>
      </c>
      <c r="AG448">
        <f t="shared" si="182"/>
        <v>9.3751939076749551</v>
      </c>
      <c r="AH448">
        <f t="shared" si="183"/>
        <v>7.2738573421616035</v>
      </c>
      <c r="AI448">
        <f t="shared" si="184"/>
        <v>6.1423684222697981</v>
      </c>
      <c r="AJ448">
        <f t="shared" si="185"/>
        <v>4.2565535557834577</v>
      </c>
      <c r="AK448">
        <f t="shared" si="186"/>
        <v>2.6940212378376311</v>
      </c>
      <c r="AL448">
        <f t="shared" si="187"/>
        <v>2.8642659283782232</v>
      </c>
      <c r="AM448">
        <f t="shared" si="188"/>
        <v>3.0120383197674574</v>
      </c>
      <c r="AN448">
        <f>ACOS(COS(RADIANS(90-$C448)) *COS(RADIANS(90-'1. Intensity Data'!$C$8)) +SIN(RADIANS(90-'Climate Stations - U of M'!$C448)) *SIN(RADIANS(90-'1. Intensity Data'!$C$8)) *COS(RADIANS('Climate Stations - U of M'!$D448-'1. Intensity Data'!$C$9))) *6371</f>
        <v>558.7582325271527</v>
      </c>
    </row>
    <row r="449" spans="1:40" x14ac:dyDescent="0.25">
      <c r="A449">
        <v>46</v>
      </c>
      <c r="B449" t="s">
        <v>95</v>
      </c>
      <c r="C449">
        <v>46.992600000000003</v>
      </c>
      <c r="D449">
        <v>-105.0248</v>
      </c>
      <c r="E449">
        <v>807.1</v>
      </c>
      <c r="F449" t="s">
        <v>96</v>
      </c>
      <c r="G449" t="s">
        <v>2345</v>
      </c>
      <c r="H449" s="8">
        <v>1.24566</v>
      </c>
      <c r="I449" s="8">
        <v>1.6508100000000001</v>
      </c>
      <c r="J449" s="8">
        <v>3.24688</v>
      </c>
      <c r="K449" s="8">
        <v>4.0469499999999998</v>
      </c>
      <c r="L449">
        <f t="shared" si="162"/>
        <v>2647.965964</v>
      </c>
      <c r="M449">
        <f t="shared" si="163"/>
        <v>0.864550095822051</v>
      </c>
      <c r="N449">
        <f t="shared" si="164"/>
        <v>2.5635319890783199</v>
      </c>
      <c r="O449" s="6">
        <f t="shared" si="165"/>
        <v>0.43429752097542335</v>
      </c>
      <c r="P449" s="6">
        <f t="shared" si="166"/>
        <v>0.56351799363376243</v>
      </c>
      <c r="Q449">
        <f t="shared" si="167"/>
        <v>1.5635249913560412</v>
      </c>
      <c r="R449" s="8">
        <v>2.0819269272373502</v>
      </c>
      <c r="S449">
        <f t="shared" si="168"/>
        <v>3.0086343334607375</v>
      </c>
      <c r="T449">
        <f t="shared" si="169"/>
        <v>2.3342852587195377</v>
      </c>
      <c r="U449">
        <f t="shared" si="170"/>
        <v>1.9711742184742762</v>
      </c>
      <c r="V449">
        <f t="shared" si="171"/>
        <v>1.3659891513988407</v>
      </c>
      <c r="W449">
        <f t="shared" si="172"/>
        <v>0.864550095822051</v>
      </c>
      <c r="X449">
        <f t="shared" si="173"/>
        <v>0.95982757186653822</v>
      </c>
      <c r="Y449">
        <f t="shared" si="174"/>
        <v>1.0425284210731531</v>
      </c>
      <c r="Z449">
        <f t="shared" si="175"/>
        <v>5.4410669699190226</v>
      </c>
      <c r="AA449">
        <f t="shared" si="176"/>
        <v>4.2215174766613117</v>
      </c>
      <c r="AB449">
        <f t="shared" si="177"/>
        <v>3.5648369802917736</v>
      </c>
      <c r="AC449">
        <f t="shared" si="178"/>
        <v>2.4703694863425452</v>
      </c>
      <c r="AD449">
        <f t="shared" si="179"/>
        <v>1.5635249913560412</v>
      </c>
      <c r="AE449">
        <f t="shared" si="180"/>
        <v>1.2921053684398056</v>
      </c>
      <c r="AF449">
        <f t="shared" si="181"/>
        <v>1.5206270727852287</v>
      </c>
      <c r="AG449">
        <f t="shared" si="182"/>
        <v>8.9210913219925523</v>
      </c>
      <c r="AH449">
        <f t="shared" si="183"/>
        <v>6.9215363705114648</v>
      </c>
      <c r="AI449">
        <f t="shared" si="184"/>
        <v>5.8448529350985687</v>
      </c>
      <c r="AJ449">
        <f t="shared" si="185"/>
        <v>4.0503805427437456</v>
      </c>
      <c r="AK449">
        <f t="shared" si="186"/>
        <v>2.5635319890783199</v>
      </c>
      <c r="AL449">
        <f t="shared" si="187"/>
        <v>2.7343689918087399</v>
      </c>
      <c r="AM449">
        <f t="shared" si="188"/>
        <v>2.8826555101787448</v>
      </c>
      <c r="AN449">
        <f>ACOS(COS(RADIANS(90-$C449)) *COS(RADIANS(90-'1. Intensity Data'!$C$8)) +SIN(RADIANS(90-'Climate Stations - U of M'!$C449)) *SIN(RADIANS(90-'1. Intensity Data'!$C$8)) *COS(RADIANS('Climate Stations - U of M'!$D449-'1. Intensity Data'!$C$9))) *6371</f>
        <v>533.72387674133836</v>
      </c>
    </row>
    <row r="450" spans="1:40" x14ac:dyDescent="0.25">
      <c r="A450">
        <v>49</v>
      </c>
      <c r="B450" t="s">
        <v>101</v>
      </c>
      <c r="C450">
        <v>47.1053</v>
      </c>
      <c r="D450">
        <v>-104.7551</v>
      </c>
      <c r="E450">
        <v>641.89999999999895</v>
      </c>
      <c r="F450" t="s">
        <v>102</v>
      </c>
      <c r="G450" t="s">
        <v>2345</v>
      </c>
      <c r="H450" s="8">
        <v>1.3089900000000001</v>
      </c>
      <c r="I450" s="8">
        <v>1.68327</v>
      </c>
      <c r="J450" s="8">
        <v>3.3671600000000002</v>
      </c>
      <c r="K450" s="8">
        <v>4.1276700000000002</v>
      </c>
      <c r="L450">
        <f t="shared" si="162"/>
        <v>2105.9711959999968</v>
      </c>
      <c r="M450">
        <f t="shared" si="163"/>
        <v>0.93395970336844369</v>
      </c>
      <c r="N450">
        <f t="shared" si="164"/>
        <v>2.687126916798436</v>
      </c>
      <c r="O450" s="6">
        <f t="shared" si="165"/>
        <v>0.44814849273569624</v>
      </c>
      <c r="P450" s="6">
        <f t="shared" si="166"/>
        <v>0.62332683915650677</v>
      </c>
      <c r="Q450">
        <f t="shared" si="167"/>
        <v>1.6552268779774715</v>
      </c>
      <c r="R450" s="8">
        <v>1.6186931954597203</v>
      </c>
      <c r="S450">
        <f t="shared" si="168"/>
        <v>3.2501797677221838</v>
      </c>
      <c r="T450">
        <f t="shared" si="169"/>
        <v>2.5216911990947981</v>
      </c>
      <c r="U450">
        <f t="shared" si="170"/>
        <v>2.1294281236800514</v>
      </c>
      <c r="V450">
        <f t="shared" si="171"/>
        <v>1.4756563313221411</v>
      </c>
      <c r="W450">
        <f t="shared" si="172"/>
        <v>0.93395970336844369</v>
      </c>
      <c r="X450">
        <f t="shared" si="173"/>
        <v>1.0277172775263328</v>
      </c>
      <c r="Y450">
        <f t="shared" si="174"/>
        <v>1.1090988518953806</v>
      </c>
      <c r="Z450">
        <f t="shared" si="175"/>
        <v>5.7601895353616008</v>
      </c>
      <c r="AA450">
        <f t="shared" si="176"/>
        <v>4.4691125705391732</v>
      </c>
      <c r="AB450">
        <f t="shared" si="177"/>
        <v>3.7739172817886346</v>
      </c>
      <c r="AC450">
        <f t="shared" si="178"/>
        <v>2.6152584672044052</v>
      </c>
      <c r="AD450">
        <f t="shared" si="179"/>
        <v>1.6552268779774715</v>
      </c>
      <c r="AE450">
        <f t="shared" si="180"/>
        <v>1.1762969354953983</v>
      </c>
      <c r="AF450">
        <f t="shared" si="181"/>
        <v>1.3042969200450756</v>
      </c>
      <c r="AG450">
        <f t="shared" si="182"/>
        <v>9.3512016704585577</v>
      </c>
      <c r="AH450">
        <f t="shared" si="183"/>
        <v>7.2552426753557775</v>
      </c>
      <c r="AI450">
        <f t="shared" si="184"/>
        <v>6.1266493703004334</v>
      </c>
      <c r="AJ450">
        <f t="shared" si="185"/>
        <v>4.2456605285415288</v>
      </c>
      <c r="AK450">
        <f t="shared" si="186"/>
        <v>2.687126916798436</v>
      </c>
      <c r="AL450">
        <f t="shared" si="187"/>
        <v>2.8571351875988271</v>
      </c>
      <c r="AM450">
        <f t="shared" si="188"/>
        <v>3.0047023666535666</v>
      </c>
      <c r="AN450">
        <f>ACOS(COS(RADIANS(90-$C450)) *COS(RADIANS(90-'1. Intensity Data'!$C$8)) +SIN(RADIANS(90-'Climate Stations - U of M'!$C450)) *SIN(RADIANS(90-'1. Intensity Data'!$C$8)) *COS(RADIANS('Climate Stations - U of M'!$D450-'1. Intensity Data'!$C$9))) *6371</f>
        <v>554.73721778125844</v>
      </c>
    </row>
    <row r="451" spans="1:40" x14ac:dyDescent="0.25">
      <c r="A451">
        <v>47</v>
      </c>
      <c r="B451" t="s">
        <v>97</v>
      </c>
      <c r="C451">
        <v>47.217199999999899</v>
      </c>
      <c r="D451">
        <v>-104.6666</v>
      </c>
      <c r="E451">
        <v>626.1</v>
      </c>
      <c r="F451" t="s">
        <v>98</v>
      </c>
      <c r="G451" t="s">
        <v>2345</v>
      </c>
      <c r="H451" s="8">
        <v>1.28101</v>
      </c>
      <c r="I451" s="8">
        <v>1.6625000000000001</v>
      </c>
      <c r="J451" s="8">
        <v>3.2277800000000001</v>
      </c>
      <c r="K451" s="8">
        <v>4.0250000000000004</v>
      </c>
      <c r="L451">
        <f t="shared" ref="L451:L514" si="189">E451*3.28084</f>
        <v>2054.1339240000002</v>
      </c>
      <c r="M451">
        <f t="shared" ref="M451:M514" si="190">IF($G451="E",0.028+(0.89*($H451*($H451/$I451))),(0.019+(0.711*($H451*($H451/$I451)))+(0.001*($L451/100))))</f>
        <v>0.90648306279037594</v>
      </c>
      <c r="N451">
        <f t="shared" ref="N451:N514" si="191">IF($G451="E",0.671+(0.757*($J451*($J451/$K451)))-(0.003*($L451/100)),(0.338+(0.67*($J451*($J451/$K451)))+(0.001*($L451/100))))</f>
        <v>2.568842502130634</v>
      </c>
      <c r="O451" s="6">
        <f t="shared" ref="O451:O514" si="192">INDEX(LINEST($M451:$N451,LN($J$1:$K$1)),1)</f>
        <v>0.42493600805354242</v>
      </c>
      <c r="P451" s="6">
        <f t="shared" ref="P451:P514" si="193">INDEX(LINEST($M451:$N451,LN($J$1:$K$1)),1,2)</f>
        <v>0.61193986688966495</v>
      </c>
      <c r="Q451">
        <f t="shared" ref="Q451:Q514" si="194">O451*LN(10)+P451</f>
        <v>1.5903911845101497</v>
      </c>
      <c r="R451" s="8">
        <v>2.1614588575795555</v>
      </c>
      <c r="S451">
        <f t="shared" ref="S451:S514" si="195">0.29*$M451*12</f>
        <v>3.1545610585105077</v>
      </c>
      <c r="T451">
        <f t="shared" ref="T451:T514" si="196">0.45*$M451*6</f>
        <v>2.447504269534015</v>
      </c>
      <c r="U451">
        <f t="shared" ref="U451:U514" si="197">0.57*$M451*4</f>
        <v>2.066781383162057</v>
      </c>
      <c r="V451">
        <f t="shared" ref="V451:V514" si="198">0.79*$M451*2</f>
        <v>1.432243239208794</v>
      </c>
      <c r="W451">
        <f t="shared" ref="W451:W514" si="199">M451</f>
        <v>0.90648306279037594</v>
      </c>
      <c r="X451">
        <f t="shared" ref="X451:X514" si="200">0.25*H451+0.75*M451</f>
        <v>1.0001147970927819</v>
      </c>
      <c r="Y451">
        <f t="shared" ref="Y451:Y514" si="201">0.467*H451+0.533*M451</f>
        <v>1.0813871424672703</v>
      </c>
      <c r="Z451">
        <f t="shared" ref="Z451:Z514" si="202">0.29*$Q451*12</f>
        <v>5.5345613220953211</v>
      </c>
      <c r="AA451">
        <f t="shared" ref="AA451:AA514" si="203">0.45*$Q451*6</f>
        <v>4.2940561981774046</v>
      </c>
      <c r="AB451">
        <f t="shared" ref="AB451:AB514" si="204">0.57*$Q451*4</f>
        <v>3.6260919006831411</v>
      </c>
      <c r="AC451">
        <f t="shared" ref="AC451:AC514" si="205">0.79*$Q451*2</f>
        <v>2.5128180715260369</v>
      </c>
      <c r="AD451">
        <f t="shared" ref="AD451:AD514" si="206">Q451</f>
        <v>1.5903911845101497</v>
      </c>
      <c r="AE451">
        <f t="shared" ref="AE451:AE514" si="207">0.25*R451+0.75*$Q$3</f>
        <v>1.3119883510253572</v>
      </c>
      <c r="AF451">
        <f t="shared" ref="AF451:AF514" si="208">0.467*R451+0.533*$Q$3</f>
        <v>1.5577684842550386</v>
      </c>
      <c r="AG451">
        <f t="shared" ref="AG451:AG514" si="209">0.29*$N451*12</f>
        <v>8.9395719074146065</v>
      </c>
      <c r="AH451">
        <f t="shared" ref="AH451:AH514" si="210">0.45*$N451*6</f>
        <v>6.9358747557527121</v>
      </c>
      <c r="AI451">
        <f t="shared" ref="AI451:AI514" si="211">0.57*$N451*4</f>
        <v>5.8569609048578455</v>
      </c>
      <c r="AJ451">
        <f t="shared" ref="AJ451:AJ514" si="212">0.79*$N451*2</f>
        <v>4.0587711533664024</v>
      </c>
      <c r="AK451">
        <f t="shared" ref="AK451:AK514" si="213">N451</f>
        <v>2.568842502130634</v>
      </c>
      <c r="AL451">
        <f t="shared" ref="AL451:AL514" si="214">0.25*J451+0.75*N451</f>
        <v>2.7335768765979758</v>
      </c>
      <c r="AM451">
        <f t="shared" ref="AM451:AM514" si="215">0.467*J451+0.533*N451</f>
        <v>2.8765663136356281</v>
      </c>
      <c r="AN451">
        <f>ACOS(COS(RADIANS(90-$C451)) *COS(RADIANS(90-'1. Intensity Data'!$C$8)) +SIN(RADIANS(90-'Climate Stations - U of M'!$C451)) *SIN(RADIANS(90-'1. Intensity Data'!$C$8)) *COS(RADIANS('Climate Stations - U of M'!$D451-'1. Intensity Data'!$C$9))) *6371</f>
        <v>562.24695491182638</v>
      </c>
    </row>
    <row r="452" spans="1:40" x14ac:dyDescent="0.25">
      <c r="A452">
        <v>508</v>
      </c>
      <c r="B452" t="s">
        <v>1016</v>
      </c>
      <c r="C452">
        <v>47.105600000000003</v>
      </c>
      <c r="D452">
        <v>-104.7189</v>
      </c>
      <c r="E452">
        <v>609.6</v>
      </c>
      <c r="F452" t="s">
        <v>1017</v>
      </c>
      <c r="G452" t="s">
        <v>2345</v>
      </c>
      <c r="H452" s="8">
        <v>1.31412</v>
      </c>
      <c r="I452" s="8">
        <v>1.6866300000000001</v>
      </c>
      <c r="J452" s="8">
        <v>3.3884099999999999</v>
      </c>
      <c r="K452" s="8">
        <v>4.1395999999999997</v>
      </c>
      <c r="L452">
        <f t="shared" si="189"/>
        <v>2000.0000640000001</v>
      </c>
      <c r="M452">
        <f t="shared" si="190"/>
        <v>0.93925565370946795</v>
      </c>
      <c r="N452">
        <f t="shared" si="191"/>
        <v>2.7105654156014274</v>
      </c>
      <c r="O452" s="6">
        <f t="shared" si="192"/>
        <v>0.4527861312252433</v>
      </c>
      <c r="P452" s="6">
        <f t="shared" si="193"/>
        <v>0.62540822345404523</v>
      </c>
      <c r="Q452">
        <f t="shared" si="194"/>
        <v>1.6679868195277363</v>
      </c>
      <c r="R452" s="8">
        <v>1.5680846328211087</v>
      </c>
      <c r="S452">
        <f t="shared" si="195"/>
        <v>3.2686096749089484</v>
      </c>
      <c r="T452">
        <f t="shared" si="196"/>
        <v>2.5359902650155637</v>
      </c>
      <c r="U452">
        <f t="shared" si="197"/>
        <v>2.1415028904575868</v>
      </c>
      <c r="V452">
        <f t="shared" si="198"/>
        <v>1.4840239328609595</v>
      </c>
      <c r="W452">
        <f t="shared" si="199"/>
        <v>0.93925565370946795</v>
      </c>
      <c r="X452">
        <f t="shared" si="200"/>
        <v>1.0329717402821008</v>
      </c>
      <c r="Y452">
        <f t="shared" si="201"/>
        <v>1.1143173034271465</v>
      </c>
      <c r="Z452">
        <f t="shared" si="202"/>
        <v>5.804594131956522</v>
      </c>
      <c r="AA452">
        <f t="shared" si="203"/>
        <v>4.5035644127248879</v>
      </c>
      <c r="AB452">
        <f t="shared" si="204"/>
        <v>3.8030099485232385</v>
      </c>
      <c r="AC452">
        <f t="shared" si="205"/>
        <v>2.6354191748538236</v>
      </c>
      <c r="AD452">
        <f t="shared" si="206"/>
        <v>1.6679868195277363</v>
      </c>
      <c r="AE452">
        <f t="shared" si="207"/>
        <v>1.1636447948357453</v>
      </c>
      <c r="AF452">
        <f t="shared" si="208"/>
        <v>1.2806627212928439</v>
      </c>
      <c r="AG452">
        <f t="shared" si="209"/>
        <v>9.4327676462929659</v>
      </c>
      <c r="AH452">
        <f t="shared" si="210"/>
        <v>7.3185266221238541</v>
      </c>
      <c r="AI452">
        <f t="shared" si="211"/>
        <v>6.1800891475712536</v>
      </c>
      <c r="AJ452">
        <f t="shared" si="212"/>
        <v>4.2826933566502552</v>
      </c>
      <c r="AK452">
        <f t="shared" si="213"/>
        <v>2.7105654156014274</v>
      </c>
      <c r="AL452">
        <f t="shared" si="214"/>
        <v>2.8800265617010705</v>
      </c>
      <c r="AM452">
        <f t="shared" si="215"/>
        <v>3.0271188365155606</v>
      </c>
      <c r="AN452">
        <f>ACOS(COS(RADIANS(90-$C452)) *COS(RADIANS(90-'1. Intensity Data'!$C$8)) +SIN(RADIANS(90-'Climate Stations - U of M'!$C452)) *SIN(RADIANS(90-'1. Intensity Data'!$C$8)) *COS(RADIANS('Climate Stations - U of M'!$D452-'1. Intensity Data'!$C$9))) *6371</f>
        <v>557.47451843006024</v>
      </c>
    </row>
    <row r="453" spans="1:40" x14ac:dyDescent="0.25">
      <c r="A453">
        <v>509</v>
      </c>
      <c r="B453" t="s">
        <v>1018</v>
      </c>
      <c r="C453">
        <v>48.85</v>
      </c>
      <c r="D453">
        <v>-106.25</v>
      </c>
      <c r="E453">
        <v>938.79999999999905</v>
      </c>
      <c r="F453" t="s">
        <v>1019</v>
      </c>
      <c r="G453" t="s">
        <v>2345</v>
      </c>
      <c r="H453" s="8">
        <v>1.1041700000000001</v>
      </c>
      <c r="I453" s="8">
        <v>1.625</v>
      </c>
      <c r="J453" s="8">
        <v>2.7837499999999999</v>
      </c>
      <c r="K453" s="8">
        <v>3.8944200000000002</v>
      </c>
      <c r="L453">
        <f t="shared" si="189"/>
        <v>3080.0525919999968</v>
      </c>
      <c r="M453">
        <f t="shared" si="190"/>
        <v>0.69574174530523092</v>
      </c>
      <c r="N453">
        <f t="shared" si="191"/>
        <v>2.0849056246764346</v>
      </c>
      <c r="O453" s="6">
        <f t="shared" si="192"/>
        <v>0.35510115289293098</v>
      </c>
      <c r="P453" s="6">
        <f t="shared" si="193"/>
        <v>0.44960438236390965</v>
      </c>
      <c r="Q453">
        <f t="shared" si="194"/>
        <v>1.2672550035201722</v>
      </c>
      <c r="R453" s="8">
        <v>1.7485427485493279</v>
      </c>
      <c r="S453">
        <f t="shared" si="195"/>
        <v>2.4211812736622034</v>
      </c>
      <c r="T453">
        <f t="shared" si="196"/>
        <v>1.8785027123241236</v>
      </c>
      <c r="U453">
        <f t="shared" si="197"/>
        <v>1.5862911792959264</v>
      </c>
      <c r="V453">
        <f t="shared" si="198"/>
        <v>1.0992719575822649</v>
      </c>
      <c r="W453">
        <f t="shared" si="199"/>
        <v>0.69574174530523092</v>
      </c>
      <c r="X453">
        <f t="shared" si="200"/>
        <v>0.7978488089789233</v>
      </c>
      <c r="Y453">
        <f t="shared" si="201"/>
        <v>0.88647774024768822</v>
      </c>
      <c r="Z453">
        <f t="shared" si="202"/>
        <v>4.4100474122501989</v>
      </c>
      <c r="AA453">
        <f t="shared" si="203"/>
        <v>3.4215885095044651</v>
      </c>
      <c r="AB453">
        <f t="shared" si="204"/>
        <v>2.8893414080259925</v>
      </c>
      <c r="AC453">
        <f t="shared" si="205"/>
        <v>2.0022629055618721</v>
      </c>
      <c r="AD453">
        <f t="shared" si="206"/>
        <v>1.2672550035201722</v>
      </c>
      <c r="AE453">
        <f t="shared" si="207"/>
        <v>1.2087593237678003</v>
      </c>
      <c r="AF453">
        <f t="shared" si="208"/>
        <v>1.3649366613379224</v>
      </c>
      <c r="AG453">
        <f t="shared" si="209"/>
        <v>7.2554715738739919</v>
      </c>
      <c r="AH453">
        <f t="shared" si="210"/>
        <v>5.629245186626374</v>
      </c>
      <c r="AI453">
        <f t="shared" si="211"/>
        <v>4.75358482426227</v>
      </c>
      <c r="AJ453">
        <f t="shared" si="212"/>
        <v>3.294150886988767</v>
      </c>
      <c r="AK453">
        <f t="shared" si="213"/>
        <v>2.0849056246764346</v>
      </c>
      <c r="AL453">
        <f t="shared" si="214"/>
        <v>2.2596167185073259</v>
      </c>
      <c r="AM453">
        <f t="shared" si="215"/>
        <v>2.4112659479525398</v>
      </c>
      <c r="AN453">
        <f>ACOS(COS(RADIANS(90-$C453)) *COS(RADIANS(90-'1. Intensity Data'!$C$8)) +SIN(RADIANS(90-'Climate Stations - U of M'!$C453)) *SIN(RADIANS(90-'1. Intensity Data'!$C$8)) *COS(RADIANS('Climate Stations - U of M'!$D453-'1. Intensity Data'!$C$9))) *6371</f>
        <v>498.77893166361423</v>
      </c>
    </row>
    <row r="454" spans="1:40" x14ac:dyDescent="0.25">
      <c r="A454">
        <v>510</v>
      </c>
      <c r="B454" t="s">
        <v>1020</v>
      </c>
      <c r="C454">
        <v>46.466700000000003</v>
      </c>
      <c r="D454">
        <v>-111.5333</v>
      </c>
      <c r="E454" s="13">
        <v>1158.2</v>
      </c>
      <c r="F454" t="s">
        <v>1021</v>
      </c>
      <c r="G454" t="s">
        <v>2345</v>
      </c>
      <c r="H454" s="8">
        <v>0.57970999999999995</v>
      </c>
      <c r="I454" s="8">
        <v>1</v>
      </c>
      <c r="J454" s="8">
        <v>1.5632299999999999</v>
      </c>
      <c r="K454" s="8">
        <v>2.3433600000000001</v>
      </c>
      <c r="L454">
        <f t="shared" si="189"/>
        <v>3799.868888</v>
      </c>
      <c r="M454">
        <f t="shared" si="190"/>
        <v>0.32709667884899996</v>
      </c>
      <c r="N454">
        <f t="shared" si="191"/>
        <v>1.3464139433052495</v>
      </c>
      <c r="O454" s="6">
        <f t="shared" si="192"/>
        <v>0.26056014063360339</v>
      </c>
      <c r="P454" s="6">
        <f t="shared" si="193"/>
        <v>0.14649015200251492</v>
      </c>
      <c r="Q454">
        <f t="shared" si="194"/>
        <v>0.74645204765388229</v>
      </c>
      <c r="R454" s="8">
        <v>1.6166464112304721</v>
      </c>
      <c r="S454">
        <f t="shared" si="195"/>
        <v>1.1382964423945199</v>
      </c>
      <c r="T454">
        <f t="shared" si="196"/>
        <v>0.88316103289229986</v>
      </c>
      <c r="U454">
        <f t="shared" si="197"/>
        <v>0.74578042777571985</v>
      </c>
      <c r="V454">
        <f t="shared" si="198"/>
        <v>0.5168127525814199</v>
      </c>
      <c r="W454">
        <f t="shared" si="199"/>
        <v>0.32709667884899996</v>
      </c>
      <c r="X454">
        <f t="shared" si="200"/>
        <v>0.39025000913674995</v>
      </c>
      <c r="Y454">
        <f t="shared" si="201"/>
        <v>0.44506709982651699</v>
      </c>
      <c r="Z454">
        <f t="shared" si="202"/>
        <v>2.5976531258355102</v>
      </c>
      <c r="AA454">
        <f t="shared" si="203"/>
        <v>2.0154205286654823</v>
      </c>
      <c r="AB454">
        <f t="shared" si="204"/>
        <v>1.7019106686508514</v>
      </c>
      <c r="AC454">
        <f t="shared" si="205"/>
        <v>1.1793942352931341</v>
      </c>
      <c r="AD454">
        <f t="shared" si="206"/>
        <v>0.74645204765388229</v>
      </c>
      <c r="AE454">
        <f t="shared" si="207"/>
        <v>1.1757852394380861</v>
      </c>
      <c r="AF454">
        <f t="shared" si="208"/>
        <v>1.3033410718100167</v>
      </c>
      <c r="AG454">
        <f t="shared" si="209"/>
        <v>4.6855205227022676</v>
      </c>
      <c r="AH454">
        <f t="shared" si="210"/>
        <v>3.6353176469241739</v>
      </c>
      <c r="AI454">
        <f t="shared" si="211"/>
        <v>3.0698237907359687</v>
      </c>
      <c r="AJ454">
        <f t="shared" si="212"/>
        <v>2.1273340304222943</v>
      </c>
      <c r="AK454">
        <f t="shared" si="213"/>
        <v>1.3464139433052495</v>
      </c>
      <c r="AL454">
        <f t="shared" si="214"/>
        <v>1.4006179574789372</v>
      </c>
      <c r="AM454">
        <f t="shared" si="215"/>
        <v>1.4476670417816981</v>
      </c>
      <c r="AN454">
        <f>ACOS(COS(RADIANS(90-$C454)) *COS(RADIANS(90-'1. Intensity Data'!$C$8)) +SIN(RADIANS(90-'Climate Stations - U of M'!$C454)) *SIN(RADIANS(90-'1. Intensity Data'!$C$8)) *COS(RADIANS('Climate Stations - U of M'!$D454-'1. Intensity Data'!$C$9))) *6371</f>
        <v>39.225678974579246</v>
      </c>
    </row>
    <row r="455" spans="1:40" x14ac:dyDescent="0.25">
      <c r="A455">
        <v>511</v>
      </c>
      <c r="B455" t="s">
        <v>1022</v>
      </c>
      <c r="C455">
        <v>48.976100000000002</v>
      </c>
      <c r="D455">
        <v>-111.3994</v>
      </c>
      <c r="E455" s="13">
        <v>1066.2</v>
      </c>
      <c r="F455" t="s">
        <v>1023</v>
      </c>
      <c r="G455" t="s">
        <v>2345</v>
      </c>
      <c r="H455" s="8">
        <v>1.1537599999999999</v>
      </c>
      <c r="I455" s="8">
        <v>1.8936200000000001</v>
      </c>
      <c r="J455" s="8">
        <v>2.5400700000000001</v>
      </c>
      <c r="K455" s="8">
        <v>4.2143699999999997</v>
      </c>
      <c r="L455">
        <f t="shared" si="189"/>
        <v>3498.0316080000002</v>
      </c>
      <c r="M455">
        <f t="shared" si="190"/>
        <v>0.65364522051097884</v>
      </c>
      <c r="N455">
        <f t="shared" si="191"/>
        <v>1.7249820682273014</v>
      </c>
      <c r="O455" s="6">
        <f t="shared" si="192"/>
        <v>0.27385750191902858</v>
      </c>
      <c r="P455" s="6">
        <f t="shared" si="193"/>
        <v>0.4638216651806143</v>
      </c>
      <c r="Q455">
        <f t="shared" si="194"/>
        <v>1.0944018667039579</v>
      </c>
      <c r="R455" s="8">
        <v>1.0365755586649834</v>
      </c>
      <c r="S455">
        <f t="shared" si="195"/>
        <v>2.2746853673782064</v>
      </c>
      <c r="T455">
        <f t="shared" si="196"/>
        <v>1.7648420953796429</v>
      </c>
      <c r="U455">
        <f t="shared" si="197"/>
        <v>1.4903111027650315</v>
      </c>
      <c r="V455">
        <f t="shared" si="198"/>
        <v>1.0327594484073466</v>
      </c>
      <c r="W455">
        <f t="shared" si="199"/>
        <v>0.65364522051097884</v>
      </c>
      <c r="X455">
        <f t="shared" si="200"/>
        <v>0.77867391538323405</v>
      </c>
      <c r="Y455">
        <f t="shared" si="201"/>
        <v>0.88719882253235172</v>
      </c>
      <c r="Z455">
        <f t="shared" si="202"/>
        <v>3.8085184961297731</v>
      </c>
      <c r="AA455">
        <f t="shared" si="203"/>
        <v>2.9548850401006863</v>
      </c>
      <c r="AB455">
        <f t="shared" si="204"/>
        <v>2.4952362560850236</v>
      </c>
      <c r="AC455">
        <f t="shared" si="205"/>
        <v>1.7291549493922536</v>
      </c>
      <c r="AD455">
        <f t="shared" si="206"/>
        <v>1.0944018667039579</v>
      </c>
      <c r="AE455">
        <f t="shared" si="207"/>
        <v>1.030767526296714</v>
      </c>
      <c r="AF455">
        <f t="shared" si="208"/>
        <v>1.0324479836619334</v>
      </c>
      <c r="AG455">
        <f t="shared" si="209"/>
        <v>6.0029375974310089</v>
      </c>
      <c r="AH455">
        <f t="shared" si="210"/>
        <v>4.6574515842137139</v>
      </c>
      <c r="AI455">
        <f t="shared" si="211"/>
        <v>3.9329591155582468</v>
      </c>
      <c r="AJ455">
        <f t="shared" si="212"/>
        <v>2.7254716677991362</v>
      </c>
      <c r="AK455">
        <f t="shared" si="213"/>
        <v>1.7249820682273014</v>
      </c>
      <c r="AL455">
        <f t="shared" si="214"/>
        <v>1.9287540511704759</v>
      </c>
      <c r="AM455">
        <f t="shared" si="215"/>
        <v>2.105628132365152</v>
      </c>
      <c r="AN455">
        <f>ACOS(COS(RADIANS(90-$C455)) *COS(RADIANS(90-'1. Intensity Data'!$C$8)) +SIN(RADIANS(90-'Climate Stations - U of M'!$C455)) *SIN(RADIANS(90-'1. Intensity Data'!$C$8)) *COS(RADIANS('Climate Stations - U of M'!$D455-'1. Intensity Data'!$C$9))) *6371</f>
        <v>269.16490926064728</v>
      </c>
    </row>
    <row r="456" spans="1:40" x14ac:dyDescent="0.25">
      <c r="A456">
        <v>989</v>
      </c>
      <c r="B456" t="s">
        <v>1973</v>
      </c>
      <c r="C456">
        <v>47.241700000000002</v>
      </c>
      <c r="D456">
        <v>-112.0917</v>
      </c>
      <c r="E456" s="13">
        <v>1313.7</v>
      </c>
      <c r="F456" t="s">
        <v>1974</v>
      </c>
      <c r="G456" t="s">
        <v>2345</v>
      </c>
      <c r="H456" s="8">
        <v>0.96718999999999999</v>
      </c>
      <c r="I456" s="8">
        <v>1.5730200000000001</v>
      </c>
      <c r="J456" s="8">
        <v>2.3102299999999998</v>
      </c>
      <c r="K456" s="8">
        <v>3.8681800000000002</v>
      </c>
      <c r="L456">
        <f t="shared" si="189"/>
        <v>4310.0395079999998</v>
      </c>
      <c r="M456">
        <f t="shared" si="190"/>
        <v>0.55727253406123256</v>
      </c>
      <c r="N456">
        <f t="shared" si="191"/>
        <v>1.5861776467288586</v>
      </c>
      <c r="O456" s="6">
        <f t="shared" si="192"/>
        <v>0.26301100766533431</v>
      </c>
      <c r="P456" s="6">
        <f t="shared" si="193"/>
        <v>0.37496719564177561</v>
      </c>
      <c r="Q456">
        <f t="shared" si="194"/>
        <v>0.98057242118531707</v>
      </c>
      <c r="R456" s="8">
        <v>1.0856413016299693</v>
      </c>
      <c r="S456">
        <f t="shared" si="195"/>
        <v>1.9393084185330891</v>
      </c>
      <c r="T456">
        <f t="shared" si="196"/>
        <v>1.5046358419653278</v>
      </c>
      <c r="U456">
        <f t="shared" si="197"/>
        <v>1.2705813776596102</v>
      </c>
      <c r="V456">
        <f t="shared" si="198"/>
        <v>0.88049060381674749</v>
      </c>
      <c r="W456">
        <f t="shared" si="199"/>
        <v>0.55727253406123256</v>
      </c>
      <c r="X456">
        <f t="shared" si="200"/>
        <v>0.65975190054592447</v>
      </c>
      <c r="Y456">
        <f t="shared" si="201"/>
        <v>0.748703990654637</v>
      </c>
      <c r="Z456">
        <f t="shared" si="202"/>
        <v>3.4123920257249027</v>
      </c>
      <c r="AA456">
        <f t="shared" si="203"/>
        <v>2.6475455372003562</v>
      </c>
      <c r="AB456">
        <f t="shared" si="204"/>
        <v>2.2357051203025229</v>
      </c>
      <c r="AC456">
        <f t="shared" si="205"/>
        <v>1.549304425472801</v>
      </c>
      <c r="AD456">
        <f t="shared" si="206"/>
        <v>0.98057242118531707</v>
      </c>
      <c r="AE456">
        <f t="shared" si="207"/>
        <v>1.0430339620379605</v>
      </c>
      <c r="AF456">
        <f t="shared" si="208"/>
        <v>1.0553616856265817</v>
      </c>
      <c r="AG456">
        <f t="shared" si="209"/>
        <v>5.5198982106164278</v>
      </c>
      <c r="AH456">
        <f t="shared" si="210"/>
        <v>4.2826796461679182</v>
      </c>
      <c r="AI456">
        <f t="shared" si="211"/>
        <v>3.6164850345417974</v>
      </c>
      <c r="AJ456">
        <f t="shared" si="212"/>
        <v>2.5061606818315969</v>
      </c>
      <c r="AK456">
        <f t="shared" si="213"/>
        <v>1.5861776467288586</v>
      </c>
      <c r="AL456">
        <f t="shared" si="214"/>
        <v>1.767190735046644</v>
      </c>
      <c r="AM456">
        <f t="shared" si="215"/>
        <v>1.9243100957064816</v>
      </c>
      <c r="AN456">
        <f>ACOS(COS(RADIANS(90-$C456)) *COS(RADIANS(90-'1. Intensity Data'!$C$8)) +SIN(RADIANS(90-'Climate Stations - U of M'!$C456)) *SIN(RADIANS(90-'1. Intensity Data'!$C$8)) *COS(RADIANS('Climate Stations - U of M'!$D456-'1. Intensity Data'!$C$9))) *6371</f>
        <v>72.619446160282052</v>
      </c>
    </row>
    <row r="457" spans="1:40" x14ac:dyDescent="0.25">
      <c r="A457">
        <v>990</v>
      </c>
      <c r="B457" t="s">
        <v>1975</v>
      </c>
      <c r="C457">
        <v>45.783299999999898</v>
      </c>
      <c r="D457">
        <v>-113.349999999999</v>
      </c>
      <c r="E457" s="13">
        <v>1917.2</v>
      </c>
      <c r="F457" t="s">
        <v>1976</v>
      </c>
      <c r="G457" t="s">
        <v>2345</v>
      </c>
      <c r="H457" s="8">
        <v>0.65900999999999998</v>
      </c>
      <c r="I457" s="8">
        <v>1.15625</v>
      </c>
      <c r="J457" s="8">
        <v>1.4765999999999999</v>
      </c>
      <c r="K457" s="8">
        <v>2.7163200000000001</v>
      </c>
      <c r="L457">
        <f t="shared" si="189"/>
        <v>6290.0264480000005</v>
      </c>
      <c r="M457">
        <f t="shared" si="190"/>
        <v>0.36228914187156763</v>
      </c>
      <c r="N457">
        <f t="shared" si="191"/>
        <v>1.089931261295819</v>
      </c>
      <c r="O457" s="6">
        <f t="shared" si="192"/>
        <v>0.18600149293974191</v>
      </c>
      <c r="P457" s="6">
        <f t="shared" si="193"/>
        <v>0.23336273146044495</v>
      </c>
      <c r="Q457">
        <f t="shared" si="194"/>
        <v>0.66164699637813196</v>
      </c>
      <c r="R457" s="8">
        <v>1.0821663250815414</v>
      </c>
      <c r="S457">
        <f t="shared" si="195"/>
        <v>1.2607662137130551</v>
      </c>
      <c r="T457">
        <f t="shared" si="196"/>
        <v>0.97818068305323269</v>
      </c>
      <c r="U457">
        <f t="shared" si="197"/>
        <v>0.82601924346717415</v>
      </c>
      <c r="V457">
        <f t="shared" si="198"/>
        <v>0.57241684415707683</v>
      </c>
      <c r="W457">
        <f t="shared" si="199"/>
        <v>0.36228914187156763</v>
      </c>
      <c r="X457">
        <f t="shared" si="200"/>
        <v>0.43646935640367568</v>
      </c>
      <c r="Y457">
        <f t="shared" si="201"/>
        <v>0.50085778261754554</v>
      </c>
      <c r="Z457">
        <f t="shared" si="202"/>
        <v>2.3025315473958994</v>
      </c>
      <c r="AA457">
        <f t="shared" si="203"/>
        <v>1.7864468902209565</v>
      </c>
      <c r="AB457">
        <f t="shared" si="204"/>
        <v>1.5085551517421407</v>
      </c>
      <c r="AC457">
        <f t="shared" si="205"/>
        <v>1.0454022542774486</v>
      </c>
      <c r="AD457">
        <f t="shared" si="206"/>
        <v>0.66164699637813196</v>
      </c>
      <c r="AE457">
        <f t="shared" si="207"/>
        <v>1.0421652179008536</v>
      </c>
      <c r="AF457">
        <f t="shared" si="208"/>
        <v>1.0537388715784659</v>
      </c>
      <c r="AG457">
        <f t="shared" si="209"/>
        <v>3.7929607893094497</v>
      </c>
      <c r="AH457">
        <f t="shared" si="210"/>
        <v>2.9428144054987113</v>
      </c>
      <c r="AI457">
        <f t="shared" si="211"/>
        <v>2.4850432757544669</v>
      </c>
      <c r="AJ457">
        <f t="shared" si="212"/>
        <v>1.722091392847394</v>
      </c>
      <c r="AK457">
        <f t="shared" si="213"/>
        <v>1.089931261295819</v>
      </c>
      <c r="AL457">
        <f t="shared" si="214"/>
        <v>1.1865984459718644</v>
      </c>
      <c r="AM457">
        <f t="shared" si="215"/>
        <v>1.2705055622706714</v>
      </c>
      <c r="AN457">
        <f>ACOS(COS(RADIANS(90-$C457)) *COS(RADIANS(90-'1. Intensity Data'!$C$8)) +SIN(RADIANS(90-'Climate Stations - U of M'!$C457)) *SIN(RADIANS(90-'1. Intensity Data'!$C$8)) *COS(RADIANS('Climate Stations - U of M'!$D457-'1. Intensity Data'!$C$9))) *6371</f>
        <v>136.56759015139704</v>
      </c>
    </row>
    <row r="458" spans="1:40" x14ac:dyDescent="0.25">
      <c r="A458">
        <v>514</v>
      </c>
      <c r="B458" t="s">
        <v>1028</v>
      </c>
      <c r="C458">
        <v>45</v>
      </c>
      <c r="D458">
        <v>-113.3167</v>
      </c>
      <c r="E458">
        <v>-999.89999999999895</v>
      </c>
      <c r="F458" t="s">
        <v>1029</v>
      </c>
      <c r="G458" t="s">
        <v>2345</v>
      </c>
      <c r="H458" s="8">
        <v>0.80598000000000003</v>
      </c>
      <c r="I458" s="8">
        <v>1.4</v>
      </c>
      <c r="J458" s="8">
        <v>1.7918799999999999</v>
      </c>
      <c r="K458" s="8">
        <v>3.03132</v>
      </c>
      <c r="L458">
        <f t="shared" si="189"/>
        <v>-3280.5119159999967</v>
      </c>
      <c r="M458">
        <f t="shared" si="190"/>
        <v>0.44096239054000014</v>
      </c>
      <c r="N458">
        <f t="shared" si="191"/>
        <v>1.5712446887089033</v>
      </c>
      <c r="O458" s="6">
        <f t="shared" si="192"/>
        <v>0.28892526874217628</v>
      </c>
      <c r="P458" s="6">
        <f t="shared" si="193"/>
        <v>0.24069465511883603</v>
      </c>
      <c r="Q458">
        <f t="shared" si="194"/>
        <v>0.90596967191386968</v>
      </c>
      <c r="R458" s="8">
        <v>1.1833321270058001</v>
      </c>
      <c r="S458">
        <f t="shared" si="195"/>
        <v>1.5345491190792002</v>
      </c>
      <c r="T458">
        <f t="shared" si="196"/>
        <v>1.1905984544580004</v>
      </c>
      <c r="U458">
        <f t="shared" si="197"/>
        <v>1.0053942504312001</v>
      </c>
      <c r="V458">
        <f t="shared" si="198"/>
        <v>0.69672057705320023</v>
      </c>
      <c r="W458">
        <f t="shared" si="199"/>
        <v>0.44096239054000014</v>
      </c>
      <c r="X458">
        <f t="shared" si="200"/>
        <v>0.53221679290500012</v>
      </c>
      <c r="Y458">
        <f t="shared" si="201"/>
        <v>0.61142561415782015</v>
      </c>
      <c r="Z458">
        <f t="shared" si="202"/>
        <v>3.1527744582602666</v>
      </c>
      <c r="AA458">
        <f t="shared" si="203"/>
        <v>2.4461181141674482</v>
      </c>
      <c r="AB458">
        <f t="shared" si="204"/>
        <v>2.0656108519636227</v>
      </c>
      <c r="AC458">
        <f t="shared" si="205"/>
        <v>1.4314320816239141</v>
      </c>
      <c r="AD458">
        <f t="shared" si="206"/>
        <v>0.90596967191386968</v>
      </c>
      <c r="AE458">
        <f t="shared" si="207"/>
        <v>1.0674566683819182</v>
      </c>
      <c r="AF458">
        <f t="shared" si="208"/>
        <v>1.1009833010770949</v>
      </c>
      <c r="AG458">
        <f t="shared" si="209"/>
        <v>5.4679315167069831</v>
      </c>
      <c r="AH458">
        <f t="shared" si="210"/>
        <v>4.2423606595140386</v>
      </c>
      <c r="AI458">
        <f t="shared" si="211"/>
        <v>3.5824378902562994</v>
      </c>
      <c r="AJ458">
        <f t="shared" si="212"/>
        <v>2.4825666081600675</v>
      </c>
      <c r="AK458">
        <f t="shared" si="213"/>
        <v>1.5712446887089033</v>
      </c>
      <c r="AL458">
        <f t="shared" si="214"/>
        <v>1.6264035165316775</v>
      </c>
      <c r="AM458">
        <f t="shared" si="215"/>
        <v>1.6742813790818456</v>
      </c>
      <c r="AN458">
        <f>ACOS(COS(RADIANS(90-$C458)) *COS(RADIANS(90-'1. Intensity Data'!$C$8)) +SIN(RADIANS(90-'Climate Stations - U of M'!$C458)) *SIN(RADIANS(90-'1. Intensity Data'!$C$8)) *COS(RADIANS('Climate Stations - U of M'!$D458-'1. Intensity Data'!$C$9))) *6371</f>
        <v>203.71317504259301</v>
      </c>
    </row>
    <row r="459" spans="1:40" x14ac:dyDescent="0.25">
      <c r="A459">
        <v>512</v>
      </c>
      <c r="B459" t="s">
        <v>1024</v>
      </c>
      <c r="C459">
        <v>44.941099999999899</v>
      </c>
      <c r="D459">
        <v>-113.0283</v>
      </c>
      <c r="E459" s="13">
        <v>1761.7</v>
      </c>
      <c r="F459" t="s">
        <v>1025</v>
      </c>
      <c r="G459" t="s">
        <v>2345</v>
      </c>
      <c r="H459" s="8">
        <v>0.71250000000000002</v>
      </c>
      <c r="I459" s="8">
        <v>1.2336100000000001</v>
      </c>
      <c r="J459" s="8">
        <v>1.6369400000000001</v>
      </c>
      <c r="K459" s="8">
        <v>2.7988200000000001</v>
      </c>
      <c r="L459">
        <f t="shared" si="189"/>
        <v>5779.8558279999997</v>
      </c>
      <c r="M459">
        <f t="shared" si="190"/>
        <v>0.39425356676745488</v>
      </c>
      <c r="N459">
        <f t="shared" si="191"/>
        <v>1.2223513366309771</v>
      </c>
      <c r="O459" s="6">
        <f t="shared" si="192"/>
        <v>0.21168018917948361</v>
      </c>
      <c r="P459" s="6">
        <f t="shared" si="193"/>
        <v>0.24752804045730004</v>
      </c>
      <c r="Q459">
        <f t="shared" si="194"/>
        <v>0.7349396885441386</v>
      </c>
      <c r="R459" s="8">
        <v>1.0809473278421433</v>
      </c>
      <c r="S459">
        <f t="shared" si="195"/>
        <v>1.3720024123507431</v>
      </c>
      <c r="T459">
        <f t="shared" si="196"/>
        <v>1.0644846302721283</v>
      </c>
      <c r="U459">
        <f t="shared" si="197"/>
        <v>0.89889813222979709</v>
      </c>
      <c r="V459">
        <f t="shared" si="198"/>
        <v>0.6229206354925787</v>
      </c>
      <c r="W459">
        <f t="shared" si="199"/>
        <v>0.39425356676745488</v>
      </c>
      <c r="X459">
        <f t="shared" si="200"/>
        <v>0.47381517507559112</v>
      </c>
      <c r="Y459">
        <f t="shared" si="201"/>
        <v>0.54287465108705346</v>
      </c>
      <c r="Z459">
        <f t="shared" si="202"/>
        <v>2.5575901161336021</v>
      </c>
      <c r="AA459">
        <f t="shared" si="203"/>
        <v>1.9843371590691743</v>
      </c>
      <c r="AB459">
        <f t="shared" si="204"/>
        <v>1.6756624898806358</v>
      </c>
      <c r="AC459">
        <f t="shared" si="205"/>
        <v>1.161204707899739</v>
      </c>
      <c r="AD459">
        <f t="shared" si="206"/>
        <v>0.7349396885441386</v>
      </c>
      <c r="AE459">
        <f t="shared" si="207"/>
        <v>1.041860468591004</v>
      </c>
      <c r="AF459">
        <f t="shared" si="208"/>
        <v>1.0531695998676671</v>
      </c>
      <c r="AG459">
        <f t="shared" si="209"/>
        <v>4.2537826514757997</v>
      </c>
      <c r="AH459">
        <f t="shared" si="210"/>
        <v>3.3003486089036382</v>
      </c>
      <c r="AI459">
        <f t="shared" si="211"/>
        <v>2.7869610475186275</v>
      </c>
      <c r="AJ459">
        <f t="shared" si="212"/>
        <v>1.9313151118769438</v>
      </c>
      <c r="AK459">
        <f t="shared" si="213"/>
        <v>1.2223513366309771</v>
      </c>
      <c r="AL459">
        <f t="shared" si="214"/>
        <v>1.3259985024732328</v>
      </c>
      <c r="AM459">
        <f t="shared" si="215"/>
        <v>1.4159642424243111</v>
      </c>
      <c r="AN459">
        <f>ACOS(COS(RADIANS(90-$C459)) *COS(RADIANS(90-'1. Intensity Data'!$C$8)) +SIN(RADIANS(90-'Climate Stations - U of M'!$C459)) *SIN(RADIANS(90-'1. Intensity Data'!$C$8)) *COS(RADIANS('Climate Stations - U of M'!$D459-'1. Intensity Data'!$C$9))) *6371</f>
        <v>199.61892356371578</v>
      </c>
    </row>
    <row r="460" spans="1:40" x14ac:dyDescent="0.25">
      <c r="A460">
        <v>513</v>
      </c>
      <c r="B460" t="s">
        <v>1026</v>
      </c>
      <c r="C460">
        <v>45.049999999999898</v>
      </c>
      <c r="D460">
        <v>-113.1833</v>
      </c>
      <c r="E460" s="13">
        <v>1891</v>
      </c>
      <c r="F460" t="s">
        <v>1027</v>
      </c>
      <c r="G460" t="s">
        <v>2345</v>
      </c>
      <c r="H460" s="8">
        <v>0.78381999999999996</v>
      </c>
      <c r="I460" s="8">
        <v>1.3594200000000001</v>
      </c>
      <c r="J460" s="8">
        <v>1.72035</v>
      </c>
      <c r="K460" s="8">
        <v>2.9713099999999999</v>
      </c>
      <c r="L460">
        <f t="shared" si="189"/>
        <v>6204.06844</v>
      </c>
      <c r="M460">
        <f t="shared" si="190"/>
        <v>0.43022497479513322</v>
      </c>
      <c r="N460">
        <f t="shared" si="191"/>
        <v>1.2388956429449665</v>
      </c>
      <c r="O460" s="6">
        <f t="shared" si="192"/>
        <v>0.20671419033777619</v>
      </c>
      <c r="P460" s="6">
        <f t="shared" si="193"/>
        <v>0.28694161658077177</v>
      </c>
      <c r="Q460">
        <f t="shared" si="194"/>
        <v>0.76291862976286906</v>
      </c>
      <c r="R460" s="8">
        <v>1.8875630554924137</v>
      </c>
      <c r="S460">
        <f t="shared" si="195"/>
        <v>1.4971829122870635</v>
      </c>
      <c r="T460">
        <f t="shared" si="196"/>
        <v>1.1616074319468597</v>
      </c>
      <c r="U460">
        <f t="shared" si="197"/>
        <v>0.98091294253290362</v>
      </c>
      <c r="V460">
        <f t="shared" si="198"/>
        <v>0.6797554601763105</v>
      </c>
      <c r="W460">
        <f t="shared" si="199"/>
        <v>0.43022497479513322</v>
      </c>
      <c r="X460">
        <f t="shared" si="200"/>
        <v>0.51862373109634996</v>
      </c>
      <c r="Y460">
        <f t="shared" si="201"/>
        <v>0.595353851565806</v>
      </c>
      <c r="Z460">
        <f t="shared" si="202"/>
        <v>2.6549568315747845</v>
      </c>
      <c r="AA460">
        <f t="shared" si="203"/>
        <v>2.0598803003597466</v>
      </c>
      <c r="AB460">
        <f t="shared" si="204"/>
        <v>1.7394544758593413</v>
      </c>
      <c r="AC460">
        <f t="shared" si="205"/>
        <v>1.2054114350253331</v>
      </c>
      <c r="AD460">
        <f t="shared" si="206"/>
        <v>0.76291862976286906</v>
      </c>
      <c r="AE460">
        <f t="shared" si="207"/>
        <v>1.2435144005035716</v>
      </c>
      <c r="AF460">
        <f t="shared" si="208"/>
        <v>1.4298591446803433</v>
      </c>
      <c r="AG460">
        <f t="shared" si="209"/>
        <v>4.311356837448483</v>
      </c>
      <c r="AH460">
        <f t="shared" si="210"/>
        <v>3.3450182359514096</v>
      </c>
      <c r="AI460">
        <f t="shared" si="211"/>
        <v>2.8246820659145233</v>
      </c>
      <c r="AJ460">
        <f t="shared" si="212"/>
        <v>1.9574551158530471</v>
      </c>
      <c r="AK460">
        <f t="shared" si="213"/>
        <v>1.2388956429449665</v>
      </c>
      <c r="AL460">
        <f t="shared" si="214"/>
        <v>1.3592592322087249</v>
      </c>
      <c r="AM460">
        <f t="shared" si="215"/>
        <v>1.4637348276896671</v>
      </c>
      <c r="AN460">
        <f>ACOS(COS(RADIANS(90-$C460)) *COS(RADIANS(90-'1. Intensity Data'!$C$8)) +SIN(RADIANS(90-'Climate Stations - U of M'!$C460)) *SIN(RADIANS(90-'1. Intensity Data'!$C$8)) *COS(RADIANS('Climate Stations - U of M'!$D460-'1. Intensity Data'!$C$9))) *6371</f>
        <v>193.8379458237527</v>
      </c>
    </row>
    <row r="461" spans="1:40" x14ac:dyDescent="0.25">
      <c r="A461">
        <v>515</v>
      </c>
      <c r="B461" t="s">
        <v>1030</v>
      </c>
      <c r="C461">
        <v>47.025799999999897</v>
      </c>
      <c r="D461">
        <v>-108.8031</v>
      </c>
      <c r="E461" s="13">
        <v>1063.8</v>
      </c>
      <c r="F461" t="s">
        <v>1031</v>
      </c>
      <c r="G461" t="s">
        <v>2345</v>
      </c>
      <c r="H461" s="8">
        <v>1.0375000000000001</v>
      </c>
      <c r="I461" s="8">
        <v>1.54444</v>
      </c>
      <c r="J461" s="8">
        <v>2.2814899999999998</v>
      </c>
      <c r="K461" s="8">
        <v>3.7637999999999998</v>
      </c>
      <c r="L461">
        <f t="shared" si="189"/>
        <v>3490.157592</v>
      </c>
      <c r="M461">
        <f t="shared" si="190"/>
        <v>0.64829056648364469</v>
      </c>
      <c r="N461">
        <f t="shared" si="191"/>
        <v>1.6131983599215187</v>
      </c>
      <c r="O461" s="6">
        <f t="shared" si="192"/>
        <v>0.24665187093711144</v>
      </c>
      <c r="P461" s="6">
        <f t="shared" si="193"/>
        <v>0.47732451756375027</v>
      </c>
      <c r="Q461">
        <f t="shared" si="194"/>
        <v>1.0452614387426344</v>
      </c>
      <c r="R461" s="8">
        <v>1.2231620190615846</v>
      </c>
      <c r="S461">
        <f t="shared" si="195"/>
        <v>2.2560511713630835</v>
      </c>
      <c r="T461">
        <f t="shared" si="196"/>
        <v>1.7503845295058407</v>
      </c>
      <c r="U461">
        <f t="shared" si="197"/>
        <v>1.4781024915827097</v>
      </c>
      <c r="V461">
        <f t="shared" si="198"/>
        <v>1.0242990950441586</v>
      </c>
      <c r="W461">
        <f t="shared" si="199"/>
        <v>0.64829056648364469</v>
      </c>
      <c r="X461">
        <f t="shared" si="200"/>
        <v>0.74559292486273354</v>
      </c>
      <c r="Y461">
        <f t="shared" si="201"/>
        <v>0.83005137193578271</v>
      </c>
      <c r="Z461">
        <f t="shared" si="202"/>
        <v>3.6375098068243679</v>
      </c>
      <c r="AA461">
        <f t="shared" si="203"/>
        <v>2.822205884605113</v>
      </c>
      <c r="AB461">
        <f t="shared" si="204"/>
        <v>2.3831960803332062</v>
      </c>
      <c r="AC461">
        <f t="shared" si="205"/>
        <v>1.6515130732133625</v>
      </c>
      <c r="AD461">
        <f t="shared" si="206"/>
        <v>1.0452614387426344</v>
      </c>
      <c r="AE461">
        <f t="shared" si="207"/>
        <v>1.0774141413958644</v>
      </c>
      <c r="AF461">
        <f t="shared" si="208"/>
        <v>1.1195838606671462</v>
      </c>
      <c r="AG461">
        <f t="shared" si="209"/>
        <v>5.6139302925268844</v>
      </c>
      <c r="AH461">
        <f t="shared" si="210"/>
        <v>4.3556355717881008</v>
      </c>
      <c r="AI461">
        <f t="shared" si="211"/>
        <v>3.6780922606210624</v>
      </c>
      <c r="AJ461">
        <f t="shared" si="212"/>
        <v>2.5488534086759995</v>
      </c>
      <c r="AK461">
        <f t="shared" si="213"/>
        <v>1.6131983599215187</v>
      </c>
      <c r="AL461">
        <f t="shared" si="214"/>
        <v>1.7802712699411389</v>
      </c>
      <c r="AM461">
        <f t="shared" si="215"/>
        <v>1.9252905558381694</v>
      </c>
      <c r="AN461">
        <f>ACOS(COS(RADIANS(90-$C461)) *COS(RADIANS(90-'1. Intensity Data'!$C$8)) +SIN(RADIANS(90-'Climate Stations - U of M'!$C461)) *SIN(RADIANS(90-'1. Intensity Data'!$C$8)) *COS(RADIANS('Climate Stations - U of M'!$D461-'1. Intensity Data'!$C$9))) *6371</f>
        <v>249.03644718480621</v>
      </c>
    </row>
    <row r="462" spans="1:40" x14ac:dyDescent="0.25">
      <c r="A462">
        <v>517</v>
      </c>
      <c r="B462" t="s">
        <v>1034</v>
      </c>
      <c r="C462">
        <v>47.188899999999897</v>
      </c>
      <c r="D462">
        <v>-108.6553</v>
      </c>
      <c r="E462">
        <v>989.1</v>
      </c>
      <c r="F462" t="s">
        <v>1035</v>
      </c>
      <c r="G462" t="s">
        <v>2345</v>
      </c>
      <c r="H462" s="8">
        <v>0.96350000000000002</v>
      </c>
      <c r="I462" s="8">
        <v>1.43727</v>
      </c>
      <c r="J462" s="8">
        <v>2.2488800000000002</v>
      </c>
      <c r="K462" s="8">
        <v>3.4923199999999999</v>
      </c>
      <c r="L462">
        <f t="shared" si="189"/>
        <v>3245.0788440000001</v>
      </c>
      <c r="M462">
        <f t="shared" si="190"/>
        <v>0.60285072568132636</v>
      </c>
      <c r="N462">
        <f t="shared" si="191"/>
        <v>1.669909766896063</v>
      </c>
      <c r="O462" s="6">
        <f t="shared" si="192"/>
        <v>0.27276399953020058</v>
      </c>
      <c r="P462" s="6">
        <f t="shared" si="193"/>
        <v>0.41378512844871351</v>
      </c>
      <c r="Q462">
        <f t="shared" si="194"/>
        <v>1.0418474476723882</v>
      </c>
      <c r="R462" s="8">
        <v>1.9024356427321156</v>
      </c>
      <c r="S462">
        <f t="shared" si="195"/>
        <v>2.0979205253710154</v>
      </c>
      <c r="T462">
        <f t="shared" si="196"/>
        <v>1.6276969593395811</v>
      </c>
      <c r="U462">
        <f t="shared" si="197"/>
        <v>1.374499654553424</v>
      </c>
      <c r="V462">
        <f t="shared" si="198"/>
        <v>0.95250414657649574</v>
      </c>
      <c r="W462">
        <f t="shared" si="199"/>
        <v>0.60285072568132636</v>
      </c>
      <c r="X462">
        <f t="shared" si="200"/>
        <v>0.69301304426099475</v>
      </c>
      <c r="Y462">
        <f t="shared" si="201"/>
        <v>0.77127393678814693</v>
      </c>
      <c r="Z462">
        <f t="shared" si="202"/>
        <v>3.6256291178999112</v>
      </c>
      <c r="AA462">
        <f t="shared" si="203"/>
        <v>2.812988108715448</v>
      </c>
      <c r="AB462">
        <f t="shared" si="204"/>
        <v>2.3754121806930448</v>
      </c>
      <c r="AC462">
        <f t="shared" si="205"/>
        <v>1.6461189673223735</v>
      </c>
      <c r="AD462">
        <f t="shared" si="206"/>
        <v>1.0418474476723882</v>
      </c>
      <c r="AE462">
        <f t="shared" si="207"/>
        <v>1.2472325473134971</v>
      </c>
      <c r="AF462">
        <f t="shared" si="208"/>
        <v>1.4368046429212842</v>
      </c>
      <c r="AG462">
        <f t="shared" si="209"/>
        <v>5.8112859887982982</v>
      </c>
      <c r="AH462">
        <f t="shared" si="210"/>
        <v>4.5087563706193698</v>
      </c>
      <c r="AI462">
        <f t="shared" si="211"/>
        <v>3.8073942685230233</v>
      </c>
      <c r="AJ462">
        <f t="shared" si="212"/>
        <v>2.6384574316957794</v>
      </c>
      <c r="AK462">
        <f t="shared" si="213"/>
        <v>1.669909766896063</v>
      </c>
      <c r="AL462">
        <f t="shared" si="214"/>
        <v>1.8146523251720472</v>
      </c>
      <c r="AM462">
        <f t="shared" si="215"/>
        <v>1.9402888657556019</v>
      </c>
      <c r="AN462">
        <f>ACOS(COS(RADIANS(90-$C462)) *COS(RADIANS(90-'1. Intensity Data'!$C$8)) +SIN(RADIANS(90-'Climate Stations - U of M'!$C462)) *SIN(RADIANS(90-'1. Intensity Data'!$C$8)) *COS(RADIANS('Climate Stations - U of M'!$D462-'1. Intensity Data'!$C$9))) *6371</f>
        <v>263.67462294754853</v>
      </c>
    </row>
    <row r="463" spans="1:40" x14ac:dyDescent="0.25">
      <c r="A463">
        <v>516</v>
      </c>
      <c r="B463" t="s">
        <v>1032</v>
      </c>
      <c r="C463">
        <v>47.2333</v>
      </c>
      <c r="D463">
        <v>-108.7</v>
      </c>
      <c r="E463">
        <v>990.89999999999895</v>
      </c>
      <c r="F463" t="s">
        <v>1033</v>
      </c>
      <c r="G463" t="s">
        <v>2345</v>
      </c>
      <c r="H463" s="8">
        <v>0.96684999999999999</v>
      </c>
      <c r="I463" s="8">
        <v>1.4563900000000001</v>
      </c>
      <c r="J463" s="8">
        <v>2.26111</v>
      </c>
      <c r="K463" s="8">
        <v>3.4894599999999998</v>
      </c>
      <c r="L463">
        <f t="shared" si="189"/>
        <v>3250.9843559999968</v>
      </c>
      <c r="M463">
        <f t="shared" si="190"/>
        <v>0.59925566711183142</v>
      </c>
      <c r="N463">
        <f t="shared" si="191"/>
        <v>1.6825968536601847</v>
      </c>
      <c r="O463" s="6">
        <f t="shared" si="192"/>
        <v>0.27692607764452265</v>
      </c>
      <c r="P463" s="6">
        <f t="shared" si="193"/>
        <v>0.40730513716900596</v>
      </c>
      <c r="Q463">
        <f t="shared" si="194"/>
        <v>1.0449509954145957</v>
      </c>
      <c r="R463" s="8">
        <v>1.1743571119537122</v>
      </c>
      <c r="S463">
        <f t="shared" si="195"/>
        <v>2.0854097215491731</v>
      </c>
      <c r="T463">
        <f t="shared" si="196"/>
        <v>1.617990301201945</v>
      </c>
      <c r="U463">
        <f t="shared" si="197"/>
        <v>1.3663029210149755</v>
      </c>
      <c r="V463">
        <f t="shared" si="198"/>
        <v>0.94682395403669373</v>
      </c>
      <c r="W463">
        <f t="shared" si="199"/>
        <v>0.59925566711183142</v>
      </c>
      <c r="X463">
        <f t="shared" si="200"/>
        <v>0.69115425033387357</v>
      </c>
      <c r="Y463">
        <f t="shared" si="201"/>
        <v>0.77092222057060622</v>
      </c>
      <c r="Z463">
        <f t="shared" si="202"/>
        <v>3.6364294640427928</v>
      </c>
      <c r="AA463">
        <f t="shared" si="203"/>
        <v>2.8213676876194085</v>
      </c>
      <c r="AB463">
        <f t="shared" si="204"/>
        <v>2.382488269545278</v>
      </c>
      <c r="AC463">
        <f t="shared" si="205"/>
        <v>1.6510225727550611</v>
      </c>
      <c r="AD463">
        <f t="shared" si="206"/>
        <v>1.0449509954145957</v>
      </c>
      <c r="AE463">
        <f t="shared" si="207"/>
        <v>1.0652129146188962</v>
      </c>
      <c r="AF463">
        <f t="shared" si="208"/>
        <v>1.0967919690477697</v>
      </c>
      <c r="AG463">
        <f t="shared" si="209"/>
        <v>5.8554370507374429</v>
      </c>
      <c r="AH463">
        <f t="shared" si="210"/>
        <v>4.5430115048824984</v>
      </c>
      <c r="AI463">
        <f t="shared" si="211"/>
        <v>3.8363208263452209</v>
      </c>
      <c r="AJ463">
        <f t="shared" si="212"/>
        <v>2.658503028783092</v>
      </c>
      <c r="AK463">
        <f t="shared" si="213"/>
        <v>1.6825968536601847</v>
      </c>
      <c r="AL463">
        <f t="shared" si="214"/>
        <v>1.8272251402451385</v>
      </c>
      <c r="AM463">
        <f t="shared" si="215"/>
        <v>1.9527624930008787</v>
      </c>
      <c r="AN463">
        <f>ACOS(COS(RADIANS(90-$C463)) *COS(RADIANS(90-'1. Intensity Data'!$C$8)) +SIN(RADIANS(90-'Climate Stations - U of M'!$C463)) *SIN(RADIANS(90-'1. Intensity Data'!$C$8)) *COS(RADIANS('Climate Stations - U of M'!$D463-'1. Intensity Data'!$C$9))) *6371</f>
        <v>261.59329269851577</v>
      </c>
    </row>
    <row r="464" spans="1:40" x14ac:dyDescent="0.25">
      <c r="A464" s="1">
        <v>1134</v>
      </c>
      <c r="B464" t="s">
        <v>2260</v>
      </c>
      <c r="C464">
        <v>48.916699999999899</v>
      </c>
      <c r="D464">
        <v>-114.7667</v>
      </c>
      <c r="E464" s="13">
        <v>1310.5999999999899</v>
      </c>
      <c r="F464" t="s">
        <v>2261</v>
      </c>
      <c r="G464" t="s">
        <v>2346</v>
      </c>
      <c r="H464" s="8">
        <v>0.88880000000000003</v>
      </c>
      <c r="I464" s="8">
        <v>1.59077</v>
      </c>
      <c r="J464" s="8">
        <v>1.99152</v>
      </c>
      <c r="K464" s="8">
        <v>3.3666700000000001</v>
      </c>
      <c r="L464">
        <f t="shared" si="189"/>
        <v>4299.8689039999672</v>
      </c>
      <c r="M464">
        <f t="shared" si="190"/>
        <v>0.41507639847631039</v>
      </c>
      <c r="N464">
        <f t="shared" si="191"/>
        <v>1.1703014065525565</v>
      </c>
      <c r="O464" s="6">
        <f t="shared" si="192"/>
        <v>0.19305229213333616</v>
      </c>
      <c r="P464" s="6">
        <f t="shared" si="193"/>
        <v>0.28126274648345351</v>
      </c>
      <c r="Q464">
        <f t="shared" si="194"/>
        <v>0.72578207651800508</v>
      </c>
      <c r="R464" s="8">
        <v>1.2952835449071789</v>
      </c>
      <c r="S464">
        <f t="shared" si="195"/>
        <v>1.4444658666975601</v>
      </c>
      <c r="T464">
        <f t="shared" si="196"/>
        <v>1.1207062758860382</v>
      </c>
      <c r="U464">
        <f t="shared" si="197"/>
        <v>0.94637418852598765</v>
      </c>
      <c r="V464">
        <f t="shared" si="198"/>
        <v>0.65582070959257044</v>
      </c>
      <c r="W464">
        <f t="shared" si="199"/>
        <v>0.41507639847631039</v>
      </c>
      <c r="X464">
        <f t="shared" si="200"/>
        <v>0.5335072988572328</v>
      </c>
      <c r="Y464">
        <f t="shared" si="201"/>
        <v>0.63630532038787346</v>
      </c>
      <c r="Z464">
        <f t="shared" si="202"/>
        <v>2.5257216262826576</v>
      </c>
      <c r="AA464">
        <f t="shared" si="203"/>
        <v>1.9596116065986138</v>
      </c>
      <c r="AB464">
        <f t="shared" si="204"/>
        <v>1.6547831344610515</v>
      </c>
      <c r="AC464">
        <f t="shared" si="205"/>
        <v>1.1467356808984481</v>
      </c>
      <c r="AD464">
        <f t="shared" si="206"/>
        <v>0.72578207651800508</v>
      </c>
      <c r="AE464">
        <f t="shared" si="207"/>
        <v>1.0954445228572629</v>
      </c>
      <c r="AF464">
        <f t="shared" si="208"/>
        <v>1.1532646132370385</v>
      </c>
      <c r="AG464">
        <f t="shared" si="209"/>
        <v>4.0726488948028958</v>
      </c>
      <c r="AH464">
        <f t="shared" si="210"/>
        <v>3.1598137976919025</v>
      </c>
      <c r="AI464">
        <f t="shared" si="211"/>
        <v>2.6682872069398287</v>
      </c>
      <c r="AJ464">
        <f t="shared" si="212"/>
        <v>1.8490762223530395</v>
      </c>
      <c r="AK464">
        <f t="shared" si="213"/>
        <v>1.1703014065525565</v>
      </c>
      <c r="AL464">
        <f t="shared" si="214"/>
        <v>1.3756060549144173</v>
      </c>
      <c r="AM464">
        <f t="shared" si="215"/>
        <v>1.5538104896925127</v>
      </c>
      <c r="AN464">
        <f>ACOS(COS(RADIANS(90-$C464)) *COS(RADIANS(90-'1. Intensity Data'!$C$8)) +SIN(RADIANS(90-'Climate Stations - U of M'!$C464)) *SIN(RADIANS(90-'1. Intensity Data'!$C$8)) *COS(RADIANS('Climate Stations - U of M'!$D464-'1. Intensity Data'!$C$9))) *6371</f>
        <v>330.49538627946544</v>
      </c>
    </row>
    <row r="465" spans="1:40" x14ac:dyDescent="0.25">
      <c r="A465">
        <v>518</v>
      </c>
      <c r="B465" t="s">
        <v>1036</v>
      </c>
      <c r="C465">
        <v>47.488300000000002</v>
      </c>
      <c r="D465">
        <v>-111.278099999999</v>
      </c>
      <c r="E465" s="13">
        <v>1068.3</v>
      </c>
      <c r="F465" t="s">
        <v>1037</v>
      </c>
      <c r="G465" t="s">
        <v>2345</v>
      </c>
      <c r="H465" s="8">
        <v>1.0483899999999999</v>
      </c>
      <c r="I465" s="8">
        <v>1.6962200000000001</v>
      </c>
      <c r="J465" s="8">
        <v>2.4750000000000001</v>
      </c>
      <c r="K465" s="8">
        <v>3.8964300000000001</v>
      </c>
      <c r="L465">
        <f t="shared" si="189"/>
        <v>3504.9213719999998</v>
      </c>
      <c r="M465">
        <f t="shared" si="190"/>
        <v>0.60470480065616483</v>
      </c>
      <c r="N465">
        <f t="shared" si="191"/>
        <v>1.7559412671483747</v>
      </c>
      <c r="O465" s="6">
        <f t="shared" si="192"/>
        <v>0.29428161973863809</v>
      </c>
      <c r="P465" s="6">
        <f t="shared" si="193"/>
        <v>0.40072432564371396</v>
      </c>
      <c r="Q465">
        <f t="shared" si="194"/>
        <v>1.0783327963960443</v>
      </c>
      <c r="R465" s="8">
        <v>1.5988088695633937</v>
      </c>
      <c r="S465">
        <f t="shared" si="195"/>
        <v>2.1043727062834536</v>
      </c>
      <c r="T465">
        <f t="shared" si="196"/>
        <v>1.6327029617716451</v>
      </c>
      <c r="U465">
        <f t="shared" si="197"/>
        <v>1.3787269454960558</v>
      </c>
      <c r="V465">
        <f t="shared" si="198"/>
        <v>0.95543358503674047</v>
      </c>
      <c r="W465">
        <f t="shared" si="199"/>
        <v>0.60470480065616483</v>
      </c>
      <c r="X465">
        <f t="shared" si="200"/>
        <v>0.71562610049212361</v>
      </c>
      <c r="Y465">
        <f t="shared" si="201"/>
        <v>0.81190578874973585</v>
      </c>
      <c r="Z465">
        <f t="shared" si="202"/>
        <v>3.7525981314582335</v>
      </c>
      <c r="AA465">
        <f t="shared" si="203"/>
        <v>2.9114985502693198</v>
      </c>
      <c r="AB465">
        <f t="shared" si="204"/>
        <v>2.4585987757829808</v>
      </c>
      <c r="AC465">
        <f t="shared" si="205"/>
        <v>1.70376581830575</v>
      </c>
      <c r="AD465">
        <f t="shared" si="206"/>
        <v>1.0783327963960443</v>
      </c>
      <c r="AE465">
        <f t="shared" si="207"/>
        <v>1.1713258540213167</v>
      </c>
      <c r="AF465">
        <f t="shared" si="208"/>
        <v>1.2950109398514911</v>
      </c>
      <c r="AG465">
        <f t="shared" si="209"/>
        <v>6.1106756096763437</v>
      </c>
      <c r="AH465">
        <f t="shared" si="210"/>
        <v>4.7410414213006113</v>
      </c>
      <c r="AI465">
        <f t="shared" si="211"/>
        <v>4.0035460890982941</v>
      </c>
      <c r="AJ465">
        <f t="shared" si="212"/>
        <v>2.7743872020944322</v>
      </c>
      <c r="AK465">
        <f t="shared" si="213"/>
        <v>1.7559412671483747</v>
      </c>
      <c r="AL465">
        <f t="shared" si="214"/>
        <v>1.9357059503612812</v>
      </c>
      <c r="AM465">
        <f t="shared" si="215"/>
        <v>2.091741695390084</v>
      </c>
      <c r="AN465">
        <f>ACOS(COS(RADIANS(90-$C465)) *COS(RADIANS(90-'1. Intensity Data'!$C$8)) +SIN(RADIANS(90-'Climate Stations - U of M'!$C465)) *SIN(RADIANS(90-'1. Intensity Data'!$C$8)) *COS(RADIANS('Climate Stations - U of M'!$D465-'1. Intensity Data'!$C$9))) *6371</f>
        <v>114.29066351342252</v>
      </c>
    </row>
    <row r="466" spans="1:40" x14ac:dyDescent="0.25">
      <c r="A466">
        <v>24</v>
      </c>
      <c r="B466" t="s">
        <v>51</v>
      </c>
      <c r="C466">
        <v>47.5399999999999</v>
      </c>
      <c r="D466">
        <v>-111.29430000000001</v>
      </c>
      <c r="E466" s="13">
        <v>1075.3</v>
      </c>
      <c r="F466" t="s">
        <v>52</v>
      </c>
      <c r="G466" t="s">
        <v>2345</v>
      </c>
      <c r="H466" s="8">
        <v>1.0450699999999999</v>
      </c>
      <c r="I466" s="8">
        <v>1.6880999999999999</v>
      </c>
      <c r="J466" s="8">
        <v>2.4721299999999999</v>
      </c>
      <c r="K466" s="8">
        <v>3.8782800000000002</v>
      </c>
      <c r="L466">
        <f t="shared" si="189"/>
        <v>3527.887252</v>
      </c>
      <c r="M466">
        <f t="shared" si="190"/>
        <v>0.60381450231680589</v>
      </c>
      <c r="N466">
        <f t="shared" si="191"/>
        <v>1.7580504457343726</v>
      </c>
      <c r="O466" s="6">
        <f t="shared" si="192"/>
        <v>0.29504835268504331</v>
      </c>
      <c r="P466" s="6">
        <f t="shared" si="193"/>
        <v>0.39930256852431167</v>
      </c>
      <c r="Q466">
        <f t="shared" si="194"/>
        <v>1.0786765071293423</v>
      </c>
      <c r="R466" s="8">
        <v>1.6321740288186755</v>
      </c>
      <c r="S466">
        <f t="shared" si="195"/>
        <v>2.101274468062484</v>
      </c>
      <c r="T466">
        <f t="shared" si="196"/>
        <v>1.6302991562553757</v>
      </c>
      <c r="U466">
        <f t="shared" si="197"/>
        <v>1.3766970652823174</v>
      </c>
      <c r="V466">
        <f t="shared" si="198"/>
        <v>0.95402691366055337</v>
      </c>
      <c r="W466">
        <f t="shared" si="199"/>
        <v>0.60381450231680589</v>
      </c>
      <c r="X466">
        <f t="shared" si="200"/>
        <v>0.71412837673760443</v>
      </c>
      <c r="Y466">
        <f t="shared" si="201"/>
        <v>0.80988081973485748</v>
      </c>
      <c r="Z466">
        <f t="shared" si="202"/>
        <v>3.7537942448101109</v>
      </c>
      <c r="AA466">
        <f t="shared" si="203"/>
        <v>2.9124265692492242</v>
      </c>
      <c r="AB466">
        <f t="shared" si="204"/>
        <v>2.4593824362548999</v>
      </c>
      <c r="AC466">
        <f t="shared" si="205"/>
        <v>1.7043088812643608</v>
      </c>
      <c r="AD466">
        <f t="shared" si="206"/>
        <v>1.0786765071293423</v>
      </c>
      <c r="AE466">
        <f t="shared" si="207"/>
        <v>1.1796671438351369</v>
      </c>
      <c r="AF466">
        <f t="shared" si="208"/>
        <v>1.3105924692237076</v>
      </c>
      <c r="AG466">
        <f t="shared" si="209"/>
        <v>6.1180155511556169</v>
      </c>
      <c r="AH466">
        <f t="shared" si="210"/>
        <v>4.746736203482806</v>
      </c>
      <c r="AI466">
        <f t="shared" si="211"/>
        <v>4.0083550162743693</v>
      </c>
      <c r="AJ466">
        <f t="shared" si="212"/>
        <v>2.777719704260309</v>
      </c>
      <c r="AK466">
        <f t="shared" si="213"/>
        <v>1.7580504457343726</v>
      </c>
      <c r="AL466">
        <f t="shared" si="214"/>
        <v>1.9365703343007794</v>
      </c>
      <c r="AM466">
        <f t="shared" si="215"/>
        <v>2.0915255975764206</v>
      </c>
      <c r="AN466">
        <f>ACOS(COS(RADIANS(90-$C466)) *COS(RADIANS(90-'1. Intensity Data'!$C$8)) +SIN(RADIANS(90-'Climate Stations - U of M'!$C466)) *SIN(RADIANS(90-'1. Intensity Data'!$C$8)) *COS(RADIANS('Climate Stations - U of M'!$D466-'1. Intensity Data'!$C$9))) *6371</f>
        <v>118.76295746074217</v>
      </c>
    </row>
    <row r="467" spans="1:40" x14ac:dyDescent="0.25">
      <c r="A467">
        <v>21</v>
      </c>
      <c r="B467" t="s">
        <v>45</v>
      </c>
      <c r="C467">
        <v>47.483699999999899</v>
      </c>
      <c r="D467">
        <v>-111.331</v>
      </c>
      <c r="E467" s="13">
        <v>1023.2</v>
      </c>
      <c r="F467" t="s">
        <v>46</v>
      </c>
      <c r="G467" t="s">
        <v>2345</v>
      </c>
      <c r="H467" s="8">
        <v>1.03871</v>
      </c>
      <c r="I467" s="8">
        <v>1.6856599999999999</v>
      </c>
      <c r="J467" s="8">
        <v>2.4550000000000001</v>
      </c>
      <c r="K467" s="8">
        <v>3.89255</v>
      </c>
      <c r="L467">
        <f t="shared" si="189"/>
        <v>3356.9554880000001</v>
      </c>
      <c r="M467">
        <f t="shared" si="190"/>
        <v>0.59765072022175303</v>
      </c>
      <c r="N467">
        <f t="shared" si="191"/>
        <v>1.7423913533430704</v>
      </c>
      <c r="O467" s="6">
        <f t="shared" si="192"/>
        <v>0.29262114040048509</v>
      </c>
      <c r="P467" s="6">
        <f t="shared" si="193"/>
        <v>0.39482120178092095</v>
      </c>
      <c r="Q467">
        <f t="shared" si="194"/>
        <v>1.0686062775619956</v>
      </c>
      <c r="R467" s="8">
        <v>1.6213831636901053</v>
      </c>
      <c r="S467">
        <f t="shared" si="195"/>
        <v>2.0798245063717005</v>
      </c>
      <c r="T467">
        <f t="shared" si="196"/>
        <v>1.6136569445987332</v>
      </c>
      <c r="U467">
        <f t="shared" si="197"/>
        <v>1.3626436421055967</v>
      </c>
      <c r="V467">
        <f t="shared" si="198"/>
        <v>0.94428813795036981</v>
      </c>
      <c r="W467">
        <f t="shared" si="199"/>
        <v>0.59765072022175303</v>
      </c>
      <c r="X467">
        <f t="shared" si="200"/>
        <v>0.70791554016631475</v>
      </c>
      <c r="Y467">
        <f t="shared" si="201"/>
        <v>0.80362540387819448</v>
      </c>
      <c r="Z467">
        <f t="shared" si="202"/>
        <v>3.7187498459157444</v>
      </c>
      <c r="AA467">
        <f t="shared" si="203"/>
        <v>2.8852369494173882</v>
      </c>
      <c r="AB467">
        <f t="shared" si="204"/>
        <v>2.4364223128413496</v>
      </c>
      <c r="AC467">
        <f t="shared" si="205"/>
        <v>1.688397918547953</v>
      </c>
      <c r="AD467">
        <f t="shared" si="206"/>
        <v>1.0686062775619956</v>
      </c>
      <c r="AE467">
        <f t="shared" si="207"/>
        <v>1.1769694275529945</v>
      </c>
      <c r="AF467">
        <f t="shared" si="208"/>
        <v>1.3055531352086653</v>
      </c>
      <c r="AG467">
        <f t="shared" si="209"/>
        <v>6.0635219096338844</v>
      </c>
      <c r="AH467">
        <f t="shared" si="210"/>
        <v>4.7044566540262904</v>
      </c>
      <c r="AI467">
        <f t="shared" si="211"/>
        <v>3.9726522856222002</v>
      </c>
      <c r="AJ467">
        <f t="shared" si="212"/>
        <v>2.7529783382820514</v>
      </c>
      <c r="AK467">
        <f t="shared" si="213"/>
        <v>1.7423913533430704</v>
      </c>
      <c r="AL467">
        <f t="shared" si="214"/>
        <v>1.9205435150073029</v>
      </c>
      <c r="AM467">
        <f t="shared" si="215"/>
        <v>2.0751795913318567</v>
      </c>
      <c r="AN467">
        <f>ACOS(COS(RADIANS(90-$C467)) *COS(RADIANS(90-'1. Intensity Data'!$C$8)) +SIN(RADIANS(90-'Climate Stations - U of M'!$C467)) *SIN(RADIANS(90-'1. Intensity Data'!$C$8)) *COS(RADIANS('Climate Stations - U of M'!$D467-'1. Intensity Data'!$C$9))) *6371</f>
        <v>111.93851366155955</v>
      </c>
    </row>
    <row r="468" spans="1:40" x14ac:dyDescent="0.25">
      <c r="A468">
        <v>20</v>
      </c>
      <c r="B468" t="s">
        <v>43</v>
      </c>
      <c r="C468">
        <v>47.537599999999898</v>
      </c>
      <c r="D468">
        <v>-111.3121</v>
      </c>
      <c r="E468" s="13">
        <v>1071.7</v>
      </c>
      <c r="F468" t="s">
        <v>44</v>
      </c>
      <c r="G468" t="s">
        <v>2345</v>
      </c>
      <c r="H468" s="8">
        <v>1.0411300000000001</v>
      </c>
      <c r="I468" s="8">
        <v>1.6833800000000001</v>
      </c>
      <c r="J468" s="8">
        <v>2.4647100000000002</v>
      </c>
      <c r="K468" s="8">
        <v>3.875</v>
      </c>
      <c r="L468">
        <f t="shared" si="189"/>
        <v>3516.0762279999999</v>
      </c>
      <c r="M468">
        <f t="shared" si="190"/>
        <v>0.60108331597203257</v>
      </c>
      <c r="N468">
        <f t="shared" si="191"/>
        <v>1.7522583856151486</v>
      </c>
      <c r="O468" s="6">
        <f t="shared" si="192"/>
        <v>0.29426592533985546</v>
      </c>
      <c r="P468" s="6">
        <f t="shared" si="193"/>
        <v>0.39711371948784846</v>
      </c>
      <c r="Q468">
        <f t="shared" si="194"/>
        <v>1.0746860525514985</v>
      </c>
      <c r="R468" s="8">
        <v>1.6268023286657112</v>
      </c>
      <c r="S468">
        <f t="shared" si="195"/>
        <v>2.0917699395826732</v>
      </c>
      <c r="T468">
        <f t="shared" si="196"/>
        <v>1.622924953124488</v>
      </c>
      <c r="U468">
        <f t="shared" si="197"/>
        <v>1.3704699604162343</v>
      </c>
      <c r="V468">
        <f t="shared" si="198"/>
        <v>0.94971163923581148</v>
      </c>
      <c r="W468">
        <f t="shared" si="199"/>
        <v>0.60108331597203257</v>
      </c>
      <c r="X468">
        <f t="shared" si="200"/>
        <v>0.7110949869790244</v>
      </c>
      <c r="Y468">
        <f t="shared" si="201"/>
        <v>0.80658511741309347</v>
      </c>
      <c r="Z468">
        <f t="shared" si="202"/>
        <v>3.7399074628792146</v>
      </c>
      <c r="AA468">
        <f t="shared" si="203"/>
        <v>2.9016523418890463</v>
      </c>
      <c r="AB468">
        <f t="shared" si="204"/>
        <v>2.4502841998174163</v>
      </c>
      <c r="AC468">
        <f t="shared" si="205"/>
        <v>1.6980039630313677</v>
      </c>
      <c r="AD468">
        <f t="shared" si="206"/>
        <v>1.0746860525514985</v>
      </c>
      <c r="AE468">
        <f t="shared" si="207"/>
        <v>1.1783242187968961</v>
      </c>
      <c r="AF468">
        <f t="shared" si="208"/>
        <v>1.3080838852522731</v>
      </c>
      <c r="AG468">
        <f t="shared" si="209"/>
        <v>6.0978591819407164</v>
      </c>
      <c r="AH468">
        <f t="shared" si="210"/>
        <v>4.7310976411609014</v>
      </c>
      <c r="AI468">
        <f t="shared" si="211"/>
        <v>3.9951491192025386</v>
      </c>
      <c r="AJ468">
        <f t="shared" si="212"/>
        <v>2.7685682492719348</v>
      </c>
      <c r="AK468">
        <f t="shared" si="213"/>
        <v>1.7522583856151486</v>
      </c>
      <c r="AL468">
        <f t="shared" si="214"/>
        <v>1.9303712892113616</v>
      </c>
      <c r="AM468">
        <f t="shared" si="215"/>
        <v>2.0849732895328743</v>
      </c>
      <c r="AN468">
        <f>ACOS(COS(RADIANS(90-$C468)) *COS(RADIANS(90-'1. Intensity Data'!$C$8)) +SIN(RADIANS(90-'Climate Stations - U of M'!$C468)) *SIN(RADIANS(90-'1. Intensity Data'!$C$8)) *COS(RADIANS('Climate Stations - U of M'!$D468-'1. Intensity Data'!$C$9))) *6371</f>
        <v>117.91313359522955</v>
      </c>
    </row>
    <row r="469" spans="1:40" x14ac:dyDescent="0.25">
      <c r="A469" s="1">
        <v>1159</v>
      </c>
      <c r="B469" t="s">
        <v>2310</v>
      </c>
      <c r="C469">
        <v>47.473300000000002</v>
      </c>
      <c r="D469">
        <v>-111.3822</v>
      </c>
      <c r="E469" s="13">
        <v>1116.8</v>
      </c>
      <c r="F469" t="s">
        <v>2311</v>
      </c>
      <c r="G469" t="s">
        <v>2345</v>
      </c>
      <c r="H469" s="8">
        <v>1.0282899999999999</v>
      </c>
      <c r="I469" s="8">
        <v>1.6758599999999999</v>
      </c>
      <c r="J469" s="8">
        <v>2.4291700000000001</v>
      </c>
      <c r="K469" s="8">
        <v>3.875</v>
      </c>
      <c r="L469">
        <f t="shared" si="189"/>
        <v>3664.0421119999996</v>
      </c>
      <c r="M469">
        <f t="shared" si="190"/>
        <v>0.58954361846991987</v>
      </c>
      <c r="N469">
        <f t="shared" si="191"/>
        <v>1.7138416359683357</v>
      </c>
      <c r="O469" s="6">
        <f t="shared" si="192"/>
        <v>0.28739555364024982</v>
      </c>
      <c r="P469" s="6">
        <f t="shared" si="193"/>
        <v>0.39033620075871611</v>
      </c>
      <c r="Q469">
        <f t="shared" si="194"/>
        <v>1.052088918363526</v>
      </c>
      <c r="R469" s="8">
        <v>1.3836309190009333</v>
      </c>
      <c r="S469">
        <f t="shared" si="195"/>
        <v>2.0516117922753212</v>
      </c>
      <c r="T469">
        <f t="shared" si="196"/>
        <v>1.5917677698687838</v>
      </c>
      <c r="U469">
        <f t="shared" si="197"/>
        <v>1.3441594501114171</v>
      </c>
      <c r="V469">
        <f t="shared" si="198"/>
        <v>0.93147891718247344</v>
      </c>
      <c r="W469">
        <f t="shared" si="199"/>
        <v>0.58954361846991987</v>
      </c>
      <c r="X469">
        <f t="shared" si="200"/>
        <v>0.69923021385243989</v>
      </c>
      <c r="Y469">
        <f t="shared" si="201"/>
        <v>0.79443817864446731</v>
      </c>
      <c r="Z469">
        <f t="shared" si="202"/>
        <v>3.6612694359050701</v>
      </c>
      <c r="AA469">
        <f t="shared" si="203"/>
        <v>2.8406400795815201</v>
      </c>
      <c r="AB469">
        <f t="shared" si="204"/>
        <v>2.3987627338688391</v>
      </c>
      <c r="AC469">
        <f t="shared" si="205"/>
        <v>1.6623004910143713</v>
      </c>
      <c r="AD469">
        <f t="shared" si="206"/>
        <v>1.052088918363526</v>
      </c>
      <c r="AE469">
        <f t="shared" si="207"/>
        <v>1.1175313663807014</v>
      </c>
      <c r="AF469">
        <f t="shared" si="208"/>
        <v>1.1945228369388219</v>
      </c>
      <c r="AG469">
        <f t="shared" si="209"/>
        <v>5.9641688931698074</v>
      </c>
      <c r="AH469">
        <f t="shared" si="210"/>
        <v>4.6273724171145059</v>
      </c>
      <c r="AI469">
        <f t="shared" si="211"/>
        <v>3.9075589300078053</v>
      </c>
      <c r="AJ469">
        <f t="shared" si="212"/>
        <v>2.7078697848299704</v>
      </c>
      <c r="AK469">
        <f t="shared" si="213"/>
        <v>1.7138416359683357</v>
      </c>
      <c r="AL469">
        <f t="shared" si="214"/>
        <v>1.8926737269762517</v>
      </c>
      <c r="AM469">
        <f t="shared" si="215"/>
        <v>2.0478999819711232</v>
      </c>
      <c r="AN469">
        <f>ACOS(COS(RADIANS(90-$C469)) *COS(RADIANS(90-'1. Intensity Data'!$C$8)) +SIN(RADIANS(90-'Climate Stations - U of M'!$C469)) *SIN(RADIANS(90-'1. Intensity Data'!$C$8)) *COS(RADIANS('Climate Stations - U of M'!$D469-'1. Intensity Data'!$C$9))) *6371</f>
        <v>109.16164411991271</v>
      </c>
    </row>
    <row r="470" spans="1:40" x14ac:dyDescent="0.25">
      <c r="A470">
        <v>519</v>
      </c>
      <c r="B470" t="s">
        <v>1038</v>
      </c>
      <c r="C470">
        <v>47.459699999999899</v>
      </c>
      <c r="D470">
        <v>-111.3847</v>
      </c>
      <c r="E470" s="13">
        <v>1129.3</v>
      </c>
      <c r="F470" t="s">
        <v>1039</v>
      </c>
      <c r="G470" t="s">
        <v>2345</v>
      </c>
      <c r="H470" s="8">
        <v>1.0289900000000001</v>
      </c>
      <c r="I470" s="8">
        <v>1.6774500000000001</v>
      </c>
      <c r="J470" s="8">
        <v>2.4291700000000001</v>
      </c>
      <c r="K470" s="8">
        <v>3.8809399999999998</v>
      </c>
      <c r="L470">
        <f t="shared" si="189"/>
        <v>3705.052612</v>
      </c>
      <c r="M470">
        <f t="shared" si="190"/>
        <v>0.58977541738293249</v>
      </c>
      <c r="N470">
        <f t="shared" si="191"/>
        <v>1.7108469516088478</v>
      </c>
      <c r="O470" s="6">
        <f t="shared" si="192"/>
        <v>0.28657079282774345</v>
      </c>
      <c r="P470" s="6">
        <f t="shared" si="193"/>
        <v>0.39113968030355384</v>
      </c>
      <c r="Q470">
        <f t="shared" si="194"/>
        <v>1.0509933159562008</v>
      </c>
      <c r="R470" s="8">
        <v>1.0544223867199745</v>
      </c>
      <c r="S470">
        <f t="shared" si="195"/>
        <v>2.052418452492605</v>
      </c>
      <c r="T470">
        <f t="shared" si="196"/>
        <v>1.5923936269339176</v>
      </c>
      <c r="U470">
        <f t="shared" si="197"/>
        <v>1.3446879516330859</v>
      </c>
      <c r="V470">
        <f t="shared" si="198"/>
        <v>0.93184515946503332</v>
      </c>
      <c r="W470">
        <f t="shared" si="199"/>
        <v>0.58977541738293249</v>
      </c>
      <c r="X470">
        <f t="shared" si="200"/>
        <v>0.69957906303719941</v>
      </c>
      <c r="Y470">
        <f t="shared" si="201"/>
        <v>0.79488862746510303</v>
      </c>
      <c r="Z470">
        <f t="shared" si="202"/>
        <v>3.6574567395275785</v>
      </c>
      <c r="AA470">
        <f t="shared" si="203"/>
        <v>2.8376819530817423</v>
      </c>
      <c r="AB470">
        <f t="shared" si="204"/>
        <v>2.3962647603801375</v>
      </c>
      <c r="AC470">
        <f t="shared" si="205"/>
        <v>1.6605694392107975</v>
      </c>
      <c r="AD470">
        <f t="shared" si="206"/>
        <v>1.0509933159562008</v>
      </c>
      <c r="AE470">
        <f t="shared" si="207"/>
        <v>1.0352292333104618</v>
      </c>
      <c r="AF470">
        <f t="shared" si="208"/>
        <v>1.0407824523636142</v>
      </c>
      <c r="AG470">
        <f t="shared" si="209"/>
        <v>5.9537473915987897</v>
      </c>
      <c r="AH470">
        <f t="shared" si="210"/>
        <v>4.6192867693438897</v>
      </c>
      <c r="AI470">
        <f t="shared" si="211"/>
        <v>3.9007310496681726</v>
      </c>
      <c r="AJ470">
        <f t="shared" si="212"/>
        <v>2.7031381835419799</v>
      </c>
      <c r="AK470">
        <f t="shared" si="213"/>
        <v>1.7108469516088478</v>
      </c>
      <c r="AL470">
        <f t="shared" si="214"/>
        <v>1.8904277137066359</v>
      </c>
      <c r="AM470">
        <f t="shared" si="215"/>
        <v>2.0463038152075161</v>
      </c>
      <c r="AN470">
        <f>ACOS(COS(RADIANS(90-$C470)) *COS(RADIANS(90-'1. Intensity Data'!$C$8)) +SIN(RADIANS(90-'Climate Stations - U of M'!$C470)) *SIN(RADIANS(90-'1. Intensity Data'!$C$8)) *COS(RADIANS('Climate Stations - U of M'!$D470-'1. Intensity Data'!$C$9))) *6371</f>
        <v>107.72308439760194</v>
      </c>
    </row>
    <row r="471" spans="1:40" x14ac:dyDescent="0.25">
      <c r="A471">
        <v>135</v>
      </c>
      <c r="B471" t="s">
        <v>272</v>
      </c>
      <c r="C471">
        <v>46.946100000000001</v>
      </c>
      <c r="D471">
        <v>-113.429599999999</v>
      </c>
      <c r="E471" s="13">
        <v>1127.8</v>
      </c>
      <c r="F471" t="s">
        <v>273</v>
      </c>
      <c r="G471" t="s">
        <v>2346</v>
      </c>
      <c r="H471" s="8">
        <v>0.75312000000000001</v>
      </c>
      <c r="I471" s="8">
        <v>1.3167500000000001</v>
      </c>
      <c r="J471" s="8">
        <v>1.75972</v>
      </c>
      <c r="K471" s="8">
        <v>2.9123899999999998</v>
      </c>
      <c r="L471">
        <f t="shared" si="189"/>
        <v>3700.1313519999999</v>
      </c>
      <c r="M471">
        <f t="shared" si="190"/>
        <v>0.36226438635721281</v>
      </c>
      <c r="N471">
        <f t="shared" si="191"/>
        <v>1.0873824508429548</v>
      </c>
      <c r="O471" s="6">
        <f t="shared" si="192"/>
        <v>0.1853562884164027</v>
      </c>
      <c r="P471" s="6">
        <f t="shared" si="193"/>
        <v>0.23378519764232719</v>
      </c>
      <c r="Q471">
        <f t="shared" si="194"/>
        <v>0.66058382424264095</v>
      </c>
      <c r="R471" s="8">
        <v>1.4275954969540763</v>
      </c>
      <c r="S471">
        <f t="shared" si="195"/>
        <v>1.2606800645231004</v>
      </c>
      <c r="T471">
        <f t="shared" si="196"/>
        <v>0.97811384316447458</v>
      </c>
      <c r="U471">
        <f t="shared" si="197"/>
        <v>0.82596280089444518</v>
      </c>
      <c r="V471">
        <f t="shared" si="198"/>
        <v>0.57237773044439622</v>
      </c>
      <c r="W471">
        <f t="shared" si="199"/>
        <v>0.36226438635721281</v>
      </c>
      <c r="X471">
        <f t="shared" si="200"/>
        <v>0.45997828976790961</v>
      </c>
      <c r="Y471">
        <f t="shared" si="201"/>
        <v>0.54479395792839447</v>
      </c>
      <c r="Z471">
        <f t="shared" si="202"/>
        <v>2.2988317083643905</v>
      </c>
      <c r="AA471">
        <f t="shared" si="203"/>
        <v>1.7835763254551305</v>
      </c>
      <c r="AB471">
        <f t="shared" si="204"/>
        <v>1.5061311192732212</v>
      </c>
      <c r="AC471">
        <f t="shared" si="205"/>
        <v>1.0437224423033729</v>
      </c>
      <c r="AD471">
        <f t="shared" si="206"/>
        <v>0.66058382424264095</v>
      </c>
      <c r="AE471">
        <f t="shared" si="207"/>
        <v>1.1285225108689874</v>
      </c>
      <c r="AF471">
        <f t="shared" si="208"/>
        <v>1.2150542948429397</v>
      </c>
      <c r="AG471">
        <f t="shared" si="209"/>
        <v>3.7840909289334821</v>
      </c>
      <c r="AH471">
        <f t="shared" si="210"/>
        <v>2.9359326172759781</v>
      </c>
      <c r="AI471">
        <f t="shared" si="211"/>
        <v>2.4792319879219367</v>
      </c>
      <c r="AJ471">
        <f t="shared" si="212"/>
        <v>1.7180642723318686</v>
      </c>
      <c r="AK471">
        <f t="shared" si="213"/>
        <v>1.0873824508429548</v>
      </c>
      <c r="AL471">
        <f t="shared" si="214"/>
        <v>1.255466838132216</v>
      </c>
      <c r="AM471">
        <f t="shared" si="215"/>
        <v>1.4013640862992949</v>
      </c>
      <c r="AN471">
        <f>ACOS(COS(RADIANS(90-$C471)) *COS(RADIANS(90-'1. Intensity Data'!$C$8)) +SIN(RADIANS(90-'Climate Stations - U of M'!$C471)) *SIN(RADIANS(90-'1. Intensity Data'!$C$8)) *COS(RADIANS('Climate Stations - U of M'!$D471-'1. Intensity Data'!$C$9))) *6371</f>
        <v>114.87654330917289</v>
      </c>
    </row>
    <row r="472" spans="1:40" x14ac:dyDescent="0.25">
      <c r="A472">
        <v>520</v>
      </c>
      <c r="B472" t="s">
        <v>1040</v>
      </c>
      <c r="C472">
        <v>46.649999999999899</v>
      </c>
      <c r="D472">
        <v>-109.333299999999</v>
      </c>
      <c r="E472" s="13">
        <v>1981.2</v>
      </c>
      <c r="F472" t="s">
        <v>1041</v>
      </c>
      <c r="G472" t="s">
        <v>2345</v>
      </c>
      <c r="H472" s="8">
        <v>1.0833299999999999</v>
      </c>
      <c r="I472" s="8">
        <v>1.7242599999999999</v>
      </c>
      <c r="J472" s="8">
        <v>2.4943900000000001</v>
      </c>
      <c r="K472" s="8">
        <v>4</v>
      </c>
      <c r="L472">
        <f t="shared" si="189"/>
        <v>6500.0002080000004</v>
      </c>
      <c r="M472">
        <f t="shared" si="190"/>
        <v>0.63377143883231057</v>
      </c>
      <c r="N472">
        <f t="shared" si="191"/>
        <v>1.6535099873549253</v>
      </c>
      <c r="O472" s="6">
        <f t="shared" si="192"/>
        <v>0.26066783020132345</v>
      </c>
      <c r="P472" s="6">
        <f t="shared" si="193"/>
        <v>0.45309026726558443</v>
      </c>
      <c r="Q472">
        <f t="shared" si="194"/>
        <v>1.0533001273102549</v>
      </c>
      <c r="R472" s="8">
        <v>1.5697693474106806</v>
      </c>
      <c r="S472">
        <f t="shared" si="195"/>
        <v>2.2055246071364407</v>
      </c>
      <c r="T472">
        <f t="shared" si="196"/>
        <v>1.7111828848472386</v>
      </c>
      <c r="U472">
        <f t="shared" si="197"/>
        <v>1.4449988805376679</v>
      </c>
      <c r="V472">
        <f t="shared" si="198"/>
        <v>1.0013588733550507</v>
      </c>
      <c r="W472">
        <f t="shared" si="199"/>
        <v>0.63377143883231057</v>
      </c>
      <c r="X472">
        <f t="shared" si="200"/>
        <v>0.74616107912423291</v>
      </c>
      <c r="Y472">
        <f t="shared" si="201"/>
        <v>0.84371528689762154</v>
      </c>
      <c r="Z472">
        <f t="shared" si="202"/>
        <v>3.6654844430396869</v>
      </c>
      <c r="AA472">
        <f t="shared" si="203"/>
        <v>2.8439103437376883</v>
      </c>
      <c r="AB472">
        <f t="shared" si="204"/>
        <v>2.401524290267381</v>
      </c>
      <c r="AC472">
        <f t="shared" si="205"/>
        <v>1.6642142011502028</v>
      </c>
      <c r="AD472">
        <f t="shared" si="206"/>
        <v>1.0533001273102549</v>
      </c>
      <c r="AE472">
        <f t="shared" si="207"/>
        <v>1.1640659734831384</v>
      </c>
      <c r="AF472">
        <f t="shared" si="208"/>
        <v>1.281449483006174</v>
      </c>
      <c r="AG472">
        <f t="shared" si="209"/>
        <v>5.7542147559951395</v>
      </c>
      <c r="AH472">
        <f t="shared" si="210"/>
        <v>4.4644769658582986</v>
      </c>
      <c r="AI472">
        <f t="shared" si="211"/>
        <v>3.7700027711692292</v>
      </c>
      <c r="AJ472">
        <f t="shared" si="212"/>
        <v>2.6125457800207821</v>
      </c>
      <c r="AK472">
        <f t="shared" si="213"/>
        <v>1.6535099873549253</v>
      </c>
      <c r="AL472">
        <f t="shared" si="214"/>
        <v>1.8637299905161939</v>
      </c>
      <c r="AM472">
        <f t="shared" si="215"/>
        <v>2.0462009532601755</v>
      </c>
      <c r="AN472">
        <f>ACOS(COS(RADIANS(90-$C472)) *COS(RADIANS(90-'1. Intensity Data'!$C$8)) +SIN(RADIANS(90-'Climate Stations - U of M'!$C472)) *SIN(RADIANS(90-'1. Intensity Data'!$C$8)) *COS(RADIANS('Climate Stations - U of M'!$D472-'1. Intensity Data'!$C$9))) *6371</f>
        <v>204.76955725895198</v>
      </c>
    </row>
    <row r="473" spans="1:40" x14ac:dyDescent="0.25">
      <c r="A473">
        <v>521</v>
      </c>
      <c r="B473" t="s">
        <v>1042</v>
      </c>
      <c r="C473">
        <v>46.25</v>
      </c>
      <c r="D473">
        <v>-111.25</v>
      </c>
      <c r="E473" s="13">
        <v>1828.8</v>
      </c>
      <c r="F473" t="s">
        <v>1043</v>
      </c>
      <c r="G473" t="s">
        <v>2345</v>
      </c>
      <c r="H473" s="8">
        <v>0.83626999999999996</v>
      </c>
      <c r="I473" s="8">
        <v>1.3737200000000001</v>
      </c>
      <c r="J473" s="8">
        <v>1.8</v>
      </c>
      <c r="K473" s="8">
        <v>2.9779499999999999</v>
      </c>
      <c r="L473">
        <f t="shared" si="189"/>
        <v>6000.0001919999995</v>
      </c>
      <c r="M473">
        <f t="shared" si="190"/>
        <v>0.48109035791937221</v>
      </c>
      <c r="N473">
        <f t="shared" si="191"/>
        <v>1.3146135539035271</v>
      </c>
      <c r="O473" s="6">
        <f t="shared" si="192"/>
        <v>0.21306704864148179</v>
      </c>
      <c r="P473" s="6">
        <f t="shared" si="193"/>
        <v>0.33340353388330046</v>
      </c>
      <c r="Q473">
        <f t="shared" si="194"/>
        <v>0.82400854389341371</v>
      </c>
      <c r="R473" s="8">
        <v>1.5651312874014491</v>
      </c>
      <c r="S473">
        <f t="shared" si="195"/>
        <v>1.6741944455594153</v>
      </c>
      <c r="T473">
        <f t="shared" si="196"/>
        <v>1.298943966382305</v>
      </c>
      <c r="U473">
        <f t="shared" si="197"/>
        <v>1.0968860160561686</v>
      </c>
      <c r="V473">
        <f t="shared" si="198"/>
        <v>0.76012276551260816</v>
      </c>
      <c r="W473">
        <f t="shared" si="199"/>
        <v>0.48109035791937221</v>
      </c>
      <c r="X473">
        <f t="shared" si="200"/>
        <v>0.56988526843952914</v>
      </c>
      <c r="Y473">
        <f t="shared" si="201"/>
        <v>0.64695925077102534</v>
      </c>
      <c r="Z473">
        <f t="shared" si="202"/>
        <v>2.8675497327490795</v>
      </c>
      <c r="AA473">
        <f t="shared" si="203"/>
        <v>2.224823068512217</v>
      </c>
      <c r="AB473">
        <f t="shared" si="204"/>
        <v>1.8787394800769832</v>
      </c>
      <c r="AC473">
        <f t="shared" si="205"/>
        <v>1.3019334993515936</v>
      </c>
      <c r="AD473">
        <f t="shared" si="206"/>
        <v>0.82400854389341371</v>
      </c>
      <c r="AE473">
        <f t="shared" si="207"/>
        <v>1.1629064584808304</v>
      </c>
      <c r="AF473">
        <f t="shared" si="208"/>
        <v>1.2792835089818628</v>
      </c>
      <c r="AG473">
        <f t="shared" si="209"/>
        <v>4.5748551675842739</v>
      </c>
      <c r="AH473">
        <f t="shared" si="210"/>
        <v>3.5494565955395228</v>
      </c>
      <c r="AI473">
        <f t="shared" si="211"/>
        <v>2.9973189029000413</v>
      </c>
      <c r="AJ473">
        <f t="shared" si="212"/>
        <v>2.0770894151675727</v>
      </c>
      <c r="AK473">
        <f t="shared" si="213"/>
        <v>1.3146135539035271</v>
      </c>
      <c r="AL473">
        <f t="shared" si="214"/>
        <v>1.4359601654276453</v>
      </c>
      <c r="AM473">
        <f t="shared" si="215"/>
        <v>1.5412890242305801</v>
      </c>
      <c r="AN473">
        <f>ACOS(COS(RADIANS(90-$C473)) *COS(RADIANS(90-'1. Intensity Data'!$C$8)) +SIN(RADIANS(90-'Climate Stations - U of M'!$C473)) *SIN(RADIANS(90-'1. Intensity Data'!$C$8)) *COS(RADIANS('Climate Stations - U of M'!$D473-'1. Intensity Data'!$C$9))) *6371</f>
        <v>69.707771973995548</v>
      </c>
    </row>
    <row r="474" spans="1:40" x14ac:dyDescent="0.25">
      <c r="A474">
        <v>522</v>
      </c>
      <c r="B474" t="s">
        <v>1044</v>
      </c>
      <c r="C474">
        <v>46.255299999999899</v>
      </c>
      <c r="D474">
        <v>-114.164199999999</v>
      </c>
      <c r="E474" s="13">
        <v>1080.5</v>
      </c>
      <c r="F474" t="s">
        <v>1045</v>
      </c>
      <c r="G474" t="s">
        <v>2346</v>
      </c>
      <c r="H474" s="8">
        <v>0.76500000000000001</v>
      </c>
      <c r="I474" s="8">
        <v>1.18651</v>
      </c>
      <c r="J474" s="8">
        <v>1.72929</v>
      </c>
      <c r="K474" s="8">
        <v>2.5576099999999999</v>
      </c>
      <c r="L474">
        <f t="shared" si="189"/>
        <v>3544.9476199999999</v>
      </c>
      <c r="M474">
        <f t="shared" si="190"/>
        <v>0.40513760777916918</v>
      </c>
      <c r="N474">
        <f t="shared" si="191"/>
        <v>1.156836081564774</v>
      </c>
      <c r="O474" s="6">
        <f t="shared" si="192"/>
        <v>0.19215083161386881</v>
      </c>
      <c r="P474" s="6">
        <f t="shared" si="193"/>
        <v>0.27194880060376725</v>
      </c>
      <c r="Q474">
        <f t="shared" si="194"/>
        <v>0.71439244108427058</v>
      </c>
      <c r="R474" s="8">
        <v>1.7802958149576869</v>
      </c>
      <c r="S474">
        <f t="shared" si="195"/>
        <v>1.4098788750715086</v>
      </c>
      <c r="T474">
        <f t="shared" si="196"/>
        <v>1.0938715410037569</v>
      </c>
      <c r="U474">
        <f t="shared" si="197"/>
        <v>0.92371374573650566</v>
      </c>
      <c r="V474">
        <f t="shared" si="198"/>
        <v>0.64011742029108731</v>
      </c>
      <c r="W474">
        <f t="shared" si="199"/>
        <v>0.40513760777916918</v>
      </c>
      <c r="X474">
        <f t="shared" si="200"/>
        <v>0.49510320583437695</v>
      </c>
      <c r="Y474">
        <f t="shared" si="201"/>
        <v>0.57319334494629726</v>
      </c>
      <c r="Z474">
        <f t="shared" si="202"/>
        <v>2.4860856949732613</v>
      </c>
      <c r="AA474">
        <f t="shared" si="203"/>
        <v>1.9288595909275306</v>
      </c>
      <c r="AB474">
        <f t="shared" si="204"/>
        <v>1.6288147656721368</v>
      </c>
      <c r="AC474">
        <f t="shared" si="205"/>
        <v>1.1287400569131476</v>
      </c>
      <c r="AD474">
        <f t="shared" si="206"/>
        <v>0.71439244108427058</v>
      </c>
      <c r="AE474">
        <f t="shared" si="207"/>
        <v>1.2166975903698898</v>
      </c>
      <c r="AF474">
        <f t="shared" si="208"/>
        <v>1.3797653433506261</v>
      </c>
      <c r="AG474">
        <f t="shared" si="209"/>
        <v>4.0257895638454126</v>
      </c>
      <c r="AH474">
        <f t="shared" si="210"/>
        <v>3.1234574202248897</v>
      </c>
      <c r="AI474">
        <f t="shared" si="211"/>
        <v>2.6375862659676845</v>
      </c>
      <c r="AJ474">
        <f t="shared" si="212"/>
        <v>1.8278010088723431</v>
      </c>
      <c r="AK474">
        <f t="shared" si="213"/>
        <v>1.156836081564774</v>
      </c>
      <c r="AL474">
        <f t="shared" si="214"/>
        <v>1.2999495611735805</v>
      </c>
      <c r="AM474">
        <f t="shared" si="215"/>
        <v>1.4241720614740245</v>
      </c>
      <c r="AN474">
        <f>ACOS(COS(RADIANS(90-$C474)) *COS(RADIANS(90-'1. Intensity Data'!$C$8)) +SIN(RADIANS(90-'Climate Stations - U of M'!$C474)) *SIN(RADIANS(90-'1. Intensity Data'!$C$8)) *COS(RADIANS('Climate Stations - U of M'!$D474-'1. Intensity Data'!$C$9))) *6371</f>
        <v>169.03147504550998</v>
      </c>
    </row>
    <row r="475" spans="1:40" x14ac:dyDescent="0.25">
      <c r="A475">
        <v>182</v>
      </c>
      <c r="B475" t="s">
        <v>366</v>
      </c>
      <c r="C475">
        <v>46.2348</v>
      </c>
      <c r="D475">
        <v>-114.1563</v>
      </c>
      <c r="E475" s="13">
        <v>1093.5999999999899</v>
      </c>
      <c r="F475" t="s">
        <v>367</v>
      </c>
      <c r="G475" t="s">
        <v>2346</v>
      </c>
      <c r="H475" s="8">
        <v>0.75</v>
      </c>
      <c r="I475" s="8">
        <v>1.15625</v>
      </c>
      <c r="J475" s="8">
        <v>1.6856500000000001</v>
      </c>
      <c r="K475" s="8">
        <v>2.52318</v>
      </c>
      <c r="L475">
        <f t="shared" si="189"/>
        <v>3587.926623999967</v>
      </c>
      <c r="M475">
        <f t="shared" si="190"/>
        <v>0.40077115813189157</v>
      </c>
      <c r="N475">
        <f t="shared" si="191"/>
        <v>1.1283829750816201</v>
      </c>
      <c r="O475" s="6">
        <f t="shared" si="192"/>
        <v>0.18599374695397428</v>
      </c>
      <c r="P475" s="6">
        <f t="shared" si="193"/>
        <v>0.27185011682896432</v>
      </c>
      <c r="Q475">
        <f t="shared" si="194"/>
        <v>0.70011654595529227</v>
      </c>
      <c r="R475" s="8">
        <v>1.4230669373928659</v>
      </c>
      <c r="S475">
        <f t="shared" si="195"/>
        <v>1.3946836302989825</v>
      </c>
      <c r="T475">
        <f t="shared" si="196"/>
        <v>1.0820821269561074</v>
      </c>
      <c r="U475">
        <f t="shared" si="197"/>
        <v>0.91375824054071275</v>
      </c>
      <c r="V475">
        <f t="shared" si="198"/>
        <v>0.63321842984838872</v>
      </c>
      <c r="W475">
        <f t="shared" si="199"/>
        <v>0.40077115813189157</v>
      </c>
      <c r="X475">
        <f t="shared" si="200"/>
        <v>0.48807836859891868</v>
      </c>
      <c r="Y475">
        <f t="shared" si="201"/>
        <v>0.56386102728429821</v>
      </c>
      <c r="Z475">
        <f t="shared" si="202"/>
        <v>2.4364055799244171</v>
      </c>
      <c r="AA475">
        <f t="shared" si="203"/>
        <v>1.8903146740792893</v>
      </c>
      <c r="AB475">
        <f t="shared" si="204"/>
        <v>1.5962657247780663</v>
      </c>
      <c r="AC475">
        <f t="shared" si="205"/>
        <v>1.1061841426093619</v>
      </c>
      <c r="AD475">
        <f t="shared" si="206"/>
        <v>0.70011654595529227</v>
      </c>
      <c r="AE475">
        <f t="shared" si="207"/>
        <v>1.1273903709786848</v>
      </c>
      <c r="AF475">
        <f t="shared" si="208"/>
        <v>1.2129394575278547</v>
      </c>
      <c r="AG475">
        <f t="shared" si="209"/>
        <v>3.9267727532840375</v>
      </c>
      <c r="AH475">
        <f t="shared" si="210"/>
        <v>3.0466340327203749</v>
      </c>
      <c r="AI475">
        <f t="shared" si="211"/>
        <v>2.5727131831860937</v>
      </c>
      <c r="AJ475">
        <f t="shared" si="212"/>
        <v>1.7828451006289598</v>
      </c>
      <c r="AK475">
        <f t="shared" si="213"/>
        <v>1.1283829750816201</v>
      </c>
      <c r="AL475">
        <f t="shared" si="214"/>
        <v>1.2676997313112151</v>
      </c>
      <c r="AM475">
        <f t="shared" si="215"/>
        <v>1.3886266757185037</v>
      </c>
      <c r="AN475">
        <f>ACOS(COS(RADIANS(90-$C475)) *COS(RADIANS(90-'1. Intensity Data'!$C$8)) +SIN(RADIANS(90-'Climate Stations - U of M'!$C475)) *SIN(RADIANS(90-'1. Intensity Data'!$C$8)) *COS(RADIANS('Climate Stations - U of M'!$D475-'1. Intensity Data'!$C$9))) *6371</f>
        <v>168.99039370261613</v>
      </c>
    </row>
    <row r="476" spans="1:40" x14ac:dyDescent="0.25">
      <c r="A476">
        <v>180</v>
      </c>
      <c r="B476" t="s">
        <v>362</v>
      </c>
      <c r="C476">
        <v>46.235100000000003</v>
      </c>
      <c r="D476">
        <v>-114.1279</v>
      </c>
      <c r="E476" s="13">
        <v>1129</v>
      </c>
      <c r="F476" t="s">
        <v>363</v>
      </c>
      <c r="G476" t="s">
        <v>2346</v>
      </c>
      <c r="H476" s="8">
        <v>0.75194000000000005</v>
      </c>
      <c r="I476" s="8">
        <v>1.1499999999999999</v>
      </c>
      <c r="J476" s="8">
        <v>1.6527799999999999</v>
      </c>
      <c r="K476" s="8">
        <v>2.5</v>
      </c>
      <c r="L476">
        <f t="shared" si="189"/>
        <v>3704.0683599999998</v>
      </c>
      <c r="M476">
        <f t="shared" si="190"/>
        <v>0.40561388874747833</v>
      </c>
      <c r="N476">
        <f t="shared" si="191"/>
        <v>1.1071313868111998</v>
      </c>
      <c r="O476" s="6">
        <f t="shared" si="192"/>
        <v>0.17932345926655535</v>
      </c>
      <c r="P476" s="6">
        <f t="shared" si="193"/>
        <v>0.28131633854860916</v>
      </c>
      <c r="Q476">
        <f t="shared" si="194"/>
        <v>0.69422386267990444</v>
      </c>
      <c r="R476" s="8">
        <v>1.4147335149658864</v>
      </c>
      <c r="S476">
        <f t="shared" si="195"/>
        <v>1.4115363328412245</v>
      </c>
      <c r="T476">
        <f t="shared" si="196"/>
        <v>1.0951574996181916</v>
      </c>
      <c r="U476">
        <f t="shared" si="197"/>
        <v>0.92479966634425048</v>
      </c>
      <c r="V476">
        <f t="shared" si="198"/>
        <v>0.64086994422101584</v>
      </c>
      <c r="W476">
        <f t="shared" si="199"/>
        <v>0.40561388874747833</v>
      </c>
      <c r="X476">
        <f t="shared" si="200"/>
        <v>0.49219541656060878</v>
      </c>
      <c r="Y476">
        <f t="shared" si="201"/>
        <v>0.56734818270240606</v>
      </c>
      <c r="Z476">
        <f t="shared" si="202"/>
        <v>2.4158990421260671</v>
      </c>
      <c r="AA476">
        <f t="shared" si="203"/>
        <v>1.8744044292357418</v>
      </c>
      <c r="AB476">
        <f t="shared" si="204"/>
        <v>1.582830406910182</v>
      </c>
      <c r="AC476">
        <f t="shared" si="205"/>
        <v>1.096873703034249</v>
      </c>
      <c r="AD476">
        <f t="shared" si="206"/>
        <v>0.69422386267990444</v>
      </c>
      <c r="AE476">
        <f t="shared" si="207"/>
        <v>1.1253070153719398</v>
      </c>
      <c r="AF476">
        <f t="shared" si="208"/>
        <v>1.2090477492544551</v>
      </c>
      <c r="AG476">
        <f t="shared" si="209"/>
        <v>3.8528172261029754</v>
      </c>
      <c r="AH476">
        <f t="shared" si="210"/>
        <v>2.9892547443902395</v>
      </c>
      <c r="AI476">
        <f t="shared" si="211"/>
        <v>2.5242595619295356</v>
      </c>
      <c r="AJ476">
        <f t="shared" si="212"/>
        <v>1.7492675911616957</v>
      </c>
      <c r="AK476">
        <f t="shared" si="213"/>
        <v>1.1071313868111998</v>
      </c>
      <c r="AL476">
        <f t="shared" si="214"/>
        <v>1.2435435401083998</v>
      </c>
      <c r="AM476">
        <f t="shared" si="215"/>
        <v>1.3619492891703695</v>
      </c>
      <c r="AN476">
        <f>ACOS(COS(RADIANS(90-$C476)) *COS(RADIANS(90-'1. Intensity Data'!$C$8)) +SIN(RADIANS(90-'Climate Stations - U of M'!$C476)) *SIN(RADIANS(90-'1. Intensity Data'!$C$8)) *COS(RADIANS('Climate Stations - U of M'!$D476-'1. Intensity Data'!$C$9))) *6371</f>
        <v>166.86635853728629</v>
      </c>
    </row>
    <row r="477" spans="1:40" x14ac:dyDescent="0.25">
      <c r="A477">
        <v>178</v>
      </c>
      <c r="B477" t="s">
        <v>358</v>
      </c>
      <c r="C477">
        <v>46.124400000000001</v>
      </c>
      <c r="D477">
        <v>-114.21720000000001</v>
      </c>
      <c r="E477" s="13">
        <v>1247.9000000000001</v>
      </c>
      <c r="F477" t="s">
        <v>359</v>
      </c>
      <c r="G477" t="s">
        <v>2346</v>
      </c>
      <c r="H477" s="8">
        <v>0.79374999999999996</v>
      </c>
      <c r="I477" s="8">
        <v>1.3221000000000001</v>
      </c>
      <c r="J477" s="8">
        <v>1.89062</v>
      </c>
      <c r="K477" s="8">
        <v>2.75</v>
      </c>
      <c r="L477">
        <f t="shared" si="189"/>
        <v>4094.1602360000002</v>
      </c>
      <c r="M477">
        <f t="shared" si="190"/>
        <v>0.39876451548117081</v>
      </c>
      <c r="N477">
        <f t="shared" si="191"/>
        <v>1.2498061367410909</v>
      </c>
      <c r="O477" s="6">
        <f t="shared" si="192"/>
        <v>0.21754514737747022</v>
      </c>
      <c r="P477" s="6">
        <f t="shared" si="193"/>
        <v>0.24797370993197954</v>
      </c>
      <c r="Q477">
        <f t="shared" si="194"/>
        <v>0.74888992333653526</v>
      </c>
      <c r="R477" s="8">
        <v>1.4426512112268486</v>
      </c>
      <c r="S477">
        <f t="shared" si="195"/>
        <v>1.3877005138744742</v>
      </c>
      <c r="T477">
        <f t="shared" si="196"/>
        <v>1.0766641917991611</v>
      </c>
      <c r="U477">
        <f t="shared" si="197"/>
        <v>0.90918309529706942</v>
      </c>
      <c r="V477">
        <f t="shared" si="198"/>
        <v>0.63004793446024987</v>
      </c>
      <c r="W477">
        <f t="shared" si="199"/>
        <v>0.39876451548117081</v>
      </c>
      <c r="X477">
        <f t="shared" si="200"/>
        <v>0.49751088661087811</v>
      </c>
      <c r="Y477">
        <f t="shared" si="201"/>
        <v>0.58322273675146408</v>
      </c>
      <c r="Z477">
        <f t="shared" si="202"/>
        <v>2.6061369332111424</v>
      </c>
      <c r="AA477">
        <f t="shared" si="203"/>
        <v>2.022002793008645</v>
      </c>
      <c r="AB477">
        <f t="shared" si="204"/>
        <v>1.7074690252073002</v>
      </c>
      <c r="AC477">
        <f t="shared" si="205"/>
        <v>1.1832460788717258</v>
      </c>
      <c r="AD477">
        <f t="shared" si="206"/>
        <v>0.74888992333653526</v>
      </c>
      <c r="AE477">
        <f t="shared" si="207"/>
        <v>1.1322864394371803</v>
      </c>
      <c r="AF477">
        <f t="shared" si="208"/>
        <v>1.2220853134083245</v>
      </c>
      <c r="AG477">
        <f t="shared" si="209"/>
        <v>4.3493253558589959</v>
      </c>
      <c r="AH477">
        <f t="shared" si="210"/>
        <v>3.3744765692009455</v>
      </c>
      <c r="AI477">
        <f t="shared" si="211"/>
        <v>2.8495579917696867</v>
      </c>
      <c r="AJ477">
        <f t="shared" si="212"/>
        <v>1.9746936960509236</v>
      </c>
      <c r="AK477">
        <f t="shared" si="213"/>
        <v>1.2498061367410909</v>
      </c>
      <c r="AL477">
        <f t="shared" si="214"/>
        <v>1.4100096025558182</v>
      </c>
      <c r="AM477">
        <f t="shared" si="215"/>
        <v>1.5490662108830016</v>
      </c>
      <c r="AN477">
        <f>ACOS(COS(RADIANS(90-$C477)) *COS(RADIANS(90-'1. Intensity Data'!$C$8)) +SIN(RADIANS(90-'Climate Stations - U of M'!$C477)) *SIN(RADIANS(90-'1. Intensity Data'!$C$8)) *COS(RADIANS('Climate Stations - U of M'!$D477-'1. Intensity Data'!$C$9))) *6371</f>
        <v>176.90002392949347</v>
      </c>
    </row>
    <row r="478" spans="1:40" x14ac:dyDescent="0.25">
      <c r="A478">
        <v>523</v>
      </c>
      <c r="B478" t="s">
        <v>1046</v>
      </c>
      <c r="C478">
        <v>45.216700000000003</v>
      </c>
      <c r="D478">
        <v>-104.88330000000001</v>
      </c>
      <c r="E478" s="13">
        <v>1132.3</v>
      </c>
      <c r="F478" t="s">
        <v>1047</v>
      </c>
      <c r="G478" t="s">
        <v>2345</v>
      </c>
      <c r="H478" s="8">
        <v>1.4537199999999999</v>
      </c>
      <c r="I478" s="8">
        <v>1.80636</v>
      </c>
      <c r="J478" s="8">
        <v>3.4577900000000001</v>
      </c>
      <c r="K478" s="8">
        <v>4.2544599999999999</v>
      </c>
      <c r="L478">
        <f t="shared" si="189"/>
        <v>3714.8951319999996</v>
      </c>
      <c r="M478">
        <f t="shared" si="190"/>
        <v>1.0692313360437562</v>
      </c>
      <c r="N478">
        <f t="shared" si="191"/>
        <v>2.6869507346561119</v>
      </c>
      <c r="O478" s="6">
        <f t="shared" si="192"/>
        <v>0.41352502180270451</v>
      </c>
      <c r="P478" s="6">
        <f t="shared" si="193"/>
        <v>0.78259763309022157</v>
      </c>
      <c r="Q478">
        <f t="shared" si="194"/>
        <v>1.7347741838731667</v>
      </c>
      <c r="R478" s="8">
        <v>1.5920531344186488</v>
      </c>
      <c r="S478">
        <f t="shared" si="195"/>
        <v>3.720925049432271</v>
      </c>
      <c r="T478">
        <f t="shared" si="196"/>
        <v>2.886924607318142</v>
      </c>
      <c r="U478">
        <f t="shared" si="197"/>
        <v>2.4378474461797639</v>
      </c>
      <c r="V478">
        <f t="shared" si="198"/>
        <v>1.6893855109491349</v>
      </c>
      <c r="W478">
        <f t="shared" si="199"/>
        <v>1.0692313360437562</v>
      </c>
      <c r="X478">
        <f t="shared" si="200"/>
        <v>1.1653535020328172</v>
      </c>
      <c r="Y478">
        <f t="shared" si="201"/>
        <v>1.2487875421113221</v>
      </c>
      <c r="Z478">
        <f t="shared" si="202"/>
        <v>6.0370141598786198</v>
      </c>
      <c r="AA478">
        <f t="shared" si="203"/>
        <v>4.68389029645755</v>
      </c>
      <c r="AB478">
        <f t="shared" si="204"/>
        <v>3.9552851392308197</v>
      </c>
      <c r="AC478">
        <f t="shared" si="205"/>
        <v>2.7409432105196037</v>
      </c>
      <c r="AD478">
        <f t="shared" si="206"/>
        <v>1.7347741838731667</v>
      </c>
      <c r="AE478">
        <f t="shared" si="207"/>
        <v>1.1696369202351304</v>
      </c>
      <c r="AF478">
        <f t="shared" si="208"/>
        <v>1.2918560115388953</v>
      </c>
      <c r="AG478">
        <f t="shared" si="209"/>
        <v>9.3505885566032685</v>
      </c>
      <c r="AH478">
        <f t="shared" si="210"/>
        <v>7.2547669835715025</v>
      </c>
      <c r="AI478">
        <f t="shared" si="211"/>
        <v>6.1262476750159349</v>
      </c>
      <c r="AJ478">
        <f t="shared" si="212"/>
        <v>4.2453821607566571</v>
      </c>
      <c r="AK478">
        <f t="shared" si="213"/>
        <v>2.6869507346561119</v>
      </c>
      <c r="AL478">
        <f t="shared" si="214"/>
        <v>2.8796605509920843</v>
      </c>
      <c r="AM478">
        <f t="shared" si="215"/>
        <v>3.0469326715717076</v>
      </c>
      <c r="AN478">
        <f>ACOS(COS(RADIANS(90-$C478)) *COS(RADIANS(90-'1. Intensity Data'!$C$8)) +SIN(RADIANS(90-'Climate Stations - U of M'!$C478)) *SIN(RADIANS(90-'1. Intensity Data'!$C$8)) *COS(RADIANS('Climate Stations - U of M'!$D478-'1. Intensity Data'!$C$9))) *6371</f>
        <v>572.23054760613422</v>
      </c>
    </row>
    <row r="479" spans="1:40" x14ac:dyDescent="0.25">
      <c r="A479">
        <v>41</v>
      </c>
      <c r="B479" t="s">
        <v>85</v>
      </c>
      <c r="C479">
        <v>45.3142</v>
      </c>
      <c r="D479">
        <v>-104.8125</v>
      </c>
      <c r="E479" s="13">
        <v>1086</v>
      </c>
      <c r="F479" t="s">
        <v>86</v>
      </c>
      <c r="G479" t="s">
        <v>2345</v>
      </c>
      <c r="H479" s="8">
        <v>1.3388899999999999</v>
      </c>
      <c r="I479" s="8">
        <v>1.7649999999999999</v>
      </c>
      <c r="J479" s="8">
        <v>3.3624999999999998</v>
      </c>
      <c r="K479" s="8">
        <v>4.21957</v>
      </c>
      <c r="L479">
        <f t="shared" si="189"/>
        <v>3562.99224</v>
      </c>
      <c r="M479">
        <f t="shared" si="190"/>
        <v>0.93193060882096312</v>
      </c>
      <c r="N479">
        <f t="shared" si="191"/>
        <v>2.5925040101872687</v>
      </c>
      <c r="O479" s="6">
        <f t="shared" si="192"/>
        <v>0.42447945706407375</v>
      </c>
      <c r="P479" s="6">
        <f t="shared" si="193"/>
        <v>0.63770386995138395</v>
      </c>
      <c r="Q479">
        <f t="shared" si="194"/>
        <v>1.6151039400693263</v>
      </c>
      <c r="R479" s="8">
        <v>2.1714195248677419</v>
      </c>
      <c r="S479">
        <f t="shared" si="195"/>
        <v>3.243118518696952</v>
      </c>
      <c r="T479">
        <f t="shared" si="196"/>
        <v>2.5162126438166004</v>
      </c>
      <c r="U479">
        <f t="shared" si="197"/>
        <v>2.1248017881117955</v>
      </c>
      <c r="V479">
        <f t="shared" si="198"/>
        <v>1.4724503619371219</v>
      </c>
      <c r="W479">
        <f t="shared" si="199"/>
        <v>0.93193060882096312</v>
      </c>
      <c r="X479">
        <f t="shared" si="200"/>
        <v>1.0336704566157224</v>
      </c>
      <c r="Y479">
        <f t="shared" si="201"/>
        <v>1.1219806445015734</v>
      </c>
      <c r="Z479">
        <f t="shared" si="202"/>
        <v>5.6205617114412547</v>
      </c>
      <c r="AA479">
        <f t="shared" si="203"/>
        <v>4.3607806381871814</v>
      </c>
      <c r="AB479">
        <f t="shared" si="204"/>
        <v>3.6824369833580639</v>
      </c>
      <c r="AC479">
        <f t="shared" si="205"/>
        <v>2.5518642253095356</v>
      </c>
      <c r="AD479">
        <f t="shared" si="206"/>
        <v>1.6151039400693263</v>
      </c>
      <c r="AE479">
        <f t="shared" si="207"/>
        <v>1.3144785178474037</v>
      </c>
      <c r="AF479">
        <f t="shared" si="208"/>
        <v>1.5624201158786217</v>
      </c>
      <c r="AG479">
        <f t="shared" si="209"/>
        <v>9.0219139554516943</v>
      </c>
      <c r="AH479">
        <f t="shared" si="210"/>
        <v>6.9997608275056251</v>
      </c>
      <c r="AI479">
        <f t="shared" si="211"/>
        <v>5.9109091432269718</v>
      </c>
      <c r="AJ479">
        <f t="shared" si="212"/>
        <v>4.096156336095885</v>
      </c>
      <c r="AK479">
        <f t="shared" si="213"/>
        <v>2.5925040101872687</v>
      </c>
      <c r="AL479">
        <f t="shared" si="214"/>
        <v>2.7850030076404515</v>
      </c>
      <c r="AM479">
        <f t="shared" si="215"/>
        <v>2.9520921374298146</v>
      </c>
      <c r="AN479">
        <f>ACOS(COS(RADIANS(90-$C479)) *COS(RADIANS(90-'1. Intensity Data'!$C$8)) +SIN(RADIANS(90-'Climate Stations - U of M'!$C479)) *SIN(RADIANS(90-'1. Intensity Data'!$C$8)) *COS(RADIANS('Climate Stations - U of M'!$D479-'1. Intensity Data'!$C$9))) *6371</f>
        <v>574.26551180700824</v>
      </c>
    </row>
    <row r="480" spans="1:40" x14ac:dyDescent="0.25">
      <c r="A480" s="1">
        <v>1136</v>
      </c>
      <c r="B480" t="s">
        <v>2264</v>
      </c>
      <c r="C480">
        <v>48.299999999999898</v>
      </c>
      <c r="D480">
        <v>-114.833299999999</v>
      </c>
      <c r="E480" s="13">
        <v>1534.7</v>
      </c>
      <c r="F480" t="s">
        <v>2265</v>
      </c>
      <c r="G480" t="s">
        <v>2346</v>
      </c>
      <c r="H480" s="8">
        <v>1.0344100000000001</v>
      </c>
      <c r="I480" s="8">
        <v>1.9</v>
      </c>
      <c r="J480" s="8">
        <v>2.0924499999999999</v>
      </c>
      <c r="K480" s="8">
        <v>4.0833300000000001</v>
      </c>
      <c r="L480">
        <f t="shared" si="189"/>
        <v>5035.1051480000006</v>
      </c>
      <c r="M480">
        <f t="shared" si="190"/>
        <v>0.46975782947952638</v>
      </c>
      <c r="N480">
        <f t="shared" si="191"/>
        <v>1.1067579624264579</v>
      </c>
      <c r="O480" s="6">
        <f t="shared" si="192"/>
        <v>0.16283138725489574</v>
      </c>
      <c r="P480" s="6">
        <f t="shared" si="193"/>
        <v>0.3568917124971307</v>
      </c>
      <c r="Q480">
        <f t="shared" si="194"/>
        <v>0.73182483746179428</v>
      </c>
      <c r="R480" s="8">
        <v>1.3145513345580699</v>
      </c>
      <c r="S480">
        <f t="shared" si="195"/>
        <v>1.6347572465887517</v>
      </c>
      <c r="T480">
        <f t="shared" si="196"/>
        <v>1.2683461395947213</v>
      </c>
      <c r="U480">
        <f t="shared" si="197"/>
        <v>1.0710478512133201</v>
      </c>
      <c r="V480">
        <f t="shared" si="198"/>
        <v>0.74221737057765169</v>
      </c>
      <c r="W480">
        <f t="shared" si="199"/>
        <v>0.46975782947952638</v>
      </c>
      <c r="X480">
        <f t="shared" si="200"/>
        <v>0.61092087210964485</v>
      </c>
      <c r="Y480">
        <f t="shared" si="201"/>
        <v>0.73345039311258764</v>
      </c>
      <c r="Z480">
        <f t="shared" si="202"/>
        <v>2.546750434367044</v>
      </c>
      <c r="AA480">
        <f t="shared" si="203"/>
        <v>1.9759270611468445</v>
      </c>
      <c r="AB480">
        <f t="shared" si="204"/>
        <v>1.6685606294128907</v>
      </c>
      <c r="AC480">
        <f t="shared" si="205"/>
        <v>1.156283243189635</v>
      </c>
      <c r="AD480">
        <f t="shared" si="206"/>
        <v>0.73182483746179428</v>
      </c>
      <c r="AE480">
        <f t="shared" si="207"/>
        <v>1.1002614702699858</v>
      </c>
      <c r="AF480">
        <f t="shared" si="208"/>
        <v>1.1622626710040049</v>
      </c>
      <c r="AG480">
        <f t="shared" si="209"/>
        <v>3.8515177092440736</v>
      </c>
      <c r="AH480">
        <f t="shared" si="210"/>
        <v>2.9882464985514363</v>
      </c>
      <c r="AI480">
        <f t="shared" si="211"/>
        <v>2.5234081543323237</v>
      </c>
      <c r="AJ480">
        <f t="shared" si="212"/>
        <v>1.7486775806338035</v>
      </c>
      <c r="AK480">
        <f t="shared" si="213"/>
        <v>1.1067579624264579</v>
      </c>
      <c r="AL480">
        <f t="shared" si="214"/>
        <v>1.3531809718198433</v>
      </c>
      <c r="AM480">
        <f t="shared" si="215"/>
        <v>1.5670761439733021</v>
      </c>
      <c r="AN480">
        <f>ACOS(COS(RADIANS(90-$C480)) *COS(RADIANS(90-'1. Intensity Data'!$C$8)) +SIN(RADIANS(90-'Climate Stations - U of M'!$C480)) *SIN(RADIANS(90-'1. Intensity Data'!$C$8)) *COS(RADIANS('Climate Stations - U of M'!$D480-'1. Intensity Data'!$C$9))) *6371</f>
        <v>284.73218086158971</v>
      </c>
    </row>
    <row r="481" spans="1:40" x14ac:dyDescent="0.25">
      <c r="A481">
        <v>524</v>
      </c>
      <c r="B481" t="s">
        <v>1048</v>
      </c>
      <c r="C481">
        <v>48.2333</v>
      </c>
      <c r="D481">
        <v>-107.41030000000001</v>
      </c>
      <c r="E481">
        <v>774.79999999999905</v>
      </c>
      <c r="F481" t="s">
        <v>1049</v>
      </c>
      <c r="G481" t="s">
        <v>2345</v>
      </c>
      <c r="H481" s="8">
        <v>1.1609799999999999</v>
      </c>
      <c r="I481" s="8">
        <v>1.71583</v>
      </c>
      <c r="J481" s="8">
        <v>2.89371</v>
      </c>
      <c r="K481" s="8">
        <v>4.2529399999999997</v>
      </c>
      <c r="L481">
        <f t="shared" si="189"/>
        <v>2541.9948319999967</v>
      </c>
      <c r="M481">
        <f t="shared" si="190"/>
        <v>0.72714173243036895</v>
      </c>
      <c r="N481">
        <f t="shared" si="191"/>
        <v>2.0851874870088736</v>
      </c>
      <c r="O481" s="6">
        <f t="shared" si="192"/>
        <v>0.34714666879365008</v>
      </c>
      <c r="P481" s="6">
        <f t="shared" si="193"/>
        <v>0.48651799771527326</v>
      </c>
      <c r="Q481">
        <f t="shared" si="194"/>
        <v>1.2858527423620734</v>
      </c>
      <c r="R481" s="8">
        <v>1.7933333297608742</v>
      </c>
      <c r="S481">
        <f t="shared" si="195"/>
        <v>2.5304532288576835</v>
      </c>
      <c r="T481">
        <f t="shared" si="196"/>
        <v>1.9632826775619963</v>
      </c>
      <c r="U481">
        <f t="shared" si="197"/>
        <v>1.657883149941241</v>
      </c>
      <c r="V481">
        <f t="shared" si="198"/>
        <v>1.1488839372399831</v>
      </c>
      <c r="W481">
        <f t="shared" si="199"/>
        <v>0.72714173243036895</v>
      </c>
      <c r="X481">
        <f t="shared" si="200"/>
        <v>0.83560129932277671</v>
      </c>
      <c r="Y481">
        <f t="shared" si="201"/>
        <v>0.92974420338538666</v>
      </c>
      <c r="Z481">
        <f t="shared" si="202"/>
        <v>4.4747675434200147</v>
      </c>
      <c r="AA481">
        <f t="shared" si="203"/>
        <v>3.4718024043775984</v>
      </c>
      <c r="AB481">
        <f t="shared" si="204"/>
        <v>2.9317442525855268</v>
      </c>
      <c r="AC481">
        <f t="shared" si="205"/>
        <v>2.0316473329320761</v>
      </c>
      <c r="AD481">
        <f t="shared" si="206"/>
        <v>1.2858527423620734</v>
      </c>
      <c r="AE481">
        <f t="shared" si="207"/>
        <v>1.2199569690706866</v>
      </c>
      <c r="AF481">
        <f t="shared" si="208"/>
        <v>1.3858538627637145</v>
      </c>
      <c r="AG481">
        <f t="shared" si="209"/>
        <v>7.2564524547908791</v>
      </c>
      <c r="AH481">
        <f t="shared" si="210"/>
        <v>5.6300062149239594</v>
      </c>
      <c r="AI481">
        <f t="shared" si="211"/>
        <v>4.754227470380231</v>
      </c>
      <c r="AJ481">
        <f t="shared" si="212"/>
        <v>3.2945962294740205</v>
      </c>
      <c r="AK481">
        <f t="shared" si="213"/>
        <v>2.0851874870088736</v>
      </c>
      <c r="AL481">
        <f t="shared" si="214"/>
        <v>2.2873181152566553</v>
      </c>
      <c r="AM481">
        <f t="shared" si="215"/>
        <v>2.4627675005757297</v>
      </c>
      <c r="AN481">
        <f>ACOS(COS(RADIANS(90-$C481)) *COS(RADIANS(90-'1. Intensity Data'!$C$8)) +SIN(RADIANS(90-'Climate Stations - U of M'!$C481)) *SIN(RADIANS(90-'1. Intensity Data'!$C$8)) *COS(RADIANS('Climate Stations - U of M'!$D481-'1. Intensity Data'!$C$9))) *6371</f>
        <v>391.47286328340783</v>
      </c>
    </row>
    <row r="482" spans="1:40" x14ac:dyDescent="0.25">
      <c r="A482">
        <v>525</v>
      </c>
      <c r="B482" t="s">
        <v>1050</v>
      </c>
      <c r="C482">
        <v>45.731699999999897</v>
      </c>
      <c r="D482">
        <v>-107.6092</v>
      </c>
      <c r="E482">
        <v>877.79999999999905</v>
      </c>
      <c r="F482" t="s">
        <v>1051</v>
      </c>
      <c r="G482" t="s">
        <v>2345</v>
      </c>
      <c r="H482" s="8">
        <v>0.95</v>
      </c>
      <c r="I482" s="8">
        <v>1.35294</v>
      </c>
      <c r="J482" s="8">
        <v>2.33338</v>
      </c>
      <c r="K482" s="8">
        <v>3.2595999999999998</v>
      </c>
      <c r="L482">
        <f t="shared" si="189"/>
        <v>2879.9213519999967</v>
      </c>
      <c r="M482">
        <f t="shared" si="190"/>
        <v>0.62168855972918236</v>
      </c>
      <c r="N482">
        <f t="shared" si="191"/>
        <v>1.8490548394592661</v>
      </c>
      <c r="O482" s="6">
        <f t="shared" si="192"/>
        <v>0.31374209150279669</v>
      </c>
      <c r="P482" s="6">
        <f t="shared" si="193"/>
        <v>0.40421911358103857</v>
      </c>
      <c r="Q482">
        <f t="shared" si="194"/>
        <v>1.1266369765201523</v>
      </c>
      <c r="R482" s="8">
        <v>1.3937665072814425</v>
      </c>
      <c r="S482">
        <f t="shared" si="195"/>
        <v>2.1634761878575546</v>
      </c>
      <c r="T482">
        <f t="shared" si="196"/>
        <v>1.6785591112687923</v>
      </c>
      <c r="U482">
        <f t="shared" si="197"/>
        <v>1.4174499161825356</v>
      </c>
      <c r="V482">
        <f t="shared" si="198"/>
        <v>0.98226792437210819</v>
      </c>
      <c r="W482">
        <f t="shared" si="199"/>
        <v>0.62168855972918236</v>
      </c>
      <c r="X482">
        <f t="shared" si="200"/>
        <v>0.7037664197968867</v>
      </c>
      <c r="Y482">
        <f t="shared" si="201"/>
        <v>0.7750100023356542</v>
      </c>
      <c r="Z482">
        <f t="shared" si="202"/>
        <v>3.9206966782901294</v>
      </c>
      <c r="AA482">
        <f t="shared" si="203"/>
        <v>3.0419198366044111</v>
      </c>
      <c r="AB482">
        <f t="shared" si="204"/>
        <v>2.5687323064659471</v>
      </c>
      <c r="AC482">
        <f t="shared" si="205"/>
        <v>1.7800864229018407</v>
      </c>
      <c r="AD482">
        <f t="shared" si="206"/>
        <v>1.1266369765201523</v>
      </c>
      <c r="AE482">
        <f t="shared" si="207"/>
        <v>1.1200652634508288</v>
      </c>
      <c r="AF482">
        <f t="shared" si="208"/>
        <v>1.1992561566658198</v>
      </c>
      <c r="AG482">
        <f t="shared" si="209"/>
        <v>6.4347108413182452</v>
      </c>
      <c r="AH482">
        <f t="shared" si="210"/>
        <v>4.9924480665400184</v>
      </c>
      <c r="AI482">
        <f t="shared" si="211"/>
        <v>4.2158450339671267</v>
      </c>
      <c r="AJ482">
        <f t="shared" si="212"/>
        <v>2.9215066463456405</v>
      </c>
      <c r="AK482">
        <f t="shared" si="213"/>
        <v>1.8490548394592661</v>
      </c>
      <c r="AL482">
        <f t="shared" si="214"/>
        <v>1.9701361295944495</v>
      </c>
      <c r="AM482">
        <f t="shared" si="215"/>
        <v>2.075234689431789</v>
      </c>
      <c r="AN482">
        <f>ACOS(COS(RADIANS(90-$C482)) *COS(RADIANS(90-'1. Intensity Data'!$C$8)) +SIN(RADIANS(90-'Climate Stations - U of M'!$C482)) *SIN(RADIANS(90-'1. Intensity Data'!$C$8)) *COS(RADIANS('Climate Stations - U of M'!$D482-'1. Intensity Data'!$C$9))) *6371</f>
        <v>352.3289689284079</v>
      </c>
    </row>
    <row r="483" spans="1:40" x14ac:dyDescent="0.25">
      <c r="A483">
        <v>5</v>
      </c>
      <c r="B483" t="s">
        <v>13</v>
      </c>
      <c r="C483">
        <v>45.728200000000001</v>
      </c>
      <c r="D483">
        <v>-107.618399999999</v>
      </c>
      <c r="E483">
        <v>887.89999999999895</v>
      </c>
      <c r="F483" t="s">
        <v>14</v>
      </c>
      <c r="G483" t="s">
        <v>2345</v>
      </c>
      <c r="H483" s="8">
        <v>0.95245000000000002</v>
      </c>
      <c r="I483" s="8">
        <v>1.34978</v>
      </c>
      <c r="J483" s="8">
        <v>2.3336899999999998</v>
      </c>
      <c r="K483" s="8">
        <v>3.25</v>
      </c>
      <c r="L483">
        <f t="shared" si="189"/>
        <v>2913.0578359999968</v>
      </c>
      <c r="M483">
        <f t="shared" si="190"/>
        <v>0.62615176712130871</v>
      </c>
      <c r="N483">
        <f t="shared" si="191"/>
        <v>1.8521327342085232</v>
      </c>
      <c r="O483" s="6">
        <f t="shared" si="192"/>
        <v>0.31338797481152303</v>
      </c>
      <c r="P483" s="6">
        <f t="shared" si="193"/>
        <v>0.40892777595931029</v>
      </c>
      <c r="Q483">
        <f t="shared" si="194"/>
        <v>1.1305302550839169</v>
      </c>
      <c r="R483" s="8">
        <v>1.5207033101379808</v>
      </c>
      <c r="S483">
        <f t="shared" si="195"/>
        <v>2.1790081495821543</v>
      </c>
      <c r="T483">
        <f t="shared" si="196"/>
        <v>1.6906097712275334</v>
      </c>
      <c r="U483">
        <f t="shared" si="197"/>
        <v>1.4276260290365836</v>
      </c>
      <c r="V483">
        <f t="shared" si="198"/>
        <v>0.98931979205166776</v>
      </c>
      <c r="W483">
        <f t="shared" si="199"/>
        <v>0.62615176712130871</v>
      </c>
      <c r="X483">
        <f t="shared" si="200"/>
        <v>0.70772632534098157</v>
      </c>
      <c r="Y483">
        <f t="shared" si="201"/>
        <v>0.77853304187565764</v>
      </c>
      <c r="Z483">
        <f t="shared" si="202"/>
        <v>3.9342452876920309</v>
      </c>
      <c r="AA483">
        <f t="shared" si="203"/>
        <v>3.0524316887265757</v>
      </c>
      <c r="AB483">
        <f t="shared" si="204"/>
        <v>2.5776089815913306</v>
      </c>
      <c r="AC483">
        <f t="shared" si="205"/>
        <v>1.7862378030325887</v>
      </c>
      <c r="AD483">
        <f t="shared" si="206"/>
        <v>1.1305302550839169</v>
      </c>
      <c r="AE483">
        <f t="shared" si="207"/>
        <v>1.1517994641649634</v>
      </c>
      <c r="AF483">
        <f t="shared" si="208"/>
        <v>1.2585356435998232</v>
      </c>
      <c r="AG483">
        <f t="shared" si="209"/>
        <v>6.4454219150456602</v>
      </c>
      <c r="AH483">
        <f t="shared" si="210"/>
        <v>5.0007583823630126</v>
      </c>
      <c r="AI483">
        <f t="shared" si="211"/>
        <v>4.2228626339954323</v>
      </c>
      <c r="AJ483">
        <f t="shared" si="212"/>
        <v>2.9263697200494669</v>
      </c>
      <c r="AK483">
        <f t="shared" si="213"/>
        <v>1.8521327342085232</v>
      </c>
      <c r="AL483">
        <f t="shared" si="214"/>
        <v>1.9725220506563923</v>
      </c>
      <c r="AM483">
        <f t="shared" si="215"/>
        <v>2.0770199773331428</v>
      </c>
      <c r="AN483">
        <f>ACOS(COS(RADIANS(90-$C483)) *COS(RADIANS(90-'1. Intensity Data'!$C$8)) +SIN(RADIANS(90-'Climate Stations - U of M'!$C483)) *SIN(RADIANS(90-'1. Intensity Data'!$C$8)) *COS(RADIANS('Climate Stations - U of M'!$D483-'1. Intensity Data'!$C$9))) *6371</f>
        <v>351.7634752070029</v>
      </c>
    </row>
    <row r="484" spans="1:40" x14ac:dyDescent="0.25">
      <c r="A484">
        <v>2</v>
      </c>
      <c r="B484" t="s">
        <v>7</v>
      </c>
      <c r="C484">
        <v>45.735999999999898</v>
      </c>
      <c r="D484">
        <v>-107.602</v>
      </c>
      <c r="E484">
        <v>883.89999999999895</v>
      </c>
      <c r="F484" t="s">
        <v>8</v>
      </c>
      <c r="G484" t="s">
        <v>2345</v>
      </c>
      <c r="H484" s="8">
        <v>0.94899999999999995</v>
      </c>
      <c r="I484" s="8">
        <v>1.35609</v>
      </c>
      <c r="J484" s="8">
        <v>2.3306100000000001</v>
      </c>
      <c r="K484" s="8">
        <v>3.2663899999999999</v>
      </c>
      <c r="L484">
        <f t="shared" si="189"/>
        <v>2899.9344759999967</v>
      </c>
      <c r="M484">
        <f t="shared" si="190"/>
        <v>0.61906319639551943</v>
      </c>
      <c r="N484">
        <f t="shared" si="191"/>
        <v>1.842831875767392</v>
      </c>
      <c r="O484" s="6">
        <f t="shared" si="192"/>
        <v>0.31282246491746762</v>
      </c>
      <c r="P484" s="6">
        <f t="shared" si="193"/>
        <v>0.4022311868221643</v>
      </c>
      <c r="Q484">
        <f t="shared" si="194"/>
        <v>1.1225315312947781</v>
      </c>
      <c r="R484" s="8">
        <v>1.517405531131256</v>
      </c>
      <c r="S484">
        <f t="shared" si="195"/>
        <v>2.1543399234564076</v>
      </c>
      <c r="T484">
        <f t="shared" si="196"/>
        <v>1.6714706302679025</v>
      </c>
      <c r="U484">
        <f t="shared" si="197"/>
        <v>1.4114640877817841</v>
      </c>
      <c r="V484">
        <f t="shared" si="198"/>
        <v>0.97811985030492077</v>
      </c>
      <c r="W484">
        <f t="shared" si="199"/>
        <v>0.61906319639551943</v>
      </c>
      <c r="X484">
        <f t="shared" si="200"/>
        <v>0.70154739729663951</v>
      </c>
      <c r="Y484">
        <f t="shared" si="201"/>
        <v>0.77314368367881192</v>
      </c>
      <c r="Z484">
        <f t="shared" si="202"/>
        <v>3.9064097289058277</v>
      </c>
      <c r="AA484">
        <f t="shared" si="203"/>
        <v>3.0308351344959013</v>
      </c>
      <c r="AB484">
        <f t="shared" si="204"/>
        <v>2.559371891352094</v>
      </c>
      <c r="AC484">
        <f t="shared" si="205"/>
        <v>1.7735998194457494</v>
      </c>
      <c r="AD484">
        <f t="shared" si="206"/>
        <v>1.1225315312947781</v>
      </c>
      <c r="AE484">
        <f t="shared" si="207"/>
        <v>1.1509750194132822</v>
      </c>
      <c r="AF484">
        <f t="shared" si="208"/>
        <v>1.2569955808036828</v>
      </c>
      <c r="AG484">
        <f t="shared" si="209"/>
        <v>6.4130549276705242</v>
      </c>
      <c r="AH484">
        <f t="shared" si="210"/>
        <v>4.9756460645719587</v>
      </c>
      <c r="AI484">
        <f t="shared" si="211"/>
        <v>4.2016566767496535</v>
      </c>
      <c r="AJ484">
        <f t="shared" si="212"/>
        <v>2.9116743637124798</v>
      </c>
      <c r="AK484">
        <f t="shared" si="213"/>
        <v>1.842831875767392</v>
      </c>
      <c r="AL484">
        <f t="shared" si="214"/>
        <v>1.964776406825544</v>
      </c>
      <c r="AM484">
        <f t="shared" si="215"/>
        <v>2.0706242597840201</v>
      </c>
      <c r="AN484">
        <f>ACOS(COS(RADIANS(90-$C484)) *COS(RADIANS(90-'1. Intensity Data'!$C$8)) +SIN(RADIANS(90-'Climate Stations - U of M'!$C484)) *SIN(RADIANS(90-'1. Intensity Data'!$C$8)) *COS(RADIANS('Climate Stations - U of M'!$D484-'1. Intensity Data'!$C$9))) *6371</f>
        <v>352.72072238766992</v>
      </c>
    </row>
    <row r="485" spans="1:40" x14ac:dyDescent="0.25">
      <c r="A485">
        <v>1</v>
      </c>
      <c r="B485" t="s">
        <v>5</v>
      </c>
      <c r="C485">
        <v>45.8280999999999</v>
      </c>
      <c r="D485">
        <v>-107.6336</v>
      </c>
      <c r="E485">
        <v>880</v>
      </c>
      <c r="F485" t="s">
        <v>6</v>
      </c>
      <c r="G485" t="s">
        <v>2345</v>
      </c>
      <c r="H485" s="8">
        <v>0.98107</v>
      </c>
      <c r="I485" s="8">
        <v>1.37</v>
      </c>
      <c r="J485" s="8">
        <v>2.3792</v>
      </c>
      <c r="K485" s="8">
        <v>3.2494100000000001</v>
      </c>
      <c r="L485">
        <f t="shared" si="189"/>
        <v>2887.1392000000001</v>
      </c>
      <c r="M485">
        <f t="shared" si="190"/>
        <v>0.65327264741678825</v>
      </c>
      <c r="N485">
        <f t="shared" si="191"/>
        <v>1.9031078776897465</v>
      </c>
      <c r="O485" s="6">
        <f t="shared" si="192"/>
        <v>0.31948565449097399</v>
      </c>
      <c r="P485" s="6">
        <f t="shared" si="193"/>
        <v>0.43182206677702084</v>
      </c>
      <c r="Q485">
        <f t="shared" si="194"/>
        <v>1.1674649722333839</v>
      </c>
      <c r="R485" s="8">
        <v>1.556271992776936</v>
      </c>
      <c r="S485">
        <f t="shared" si="195"/>
        <v>2.2733888130104232</v>
      </c>
      <c r="T485">
        <f t="shared" si="196"/>
        <v>1.7638361480253284</v>
      </c>
      <c r="U485">
        <f t="shared" si="197"/>
        <v>1.489461636110277</v>
      </c>
      <c r="V485">
        <f t="shared" si="198"/>
        <v>1.0321707829185256</v>
      </c>
      <c r="W485">
        <f t="shared" si="199"/>
        <v>0.65327264741678825</v>
      </c>
      <c r="X485">
        <f t="shared" si="200"/>
        <v>0.73522198556259122</v>
      </c>
      <c r="Y485">
        <f t="shared" si="201"/>
        <v>0.80635401107314819</v>
      </c>
      <c r="Z485">
        <f t="shared" si="202"/>
        <v>4.0627781033721755</v>
      </c>
      <c r="AA485">
        <f t="shared" si="203"/>
        <v>3.1521554250301369</v>
      </c>
      <c r="AB485">
        <f t="shared" si="204"/>
        <v>2.661820136692115</v>
      </c>
      <c r="AC485">
        <f t="shared" si="205"/>
        <v>1.8445946561287465</v>
      </c>
      <c r="AD485">
        <f t="shared" si="206"/>
        <v>1.1674649722333839</v>
      </c>
      <c r="AE485">
        <f t="shared" si="207"/>
        <v>1.1606916348247021</v>
      </c>
      <c r="AF485">
        <f t="shared" si="208"/>
        <v>1.2751462183922153</v>
      </c>
      <c r="AG485">
        <f t="shared" si="209"/>
        <v>6.6228154143603168</v>
      </c>
      <c r="AH485">
        <f t="shared" si="210"/>
        <v>5.138391269762316</v>
      </c>
      <c r="AI485">
        <f t="shared" si="211"/>
        <v>4.3390859611326213</v>
      </c>
      <c r="AJ485">
        <f t="shared" si="212"/>
        <v>3.0069104467497998</v>
      </c>
      <c r="AK485">
        <f t="shared" si="213"/>
        <v>1.9031078776897465</v>
      </c>
      <c r="AL485">
        <f t="shared" si="214"/>
        <v>2.02213090826731</v>
      </c>
      <c r="AM485">
        <f t="shared" si="215"/>
        <v>2.1254428988086351</v>
      </c>
      <c r="AN485">
        <f>ACOS(COS(RADIANS(90-$C485)) *COS(RADIANS(90-'1. Intensity Data'!$C$8)) +SIN(RADIANS(90-'Climate Stations - U of M'!$C485)) *SIN(RADIANS(90-'1. Intensity Data'!$C$8)) *COS(RADIANS('Climate Stations - U of M'!$D485-'1. Intensity Data'!$C$9))) *6371</f>
        <v>347.46890819504983</v>
      </c>
    </row>
    <row r="486" spans="1:40" x14ac:dyDescent="0.25">
      <c r="A486">
        <v>526</v>
      </c>
      <c r="B486" t="s">
        <v>1052</v>
      </c>
      <c r="C486">
        <v>48.5352999999999</v>
      </c>
      <c r="D486">
        <v>-108.79640000000001</v>
      </c>
      <c r="E486">
        <v>722.7</v>
      </c>
      <c r="F486" t="s">
        <v>1053</v>
      </c>
      <c r="G486" t="s">
        <v>2345</v>
      </c>
      <c r="H486" s="8">
        <v>0.97326000000000001</v>
      </c>
      <c r="I486" s="8">
        <v>1.55</v>
      </c>
      <c r="J486" s="8">
        <v>2.3678599999999999</v>
      </c>
      <c r="K486" s="8">
        <v>3.75</v>
      </c>
      <c r="L486">
        <f t="shared" si="189"/>
        <v>2371.0630679999999</v>
      </c>
      <c r="M486">
        <f t="shared" si="190"/>
        <v>0.57189624165419362</v>
      </c>
      <c r="N486">
        <f t="shared" si="191"/>
        <v>1.7316862577085868</v>
      </c>
      <c r="O486" s="6">
        <f t="shared" si="192"/>
        <v>0.2964680970549306</v>
      </c>
      <c r="P486" s="6">
        <f t="shared" si="193"/>
        <v>0.36640021605459638</v>
      </c>
      <c r="Q486">
        <f t="shared" si="194"/>
        <v>1.0490432368815916</v>
      </c>
      <c r="R486" s="8">
        <v>1.3197941122342742</v>
      </c>
      <c r="S486">
        <f t="shared" si="195"/>
        <v>1.9901989209565936</v>
      </c>
      <c r="T486">
        <f t="shared" si="196"/>
        <v>1.5441198524663227</v>
      </c>
      <c r="U486">
        <f t="shared" si="197"/>
        <v>1.3039234309715613</v>
      </c>
      <c r="V486">
        <f t="shared" si="198"/>
        <v>0.90359606181362595</v>
      </c>
      <c r="W486">
        <f t="shared" si="199"/>
        <v>0.57189624165419362</v>
      </c>
      <c r="X486">
        <f t="shared" si="200"/>
        <v>0.67223718124064513</v>
      </c>
      <c r="Y486">
        <f t="shared" si="201"/>
        <v>0.75933311680168525</v>
      </c>
      <c r="Z486">
        <f t="shared" si="202"/>
        <v>3.6506704643479386</v>
      </c>
      <c r="AA486">
        <f t="shared" si="203"/>
        <v>2.8324167395802973</v>
      </c>
      <c r="AB486">
        <f t="shared" si="204"/>
        <v>2.3918185800900287</v>
      </c>
      <c r="AC486">
        <f t="shared" si="205"/>
        <v>1.6574883142729149</v>
      </c>
      <c r="AD486">
        <f t="shared" si="206"/>
        <v>1.0490432368815916</v>
      </c>
      <c r="AE486">
        <f t="shared" si="207"/>
        <v>1.1015721646890366</v>
      </c>
      <c r="AF486">
        <f t="shared" si="208"/>
        <v>1.1647110481787921</v>
      </c>
      <c r="AG486">
        <f t="shared" si="209"/>
        <v>6.0262681768258819</v>
      </c>
      <c r="AH486">
        <f t="shared" si="210"/>
        <v>4.6755528958131842</v>
      </c>
      <c r="AI486">
        <f t="shared" si="211"/>
        <v>3.9482446675755773</v>
      </c>
      <c r="AJ486">
        <f t="shared" si="212"/>
        <v>2.7360642871795671</v>
      </c>
      <c r="AK486">
        <f t="shared" si="213"/>
        <v>1.7316862577085868</v>
      </c>
      <c r="AL486">
        <f t="shared" si="214"/>
        <v>1.8907296932814401</v>
      </c>
      <c r="AM486">
        <f t="shared" si="215"/>
        <v>2.0287793953586766</v>
      </c>
      <c r="AN486">
        <f>ACOS(COS(RADIANS(90-$C486)) *COS(RADIANS(90-'1. Intensity Data'!$C$8)) +SIN(RADIANS(90-'Climate Stations - U of M'!$C486)) *SIN(RADIANS(90-'1. Intensity Data'!$C$8)) *COS(RADIANS('Climate Stations - U of M'!$D486-'1. Intensity Data'!$C$9))) *6371</f>
        <v>323.99652750397371</v>
      </c>
    </row>
    <row r="487" spans="1:40" x14ac:dyDescent="0.25">
      <c r="A487">
        <v>527</v>
      </c>
      <c r="B487" t="s">
        <v>1054</v>
      </c>
      <c r="C487">
        <v>48.238300000000002</v>
      </c>
      <c r="D487">
        <v>-108.677499999999</v>
      </c>
      <c r="E487">
        <v>821.39999999999895</v>
      </c>
      <c r="F487" t="s">
        <v>1055</v>
      </c>
      <c r="G487" t="s">
        <v>2345</v>
      </c>
      <c r="H487" s="8">
        <v>1.0062199999999999</v>
      </c>
      <c r="I487" s="8">
        <v>1.60914</v>
      </c>
      <c r="J487" s="8">
        <v>2.40429</v>
      </c>
      <c r="K487" s="8">
        <v>3.8</v>
      </c>
      <c r="L487">
        <f t="shared" si="189"/>
        <v>2694.8819759999965</v>
      </c>
      <c r="M487">
        <f t="shared" si="190"/>
        <v>0.58799231432690746</v>
      </c>
      <c r="N487">
        <f t="shared" si="191"/>
        <v>1.7417119817472897</v>
      </c>
      <c r="O487" s="6">
        <f t="shared" si="192"/>
        <v>0.29491638106921469</v>
      </c>
      <c r="P487" s="6">
        <f t="shared" si="193"/>
        <v>0.38357185628783907</v>
      </c>
      <c r="Q487">
        <f t="shared" si="194"/>
        <v>1.0626419190175642</v>
      </c>
      <c r="R487" s="8">
        <v>1.5344728228956068</v>
      </c>
      <c r="S487">
        <f t="shared" si="195"/>
        <v>2.0462132538576379</v>
      </c>
      <c r="T487">
        <f t="shared" si="196"/>
        <v>1.5875792486826503</v>
      </c>
      <c r="U487">
        <f t="shared" si="197"/>
        <v>1.3406224766653489</v>
      </c>
      <c r="V487">
        <f t="shared" si="198"/>
        <v>0.92902785663651388</v>
      </c>
      <c r="W487">
        <f t="shared" si="199"/>
        <v>0.58799231432690746</v>
      </c>
      <c r="X487">
        <f t="shared" si="200"/>
        <v>0.69254923574518057</v>
      </c>
      <c r="Y487">
        <f t="shared" si="201"/>
        <v>0.78330464353624163</v>
      </c>
      <c r="Z487">
        <f t="shared" si="202"/>
        <v>3.6979938781811232</v>
      </c>
      <c r="AA487">
        <f t="shared" si="203"/>
        <v>2.8691331813474235</v>
      </c>
      <c r="AB487">
        <f t="shared" si="204"/>
        <v>2.422823575360046</v>
      </c>
      <c r="AC487">
        <f t="shared" si="205"/>
        <v>1.6789742320477516</v>
      </c>
      <c r="AD487">
        <f t="shared" si="206"/>
        <v>1.0626419190175642</v>
      </c>
      <c r="AE487">
        <f t="shared" si="207"/>
        <v>1.15524184235437</v>
      </c>
      <c r="AF487">
        <f t="shared" si="208"/>
        <v>1.2649660060576347</v>
      </c>
      <c r="AG487">
        <f t="shared" si="209"/>
        <v>6.0611576964805671</v>
      </c>
      <c r="AH487">
        <f t="shared" si="210"/>
        <v>4.7026223507176823</v>
      </c>
      <c r="AI487">
        <f t="shared" si="211"/>
        <v>3.97110331838382</v>
      </c>
      <c r="AJ487">
        <f t="shared" si="212"/>
        <v>2.751904931160718</v>
      </c>
      <c r="AK487">
        <f t="shared" si="213"/>
        <v>1.7417119817472897</v>
      </c>
      <c r="AL487">
        <f t="shared" si="214"/>
        <v>1.9073564863104671</v>
      </c>
      <c r="AM487">
        <f t="shared" si="215"/>
        <v>2.0511359162713054</v>
      </c>
      <c r="AN487">
        <f>ACOS(COS(RADIANS(90-$C487)) *COS(RADIANS(90-'1. Intensity Data'!$C$8)) +SIN(RADIANS(90-'Climate Stations - U of M'!$C487)) *SIN(RADIANS(90-'1. Intensity Data'!$C$8)) *COS(RADIANS('Climate Stations - U of M'!$D487-'1. Intensity Data'!$C$9))) *6371</f>
        <v>310.69178551649526</v>
      </c>
    </row>
    <row r="488" spans="1:40" x14ac:dyDescent="0.25">
      <c r="A488">
        <v>528</v>
      </c>
      <c r="B488" t="s">
        <v>1056</v>
      </c>
      <c r="C488">
        <v>46.4328</v>
      </c>
      <c r="D488">
        <v>-109.83110000000001</v>
      </c>
      <c r="E488" s="13">
        <v>1273.5</v>
      </c>
      <c r="F488" t="s">
        <v>1057</v>
      </c>
      <c r="G488" t="s">
        <v>2345</v>
      </c>
      <c r="H488" s="8">
        <v>0.91891</v>
      </c>
      <c r="I488" s="8">
        <v>1.4347799999999999</v>
      </c>
      <c r="J488" s="8">
        <v>2.2517900000000002</v>
      </c>
      <c r="K488" s="8">
        <v>3.4379200000000001</v>
      </c>
      <c r="L488">
        <f t="shared" si="189"/>
        <v>4178.1497399999998</v>
      </c>
      <c r="M488">
        <f t="shared" si="190"/>
        <v>0.55178209440402026</v>
      </c>
      <c r="N488">
        <f t="shared" si="191"/>
        <v>1.662148201202901</v>
      </c>
      <c r="O488" s="6">
        <f t="shared" si="192"/>
        <v>0.28383424771740534</v>
      </c>
      <c r="P488" s="6">
        <f t="shared" si="193"/>
        <v>0.3550431858523474</v>
      </c>
      <c r="Q488">
        <f t="shared" si="194"/>
        <v>1.0085956935276243</v>
      </c>
      <c r="R488" s="8">
        <v>1.7836806557024052</v>
      </c>
      <c r="S488">
        <f t="shared" si="195"/>
        <v>1.9202016885259905</v>
      </c>
      <c r="T488">
        <f t="shared" si="196"/>
        <v>1.4898116548908547</v>
      </c>
      <c r="U488">
        <f t="shared" si="197"/>
        <v>1.2580631752411662</v>
      </c>
      <c r="V488">
        <f t="shared" si="198"/>
        <v>0.87181570915835205</v>
      </c>
      <c r="W488">
        <f t="shared" si="199"/>
        <v>0.55178209440402026</v>
      </c>
      <c r="X488">
        <f t="shared" si="200"/>
        <v>0.64356407080301514</v>
      </c>
      <c r="Y488">
        <f t="shared" si="201"/>
        <v>0.72323082631734281</v>
      </c>
      <c r="Z488">
        <f t="shared" si="202"/>
        <v>3.5099130134761323</v>
      </c>
      <c r="AA488">
        <f t="shared" si="203"/>
        <v>2.7232083725245859</v>
      </c>
      <c r="AB488">
        <f t="shared" si="204"/>
        <v>2.2995981812429833</v>
      </c>
      <c r="AC488">
        <f t="shared" si="205"/>
        <v>1.5935811957736465</v>
      </c>
      <c r="AD488">
        <f t="shared" si="206"/>
        <v>1.0085956935276243</v>
      </c>
      <c r="AE488">
        <f t="shared" si="207"/>
        <v>1.2175438005560695</v>
      </c>
      <c r="AF488">
        <f t="shared" si="208"/>
        <v>1.3813460639784094</v>
      </c>
      <c r="AG488">
        <f t="shared" si="209"/>
        <v>5.7842757401860947</v>
      </c>
      <c r="AH488">
        <f t="shared" si="210"/>
        <v>4.4878001432478332</v>
      </c>
      <c r="AI488">
        <f t="shared" si="211"/>
        <v>3.789697898742614</v>
      </c>
      <c r="AJ488">
        <f t="shared" si="212"/>
        <v>2.6261941579005836</v>
      </c>
      <c r="AK488">
        <f t="shared" si="213"/>
        <v>1.662148201202901</v>
      </c>
      <c r="AL488">
        <f t="shared" si="214"/>
        <v>1.8095586509021757</v>
      </c>
      <c r="AM488">
        <f t="shared" si="215"/>
        <v>1.9375109212411463</v>
      </c>
      <c r="AN488">
        <f>ACOS(COS(RADIANS(90-$C488)) *COS(RADIANS(90-'1. Intensity Data'!$C$8)) +SIN(RADIANS(90-'Climate Stations - U of M'!$C488)) *SIN(RADIANS(90-'1. Intensity Data'!$C$8)) *COS(RADIANS('Climate Stations - U of M'!$D488-'1. Intensity Data'!$C$9))) *6371</f>
        <v>167.90611329609041</v>
      </c>
    </row>
    <row r="489" spans="1:40" x14ac:dyDescent="0.25">
      <c r="A489">
        <v>529</v>
      </c>
      <c r="B489" t="s">
        <v>1058</v>
      </c>
      <c r="C489">
        <v>46.577500000000001</v>
      </c>
      <c r="D489">
        <v>-109.94750000000001</v>
      </c>
      <c r="E489" s="13">
        <v>1402.7</v>
      </c>
      <c r="F489" t="s">
        <v>1059</v>
      </c>
      <c r="G489" t="s">
        <v>2345</v>
      </c>
      <c r="H489" s="8">
        <v>0.89500000000000002</v>
      </c>
      <c r="I489" s="8">
        <v>1.40909</v>
      </c>
      <c r="J489" s="8">
        <v>2.1722899999999998</v>
      </c>
      <c r="K489" s="8">
        <v>3.4</v>
      </c>
      <c r="L489">
        <f t="shared" si="189"/>
        <v>4602.0342680000003</v>
      </c>
      <c r="M489">
        <f t="shared" si="190"/>
        <v>0.53393805221809831</v>
      </c>
      <c r="N489">
        <f t="shared" si="191"/>
        <v>1.5835756748963821</v>
      </c>
      <c r="O489" s="6">
        <f t="shared" si="192"/>
        <v>0.26831069787213785</v>
      </c>
      <c r="P489" s="6">
        <f t="shared" si="193"/>
        <v>0.34795924847395443</v>
      </c>
      <c r="Q489">
        <f t="shared" si="194"/>
        <v>0.96576746168516836</v>
      </c>
      <c r="R489" s="8">
        <v>1.1807021327442428</v>
      </c>
      <c r="S489">
        <f t="shared" si="195"/>
        <v>1.8581044217189822</v>
      </c>
      <c r="T489">
        <f t="shared" si="196"/>
        <v>1.4416327409888656</v>
      </c>
      <c r="U489">
        <f t="shared" si="197"/>
        <v>1.217378759057264</v>
      </c>
      <c r="V489">
        <f t="shared" si="198"/>
        <v>0.84362212250459534</v>
      </c>
      <c r="W489">
        <f t="shared" si="199"/>
        <v>0.53393805221809831</v>
      </c>
      <c r="X489">
        <f t="shared" si="200"/>
        <v>0.62420353916357374</v>
      </c>
      <c r="Y489">
        <f t="shared" si="201"/>
        <v>0.70255398183224638</v>
      </c>
      <c r="Z489">
        <f t="shared" si="202"/>
        <v>3.3608707666643856</v>
      </c>
      <c r="AA489">
        <f t="shared" si="203"/>
        <v>2.6075721465499546</v>
      </c>
      <c r="AB489">
        <f t="shared" si="204"/>
        <v>2.2019498126421837</v>
      </c>
      <c r="AC489">
        <f t="shared" si="205"/>
        <v>1.525912589462566</v>
      </c>
      <c r="AD489">
        <f t="shared" si="206"/>
        <v>0.96576746168516836</v>
      </c>
      <c r="AE489">
        <f t="shared" si="207"/>
        <v>1.0667991698165289</v>
      </c>
      <c r="AF489">
        <f t="shared" si="208"/>
        <v>1.0997550937569476</v>
      </c>
      <c r="AG489">
        <f t="shared" si="209"/>
        <v>5.5108433486394093</v>
      </c>
      <c r="AH489">
        <f t="shared" si="210"/>
        <v>4.2756543222202312</v>
      </c>
      <c r="AI489">
        <f t="shared" si="211"/>
        <v>3.6105525387637507</v>
      </c>
      <c r="AJ489">
        <f t="shared" si="212"/>
        <v>2.5020495663362836</v>
      </c>
      <c r="AK489">
        <f t="shared" si="213"/>
        <v>1.5835756748963821</v>
      </c>
      <c r="AL489">
        <f t="shared" si="214"/>
        <v>1.7307542561722866</v>
      </c>
      <c r="AM489">
        <f t="shared" si="215"/>
        <v>1.8585052647197717</v>
      </c>
      <c r="AN489">
        <f>ACOS(COS(RADIANS(90-$C489)) *COS(RADIANS(90-'1. Intensity Data'!$C$8)) +SIN(RADIANS(90-'Climate Stations - U of M'!$C489)) *SIN(RADIANS(90-'1. Intensity Data'!$C$8)) *COS(RADIANS('Climate Stations - U of M'!$D489-'1. Intensity Data'!$C$9))) *6371</f>
        <v>157.8741186905566</v>
      </c>
    </row>
    <row r="490" spans="1:40" x14ac:dyDescent="0.25">
      <c r="A490">
        <v>991</v>
      </c>
      <c r="B490" t="s">
        <v>1977</v>
      </c>
      <c r="C490">
        <v>46.622799999999899</v>
      </c>
      <c r="D490">
        <v>-105.6133</v>
      </c>
      <c r="E490">
        <v>755.89999999999895</v>
      </c>
      <c r="F490" t="s">
        <v>1978</v>
      </c>
      <c r="G490" t="s">
        <v>2345</v>
      </c>
      <c r="H490" s="8">
        <v>1.0603100000000001</v>
      </c>
      <c r="I490" s="8">
        <v>1.41127</v>
      </c>
      <c r="J490" s="8">
        <v>2.5770300000000002</v>
      </c>
      <c r="K490" s="8">
        <v>3.4166699999999999</v>
      </c>
      <c r="L490">
        <f t="shared" si="189"/>
        <v>2479.9869559999966</v>
      </c>
      <c r="M490">
        <f t="shared" si="190"/>
        <v>0.73699898214303439</v>
      </c>
      <c r="N490">
        <f t="shared" si="191"/>
        <v>2.0680039219569362</v>
      </c>
      <c r="O490" s="6">
        <f t="shared" si="192"/>
        <v>0.34023443572981532</v>
      </c>
      <c r="P490" s="6">
        <f t="shared" si="193"/>
        <v>0.50116644228750895</v>
      </c>
      <c r="Q490">
        <f t="shared" si="194"/>
        <v>1.2845851821222225</v>
      </c>
      <c r="R490" s="8">
        <v>1.069632207923241</v>
      </c>
      <c r="S490">
        <f t="shared" si="195"/>
        <v>2.5647564578577597</v>
      </c>
      <c r="T490">
        <f t="shared" si="196"/>
        <v>1.9898972517861928</v>
      </c>
      <c r="U490">
        <f t="shared" si="197"/>
        <v>1.6803576792861183</v>
      </c>
      <c r="V490">
        <f t="shared" si="198"/>
        <v>1.1644583917859943</v>
      </c>
      <c r="W490">
        <f t="shared" si="199"/>
        <v>0.73699898214303439</v>
      </c>
      <c r="X490">
        <f t="shared" si="200"/>
        <v>0.81782673660727578</v>
      </c>
      <c r="Y490">
        <f t="shared" si="201"/>
        <v>0.88798522748223752</v>
      </c>
      <c r="Z490">
        <f t="shared" si="202"/>
        <v>4.4703564337853336</v>
      </c>
      <c r="AA490">
        <f t="shared" si="203"/>
        <v>3.4683799917300009</v>
      </c>
      <c r="AB490">
        <f t="shared" si="204"/>
        <v>2.9288542152386672</v>
      </c>
      <c r="AC490">
        <f t="shared" si="205"/>
        <v>2.0296445877531117</v>
      </c>
      <c r="AD490">
        <f t="shared" si="206"/>
        <v>1.2845851821222225</v>
      </c>
      <c r="AE490">
        <f t="shared" si="207"/>
        <v>1.0390316886112785</v>
      </c>
      <c r="AF490">
        <f t="shared" si="208"/>
        <v>1.0478854388655396</v>
      </c>
      <c r="AG490">
        <f t="shared" si="209"/>
        <v>7.1966536484101375</v>
      </c>
      <c r="AH490">
        <f t="shared" si="210"/>
        <v>5.5836105892837278</v>
      </c>
      <c r="AI490">
        <f t="shared" si="211"/>
        <v>4.7150489420618138</v>
      </c>
      <c r="AJ490">
        <f t="shared" si="212"/>
        <v>3.2674461966919592</v>
      </c>
      <c r="AK490">
        <f t="shared" si="213"/>
        <v>2.0680039219569362</v>
      </c>
      <c r="AL490">
        <f t="shared" si="214"/>
        <v>2.1952604414677022</v>
      </c>
      <c r="AM490">
        <f t="shared" si="215"/>
        <v>2.3057191004030475</v>
      </c>
      <c r="AN490">
        <f>ACOS(COS(RADIANS(90-$C490)) *COS(RADIANS(90-'1. Intensity Data'!$C$8)) +SIN(RADIANS(90-'Climate Stations - U of M'!$C490)) *SIN(RADIANS(90-'1. Intensity Data'!$C$8)) *COS(RADIANS('Climate Stations - U of M'!$D490-'1. Intensity Data'!$C$9))) *6371</f>
        <v>488.77840531035702</v>
      </c>
    </row>
    <row r="491" spans="1:40" x14ac:dyDescent="0.25">
      <c r="A491">
        <v>530</v>
      </c>
      <c r="B491" t="s">
        <v>1060</v>
      </c>
      <c r="C491">
        <v>46.299999999999898</v>
      </c>
      <c r="D491">
        <v>-111.66670000000001</v>
      </c>
      <c r="E491" s="13">
        <v>1585</v>
      </c>
      <c r="F491" t="s">
        <v>1061</v>
      </c>
      <c r="G491" t="s">
        <v>2345</v>
      </c>
      <c r="H491" s="8">
        <v>0.75</v>
      </c>
      <c r="I491" s="8">
        <v>1.28315</v>
      </c>
      <c r="J491" s="8">
        <v>1.7</v>
      </c>
      <c r="K491" s="8">
        <v>2.8394400000000002</v>
      </c>
      <c r="L491">
        <f t="shared" si="189"/>
        <v>5200.1314000000002</v>
      </c>
      <c r="M491">
        <f t="shared" si="190"/>
        <v>0.41815313876008264</v>
      </c>
      <c r="N491">
        <f t="shared" si="191"/>
        <v>1.285475448302313</v>
      </c>
      <c r="O491" s="6">
        <f t="shared" si="192"/>
        <v>0.22170685303710461</v>
      </c>
      <c r="P491" s="6">
        <f t="shared" si="193"/>
        <v>0.26447765866659545</v>
      </c>
      <c r="Q491">
        <f t="shared" si="194"/>
        <v>0.77497655348445427</v>
      </c>
      <c r="R491" s="8">
        <v>2.1296814785800775</v>
      </c>
      <c r="S491">
        <f t="shared" si="195"/>
        <v>1.4551729228850876</v>
      </c>
      <c r="T491">
        <f t="shared" si="196"/>
        <v>1.1290134746522233</v>
      </c>
      <c r="U491">
        <f t="shared" si="197"/>
        <v>0.95338915637298838</v>
      </c>
      <c r="V491">
        <f t="shared" si="198"/>
        <v>0.66068195924093065</v>
      </c>
      <c r="W491">
        <f t="shared" si="199"/>
        <v>0.41815313876008264</v>
      </c>
      <c r="X491">
        <f t="shared" si="200"/>
        <v>0.50111485407006195</v>
      </c>
      <c r="Y491">
        <f t="shared" si="201"/>
        <v>0.57312562295912406</v>
      </c>
      <c r="Z491">
        <f t="shared" si="202"/>
        <v>2.6969184061259006</v>
      </c>
      <c r="AA491">
        <f t="shared" si="203"/>
        <v>2.0924366944080264</v>
      </c>
      <c r="AB491">
        <f t="shared" si="204"/>
        <v>1.7669465419445556</v>
      </c>
      <c r="AC491">
        <f t="shared" si="205"/>
        <v>1.2244629545054377</v>
      </c>
      <c r="AD491">
        <f t="shared" si="206"/>
        <v>0.77497655348445427</v>
      </c>
      <c r="AE491">
        <f t="shared" si="207"/>
        <v>1.3040440062754874</v>
      </c>
      <c r="AF491">
        <f t="shared" si="208"/>
        <v>1.5429284482622823</v>
      </c>
      <c r="AG491">
        <f t="shared" si="209"/>
        <v>4.4734545600920486</v>
      </c>
      <c r="AH491">
        <f t="shared" si="210"/>
        <v>3.4707837104162449</v>
      </c>
      <c r="AI491">
        <f t="shared" si="211"/>
        <v>2.9308840221292733</v>
      </c>
      <c r="AJ491">
        <f t="shared" si="212"/>
        <v>2.0310512083176544</v>
      </c>
      <c r="AK491">
        <f t="shared" si="213"/>
        <v>1.285475448302313</v>
      </c>
      <c r="AL491">
        <f t="shared" si="214"/>
        <v>1.3891065862267347</v>
      </c>
      <c r="AM491">
        <f t="shared" si="215"/>
        <v>1.479058413945133</v>
      </c>
      <c r="AN491">
        <f>ACOS(COS(RADIANS(90-$C491)) *COS(RADIANS(90-'1. Intensity Data'!$C$8)) +SIN(RADIANS(90-'Climate Stations - U of M'!$C491)) *SIN(RADIANS(90-'1. Intensity Data'!$C$8)) *COS(RADIANS('Climate Stations - U of M'!$D491-'1. Intensity Data'!$C$9))) *6371</f>
        <v>41.84226128660535</v>
      </c>
    </row>
    <row r="492" spans="1:40" x14ac:dyDescent="0.25">
      <c r="A492">
        <v>531</v>
      </c>
      <c r="B492" t="s">
        <v>1062</v>
      </c>
      <c r="C492">
        <v>47.3889</v>
      </c>
      <c r="D492">
        <v>-115.4225</v>
      </c>
      <c r="E492">
        <v>963.2</v>
      </c>
      <c r="F492" t="s">
        <v>1063</v>
      </c>
      <c r="G492" t="s">
        <v>2346</v>
      </c>
      <c r="H492" s="8">
        <v>0.94443999999999995</v>
      </c>
      <c r="I492" s="8">
        <v>1.9154500000000001</v>
      </c>
      <c r="J492" s="8">
        <v>2.1124999999999998</v>
      </c>
      <c r="K492" s="8">
        <v>3.9965000000000002</v>
      </c>
      <c r="L492">
        <f t="shared" si="189"/>
        <v>3160.1050880000003</v>
      </c>
      <c r="M492">
        <f t="shared" si="190"/>
        <v>0.38169216553692126</v>
      </c>
      <c r="N492">
        <f t="shared" si="191"/>
        <v>1.117750603613642</v>
      </c>
      <c r="O492" s="6">
        <f t="shared" si="192"/>
        <v>0.18815289098642815</v>
      </c>
      <c r="P492" s="6">
        <f t="shared" si="193"/>
        <v>0.25127451963547565</v>
      </c>
      <c r="Q492">
        <f t="shared" si="194"/>
        <v>0.68451256162455887</v>
      </c>
      <c r="R492" s="8">
        <v>1.699459613026181</v>
      </c>
      <c r="S492">
        <f t="shared" si="195"/>
        <v>1.3282887360684859</v>
      </c>
      <c r="T492">
        <f t="shared" si="196"/>
        <v>1.0305688469496874</v>
      </c>
      <c r="U492">
        <f t="shared" si="197"/>
        <v>0.87025813742418034</v>
      </c>
      <c r="V492">
        <f t="shared" si="198"/>
        <v>0.60307362154833566</v>
      </c>
      <c r="W492">
        <f t="shared" si="199"/>
        <v>0.38169216553692126</v>
      </c>
      <c r="X492">
        <f t="shared" si="200"/>
        <v>0.52237912415269094</v>
      </c>
      <c r="Y492">
        <f t="shared" si="201"/>
        <v>0.64449540423117901</v>
      </c>
      <c r="Z492">
        <f t="shared" si="202"/>
        <v>2.3821037144534647</v>
      </c>
      <c r="AA492">
        <f t="shared" si="203"/>
        <v>1.8481839163863092</v>
      </c>
      <c r="AB492">
        <f t="shared" si="204"/>
        <v>1.5606886405039941</v>
      </c>
      <c r="AC492">
        <f t="shared" si="205"/>
        <v>1.0815298473668031</v>
      </c>
      <c r="AD492">
        <f t="shared" si="206"/>
        <v>0.68451256162455887</v>
      </c>
      <c r="AE492">
        <f t="shared" si="207"/>
        <v>1.1964885398870133</v>
      </c>
      <c r="AF492">
        <f t="shared" si="208"/>
        <v>1.3420148370486127</v>
      </c>
      <c r="AG492">
        <f t="shared" si="209"/>
        <v>3.889772100575474</v>
      </c>
      <c r="AH492">
        <f t="shared" si="210"/>
        <v>3.0179266297568335</v>
      </c>
      <c r="AI492">
        <f t="shared" si="211"/>
        <v>2.5484713762391036</v>
      </c>
      <c r="AJ492">
        <f t="shared" si="212"/>
        <v>1.7660459537095543</v>
      </c>
      <c r="AK492">
        <f t="shared" si="213"/>
        <v>1.117750603613642</v>
      </c>
      <c r="AL492">
        <f t="shared" si="214"/>
        <v>1.3664379527102315</v>
      </c>
      <c r="AM492">
        <f t="shared" si="215"/>
        <v>1.5822985717260711</v>
      </c>
      <c r="AN492">
        <f>ACOS(COS(RADIANS(90-$C492)) *COS(RADIANS(90-'1. Intensity Data'!$C$8)) +SIN(RADIANS(90-'Climate Stations - U of M'!$C492)) *SIN(RADIANS(90-'1. Intensity Data'!$C$8)) *COS(RADIANS('Climate Stations - U of M'!$D492-'1. Intensity Data'!$C$9))) *6371</f>
        <v>273.36337489925364</v>
      </c>
    </row>
    <row r="493" spans="1:40" x14ac:dyDescent="0.25">
      <c r="A493">
        <v>533</v>
      </c>
      <c r="B493" t="s">
        <v>1066</v>
      </c>
      <c r="C493">
        <v>48.543100000000003</v>
      </c>
      <c r="D493">
        <v>-109.7617</v>
      </c>
      <c r="E493">
        <v>787.6</v>
      </c>
      <c r="F493" t="s">
        <v>1067</v>
      </c>
      <c r="G493" t="s">
        <v>2345</v>
      </c>
      <c r="H493" s="8">
        <v>0.98946999999999996</v>
      </c>
      <c r="I493" s="8">
        <v>1.5955900000000001</v>
      </c>
      <c r="J493" s="8">
        <v>2.3902800000000002</v>
      </c>
      <c r="K493" s="8">
        <v>3.7656299999999998</v>
      </c>
      <c r="L493">
        <f t="shared" si="189"/>
        <v>2583.9895839999999</v>
      </c>
      <c r="M493">
        <f t="shared" si="190"/>
        <v>0.57410224681841826</v>
      </c>
      <c r="N493">
        <f t="shared" si="191"/>
        <v>1.7420458720673204</v>
      </c>
      <c r="O493" s="6">
        <f t="shared" si="192"/>
        <v>0.29855234072711662</v>
      </c>
      <c r="P493" s="6">
        <f t="shared" si="193"/>
        <v>0.36716153359384496</v>
      </c>
      <c r="Q493">
        <f t="shared" si="194"/>
        <v>1.0546037028305828</v>
      </c>
      <c r="R493" s="8">
        <v>1.7284765043669248</v>
      </c>
      <c r="S493">
        <f t="shared" si="195"/>
        <v>1.9978758189280952</v>
      </c>
      <c r="T493">
        <f t="shared" si="196"/>
        <v>1.5500760664097295</v>
      </c>
      <c r="U493">
        <f t="shared" si="197"/>
        <v>1.3089531227459936</v>
      </c>
      <c r="V493">
        <f t="shared" si="198"/>
        <v>0.90708154997310086</v>
      </c>
      <c r="W493">
        <f t="shared" si="199"/>
        <v>0.57410224681841826</v>
      </c>
      <c r="X493">
        <f t="shared" si="200"/>
        <v>0.67794418511381371</v>
      </c>
      <c r="Y493">
        <f t="shared" si="201"/>
        <v>0.76807898755421689</v>
      </c>
      <c r="Z493">
        <f t="shared" si="202"/>
        <v>3.6700208858504277</v>
      </c>
      <c r="AA493">
        <f t="shared" si="203"/>
        <v>2.8474299976425739</v>
      </c>
      <c r="AB493">
        <f t="shared" si="204"/>
        <v>2.4044964424537287</v>
      </c>
      <c r="AC493">
        <f t="shared" si="205"/>
        <v>1.6662738504723209</v>
      </c>
      <c r="AD493">
        <f t="shared" si="206"/>
        <v>1.0546037028305828</v>
      </c>
      <c r="AE493">
        <f t="shared" si="207"/>
        <v>1.2037427627221993</v>
      </c>
      <c r="AF493">
        <f t="shared" si="208"/>
        <v>1.3555657253047402</v>
      </c>
      <c r="AG493">
        <f t="shared" si="209"/>
        <v>6.0623196347942745</v>
      </c>
      <c r="AH493">
        <f t="shared" si="210"/>
        <v>4.7035238545817659</v>
      </c>
      <c r="AI493">
        <f t="shared" si="211"/>
        <v>3.9718645883134904</v>
      </c>
      <c r="AJ493">
        <f t="shared" si="212"/>
        <v>2.7524324778663662</v>
      </c>
      <c r="AK493">
        <f t="shared" si="213"/>
        <v>1.7420458720673204</v>
      </c>
      <c r="AL493">
        <f t="shared" si="214"/>
        <v>1.9041044040504902</v>
      </c>
      <c r="AM493">
        <f t="shared" si="215"/>
        <v>2.044771209811882</v>
      </c>
      <c r="AN493">
        <f>ACOS(COS(RADIANS(90-$C493)) *COS(RADIANS(90-'1. Intensity Data'!$C$8)) +SIN(RADIANS(90-'Climate Stations - U of M'!$C493)) *SIN(RADIANS(90-'1. Intensity Data'!$C$8)) *COS(RADIANS('Climate Stations - U of M'!$D493-'1. Intensity Data'!$C$9))) *6371</f>
        <v>275.03968543612308</v>
      </c>
    </row>
    <row r="494" spans="1:40" x14ac:dyDescent="0.25">
      <c r="A494">
        <v>532</v>
      </c>
      <c r="B494" t="s">
        <v>1064</v>
      </c>
      <c r="C494">
        <v>48.75</v>
      </c>
      <c r="D494">
        <v>-109.65</v>
      </c>
      <c r="E494">
        <v>814.1</v>
      </c>
      <c r="F494" t="s">
        <v>1065</v>
      </c>
      <c r="G494" t="s">
        <v>2345</v>
      </c>
      <c r="H494" s="8">
        <v>0.93513000000000002</v>
      </c>
      <c r="I494" s="8">
        <v>1.55972</v>
      </c>
      <c r="J494" s="8">
        <v>2.3566199999999999</v>
      </c>
      <c r="K494" s="8">
        <v>3.6814300000000002</v>
      </c>
      <c r="L494">
        <f t="shared" si="189"/>
        <v>2670.9318440000002</v>
      </c>
      <c r="M494">
        <f t="shared" si="190"/>
        <v>0.52698483320147205</v>
      </c>
      <c r="N494">
        <f t="shared" si="191"/>
        <v>1.7328519201823998</v>
      </c>
      <c r="O494" s="6">
        <f t="shared" si="192"/>
        <v>0.30824642015338899</v>
      </c>
      <c r="P494" s="6">
        <f t="shared" si="193"/>
        <v>0.31332469615445391</v>
      </c>
      <c r="Q494">
        <f t="shared" si="194"/>
        <v>1.0230883081684268</v>
      </c>
      <c r="R494" s="8">
        <v>1.6997533385767181</v>
      </c>
      <c r="S494">
        <f t="shared" si="195"/>
        <v>1.8339072195411226</v>
      </c>
      <c r="T494">
        <f t="shared" si="196"/>
        <v>1.4228590496439746</v>
      </c>
      <c r="U494">
        <f t="shared" si="197"/>
        <v>1.2015254196993561</v>
      </c>
      <c r="V494">
        <f t="shared" si="198"/>
        <v>0.83263603645832585</v>
      </c>
      <c r="W494">
        <f t="shared" si="199"/>
        <v>0.52698483320147205</v>
      </c>
      <c r="X494">
        <f t="shared" si="200"/>
        <v>0.62902112490110407</v>
      </c>
      <c r="Y494">
        <f t="shared" si="201"/>
        <v>0.71758862609638463</v>
      </c>
      <c r="Z494">
        <f t="shared" si="202"/>
        <v>3.5603473124261251</v>
      </c>
      <c r="AA494">
        <f t="shared" si="203"/>
        <v>2.7623384320547526</v>
      </c>
      <c r="AB494">
        <f t="shared" si="204"/>
        <v>2.3326413426240129</v>
      </c>
      <c r="AC494">
        <f t="shared" si="205"/>
        <v>1.6164795269061143</v>
      </c>
      <c r="AD494">
        <f t="shared" si="206"/>
        <v>1.0230883081684268</v>
      </c>
      <c r="AE494">
        <f t="shared" si="207"/>
        <v>1.1965619712746478</v>
      </c>
      <c r="AF494">
        <f t="shared" si="208"/>
        <v>1.3421520068807133</v>
      </c>
      <c r="AG494">
        <f t="shared" si="209"/>
        <v>6.0303246822347507</v>
      </c>
      <c r="AH494">
        <f t="shared" si="210"/>
        <v>4.6787001844924792</v>
      </c>
      <c r="AI494">
        <f t="shared" si="211"/>
        <v>3.9509023780158712</v>
      </c>
      <c r="AJ494">
        <f t="shared" si="212"/>
        <v>2.7379060338881915</v>
      </c>
      <c r="AK494">
        <f t="shared" si="213"/>
        <v>1.7328519201823998</v>
      </c>
      <c r="AL494">
        <f t="shared" si="214"/>
        <v>1.8887939401367997</v>
      </c>
      <c r="AM494">
        <f t="shared" si="215"/>
        <v>2.0241516134572191</v>
      </c>
      <c r="AN494">
        <f>ACOS(COS(RADIANS(90-$C494)) *COS(RADIANS(90-'1. Intensity Data'!$C$8)) +SIN(RADIANS(90-'Climate Stations - U of M'!$C494)) *SIN(RADIANS(90-'1. Intensity Data'!$C$8)) *COS(RADIANS('Climate Stations - U of M'!$D494-'1. Intensity Data'!$C$9))) *6371</f>
        <v>298.2234739619858</v>
      </c>
    </row>
    <row r="495" spans="1:40" x14ac:dyDescent="0.25">
      <c r="A495">
        <v>534</v>
      </c>
      <c r="B495" t="s">
        <v>1068</v>
      </c>
      <c r="C495">
        <v>48.783299999999898</v>
      </c>
      <c r="D495">
        <v>-110</v>
      </c>
      <c r="E495">
        <v>865.89999999999895</v>
      </c>
      <c r="F495" t="s">
        <v>1069</v>
      </c>
      <c r="G495" t="s">
        <v>2345</v>
      </c>
      <c r="H495" s="8">
        <v>0.94055999999999995</v>
      </c>
      <c r="I495" s="8">
        <v>1.5704199999999999</v>
      </c>
      <c r="J495" s="8">
        <v>2.3642500000000002</v>
      </c>
      <c r="K495" s="8">
        <v>3.6895899999999999</v>
      </c>
      <c r="L495">
        <f t="shared" si="189"/>
        <v>2840.8793559999967</v>
      </c>
      <c r="M495">
        <f t="shared" si="190"/>
        <v>0.52935713446339194</v>
      </c>
      <c r="N495">
        <f t="shared" si="191"/>
        <v>1.7326181991547516</v>
      </c>
      <c r="O495" s="6">
        <f t="shared" si="192"/>
        <v>0.30758026295391649</v>
      </c>
      <c r="P495" s="6">
        <f t="shared" si="193"/>
        <v>0.31615874240099784</v>
      </c>
      <c r="Q495">
        <f t="shared" si="194"/>
        <v>1.0243884707778748</v>
      </c>
      <c r="R495" s="8">
        <v>1.5942291403380935</v>
      </c>
      <c r="S495">
        <f t="shared" si="195"/>
        <v>1.8421628279326039</v>
      </c>
      <c r="T495">
        <f t="shared" si="196"/>
        <v>1.4292642630511583</v>
      </c>
      <c r="U495">
        <f t="shared" si="197"/>
        <v>1.2069342665765335</v>
      </c>
      <c r="V495">
        <f t="shared" si="198"/>
        <v>0.83638427245215929</v>
      </c>
      <c r="W495">
        <f t="shared" si="199"/>
        <v>0.52935713446339194</v>
      </c>
      <c r="X495">
        <f t="shared" si="200"/>
        <v>0.63215785084754395</v>
      </c>
      <c r="Y495">
        <f t="shared" si="201"/>
        <v>0.72138887266898788</v>
      </c>
      <c r="Z495">
        <f t="shared" si="202"/>
        <v>3.5648718783070041</v>
      </c>
      <c r="AA495">
        <f t="shared" si="203"/>
        <v>2.7658488711002618</v>
      </c>
      <c r="AB495">
        <f t="shared" si="204"/>
        <v>2.3356057133735542</v>
      </c>
      <c r="AC495">
        <f t="shared" si="205"/>
        <v>1.6185337838290421</v>
      </c>
      <c r="AD495">
        <f t="shared" si="206"/>
        <v>1.0243884707778748</v>
      </c>
      <c r="AE495">
        <f t="shared" si="207"/>
        <v>1.1701809217149917</v>
      </c>
      <c r="AF495">
        <f t="shared" si="208"/>
        <v>1.2928722063032758</v>
      </c>
      <c r="AG495">
        <f t="shared" si="209"/>
        <v>6.0295113330585357</v>
      </c>
      <c r="AH495">
        <f t="shared" si="210"/>
        <v>4.678069137717829</v>
      </c>
      <c r="AI495">
        <f t="shared" si="211"/>
        <v>3.9503694940728331</v>
      </c>
      <c r="AJ495">
        <f t="shared" si="212"/>
        <v>2.7375367546645077</v>
      </c>
      <c r="AK495">
        <f t="shared" si="213"/>
        <v>1.7326181991547516</v>
      </c>
      <c r="AL495">
        <f t="shared" si="214"/>
        <v>1.8905261493660637</v>
      </c>
      <c r="AM495">
        <f t="shared" si="215"/>
        <v>2.0275902501494825</v>
      </c>
      <c r="AN495">
        <f>ACOS(COS(RADIANS(90-$C495)) *COS(RADIANS(90-'1. Intensity Data'!$C$8)) +SIN(RADIANS(90-'Climate Stations - U of M'!$C495)) *SIN(RADIANS(90-'1. Intensity Data'!$C$8)) *COS(RADIANS('Climate Stations - U of M'!$D495-'1. Intensity Data'!$C$9))) *6371</f>
        <v>286.58615774929871</v>
      </c>
    </row>
    <row r="496" spans="1:40" x14ac:dyDescent="0.25">
      <c r="A496" s="1">
        <v>1167</v>
      </c>
      <c r="B496" t="s">
        <v>2326</v>
      </c>
      <c r="C496">
        <v>48.5428</v>
      </c>
      <c r="D496">
        <v>-109.7633</v>
      </c>
      <c r="E496">
        <v>787.89999999999895</v>
      </c>
      <c r="F496" t="s">
        <v>2327</v>
      </c>
      <c r="G496" t="s">
        <v>2345</v>
      </c>
      <c r="H496" s="8">
        <v>0.98946999999999996</v>
      </c>
      <c r="I496" s="8">
        <v>1.5955900000000001</v>
      </c>
      <c r="J496" s="8">
        <v>2.3902800000000002</v>
      </c>
      <c r="K496" s="8">
        <v>3.7656299999999998</v>
      </c>
      <c r="L496">
        <f t="shared" si="189"/>
        <v>2584.9738359999965</v>
      </c>
      <c r="M496">
        <f t="shared" si="190"/>
        <v>0.57410224681841826</v>
      </c>
      <c r="N496">
        <f t="shared" si="191"/>
        <v>1.7420163445073205</v>
      </c>
      <c r="O496" s="6">
        <f t="shared" si="192"/>
        <v>0.29854479282671836</v>
      </c>
      <c r="P496" s="6">
        <f t="shared" si="193"/>
        <v>0.36716676539972559</v>
      </c>
      <c r="Q496">
        <f t="shared" si="194"/>
        <v>1.054591554953523</v>
      </c>
      <c r="R496" s="8">
        <v>1.5248570488308426</v>
      </c>
      <c r="S496">
        <f t="shared" si="195"/>
        <v>1.9978758189280952</v>
      </c>
      <c r="T496">
        <f t="shared" si="196"/>
        <v>1.5500760664097295</v>
      </c>
      <c r="U496">
        <f t="shared" si="197"/>
        <v>1.3089531227459936</v>
      </c>
      <c r="V496">
        <f t="shared" si="198"/>
        <v>0.90708154997310086</v>
      </c>
      <c r="W496">
        <f t="shared" si="199"/>
        <v>0.57410224681841826</v>
      </c>
      <c r="X496">
        <f t="shared" si="200"/>
        <v>0.67794418511381371</v>
      </c>
      <c r="Y496">
        <f t="shared" si="201"/>
        <v>0.76807898755421689</v>
      </c>
      <c r="Z496">
        <f t="shared" si="202"/>
        <v>3.6699786112382595</v>
      </c>
      <c r="AA496">
        <f t="shared" si="203"/>
        <v>2.8473971983745123</v>
      </c>
      <c r="AB496">
        <f t="shared" si="204"/>
        <v>2.4044687452940323</v>
      </c>
      <c r="AC496">
        <f t="shared" si="205"/>
        <v>1.6662546568265664</v>
      </c>
      <c r="AD496">
        <f t="shared" si="206"/>
        <v>1.054591554953523</v>
      </c>
      <c r="AE496">
        <f t="shared" si="207"/>
        <v>1.1528378988381789</v>
      </c>
      <c r="AF496">
        <f t="shared" si="208"/>
        <v>1.2604754395693898</v>
      </c>
      <c r="AG496">
        <f t="shared" si="209"/>
        <v>6.062216878885474</v>
      </c>
      <c r="AH496">
        <f t="shared" si="210"/>
        <v>4.7034441301697658</v>
      </c>
      <c r="AI496">
        <f t="shared" si="211"/>
        <v>3.9717972654766904</v>
      </c>
      <c r="AJ496">
        <f t="shared" si="212"/>
        <v>2.7523858243215664</v>
      </c>
      <c r="AK496">
        <f t="shared" si="213"/>
        <v>1.7420163445073205</v>
      </c>
      <c r="AL496">
        <f t="shared" si="214"/>
        <v>1.9040822583804906</v>
      </c>
      <c r="AM496">
        <f t="shared" si="215"/>
        <v>2.0447554716224019</v>
      </c>
      <c r="AN496">
        <f>ACOS(COS(RADIANS(90-$C496)) *COS(RADIANS(90-'1. Intensity Data'!$C$8)) +SIN(RADIANS(90-'Climate Stations - U of M'!$C496)) *SIN(RADIANS(90-'1. Intensity Data'!$C$8)) *COS(RADIANS('Climate Stations - U of M'!$D496-'1. Intensity Data'!$C$9))) *6371</f>
        <v>274.939984617096</v>
      </c>
    </row>
    <row r="497" spans="1:40" x14ac:dyDescent="0.25">
      <c r="A497" s="1">
        <v>1149</v>
      </c>
      <c r="B497" t="s">
        <v>2290</v>
      </c>
      <c r="C497">
        <v>48.566699999999898</v>
      </c>
      <c r="D497">
        <v>-109.66670000000001</v>
      </c>
      <c r="E497">
        <v>759.89999999999895</v>
      </c>
      <c r="F497" t="s">
        <v>2291</v>
      </c>
      <c r="G497" t="s">
        <v>2345</v>
      </c>
      <c r="H497" s="8">
        <v>0.98234999999999995</v>
      </c>
      <c r="I497" s="8">
        <v>1.59135</v>
      </c>
      <c r="J497" s="8">
        <v>2.3839000000000001</v>
      </c>
      <c r="K497" s="8">
        <v>3.75</v>
      </c>
      <c r="L497">
        <f t="shared" si="189"/>
        <v>2493.1103159999966</v>
      </c>
      <c r="M497">
        <f t="shared" si="190"/>
        <v>0.56770544193609196</v>
      </c>
      <c r="N497">
        <f t="shared" si="191"/>
        <v>1.743410760378667</v>
      </c>
      <c r="O497" s="6">
        <f t="shared" si="192"/>
        <v>0.30053640196164999</v>
      </c>
      <c r="P497" s="6">
        <f t="shared" si="193"/>
        <v>0.35938948226074363</v>
      </c>
      <c r="Q497">
        <f t="shared" si="194"/>
        <v>1.0514001213197055</v>
      </c>
      <c r="R497" s="8">
        <v>1.436059915823972</v>
      </c>
      <c r="S497">
        <f t="shared" si="195"/>
        <v>1.9756149379375998</v>
      </c>
      <c r="T497">
        <f t="shared" si="196"/>
        <v>1.5328046932274484</v>
      </c>
      <c r="U497">
        <f t="shared" si="197"/>
        <v>1.2943684076142896</v>
      </c>
      <c r="V497">
        <f t="shared" si="198"/>
        <v>0.89697459825902537</v>
      </c>
      <c r="W497">
        <f t="shared" si="199"/>
        <v>0.56770544193609196</v>
      </c>
      <c r="X497">
        <f t="shared" si="200"/>
        <v>0.67136658145206896</v>
      </c>
      <c r="Y497">
        <f t="shared" si="201"/>
        <v>0.76134445055193711</v>
      </c>
      <c r="Z497">
        <f t="shared" si="202"/>
        <v>3.6588724221925748</v>
      </c>
      <c r="AA497">
        <f t="shared" si="203"/>
        <v>2.8387803275632049</v>
      </c>
      <c r="AB497">
        <f t="shared" si="204"/>
        <v>2.3971922766089282</v>
      </c>
      <c r="AC497">
        <f t="shared" si="205"/>
        <v>1.6612121916851348</v>
      </c>
      <c r="AD497">
        <f t="shared" si="206"/>
        <v>1.0514001213197055</v>
      </c>
      <c r="AE497">
        <f t="shared" si="207"/>
        <v>1.1306386155864612</v>
      </c>
      <c r="AF497">
        <f t="shared" si="208"/>
        <v>1.219007178455181</v>
      </c>
      <c r="AG497">
        <f t="shared" si="209"/>
        <v>6.0670694461177614</v>
      </c>
      <c r="AH497">
        <f t="shared" si="210"/>
        <v>4.7072090530224013</v>
      </c>
      <c r="AI497">
        <f t="shared" si="211"/>
        <v>3.9749765336633605</v>
      </c>
      <c r="AJ497">
        <f t="shared" si="212"/>
        <v>2.7545890013982941</v>
      </c>
      <c r="AK497">
        <f t="shared" si="213"/>
        <v>1.743410760378667</v>
      </c>
      <c r="AL497">
        <f t="shared" si="214"/>
        <v>1.9035330702840003</v>
      </c>
      <c r="AM497">
        <f t="shared" si="215"/>
        <v>2.04251923528183</v>
      </c>
      <c r="AN497">
        <f>ACOS(COS(RADIANS(90-$C497)) *COS(RADIANS(90-'1. Intensity Data'!$C$8)) +SIN(RADIANS(90-'Climate Stations - U of M'!$C497)) *SIN(RADIANS(90-'1. Intensity Data'!$C$8)) *COS(RADIANS('Climate Stations - U of M'!$D497-'1. Intensity Data'!$C$9))) *6371</f>
        <v>281.48916934419617</v>
      </c>
    </row>
    <row r="498" spans="1:40" x14ac:dyDescent="0.25">
      <c r="A498" s="1">
        <v>1141</v>
      </c>
      <c r="B498" t="s">
        <v>2274</v>
      </c>
      <c r="C498">
        <v>48.966700000000003</v>
      </c>
      <c r="D498">
        <v>-115.95</v>
      </c>
      <c r="E498" s="13">
        <v>1966</v>
      </c>
      <c r="F498" t="s">
        <v>2275</v>
      </c>
      <c r="G498" t="s">
        <v>2346</v>
      </c>
      <c r="H498" s="8">
        <v>1.0442100000000001</v>
      </c>
      <c r="I498" s="8">
        <v>1.93743</v>
      </c>
      <c r="J498" s="8">
        <v>2.25</v>
      </c>
      <c r="K498" s="8">
        <v>4.0849399999999996</v>
      </c>
      <c r="L498">
        <f t="shared" si="189"/>
        <v>6450.1314400000001</v>
      </c>
      <c r="M498">
        <f t="shared" si="190"/>
        <v>0.48364804828721147</v>
      </c>
      <c r="N498">
        <f t="shared" si="191"/>
        <v>1.2328378676908684</v>
      </c>
      <c r="O498" s="6">
        <f t="shared" si="192"/>
        <v>0.19150956381496606</v>
      </c>
      <c r="P498" s="6">
        <f t="shared" si="193"/>
        <v>0.35090373407860276</v>
      </c>
      <c r="Q498">
        <f t="shared" si="194"/>
        <v>0.79187080088473549</v>
      </c>
      <c r="R498" s="8">
        <v>1.5985172812647657</v>
      </c>
      <c r="S498">
        <f t="shared" si="195"/>
        <v>1.6830952080394956</v>
      </c>
      <c r="T498">
        <f t="shared" si="196"/>
        <v>1.305849730375471</v>
      </c>
      <c r="U498">
        <f t="shared" si="197"/>
        <v>1.1027175500948421</v>
      </c>
      <c r="V498">
        <f t="shared" si="198"/>
        <v>0.76416391629379421</v>
      </c>
      <c r="W498">
        <f t="shared" si="199"/>
        <v>0.48364804828721147</v>
      </c>
      <c r="X498">
        <f t="shared" si="200"/>
        <v>0.62378853621540864</v>
      </c>
      <c r="Y498">
        <f t="shared" si="201"/>
        <v>0.74543047973708376</v>
      </c>
      <c r="Z498">
        <f t="shared" si="202"/>
        <v>2.7557103870788793</v>
      </c>
      <c r="AA498">
        <f t="shared" si="203"/>
        <v>2.1380511623887859</v>
      </c>
      <c r="AB498">
        <f t="shared" si="204"/>
        <v>1.8054654260171967</v>
      </c>
      <c r="AC498">
        <f t="shared" si="205"/>
        <v>1.251155865397882</v>
      </c>
      <c r="AD498">
        <f t="shared" si="206"/>
        <v>0.79187080088473549</v>
      </c>
      <c r="AE498">
        <f t="shared" si="207"/>
        <v>1.1712529569466597</v>
      </c>
      <c r="AF498">
        <f t="shared" si="208"/>
        <v>1.2948747681160317</v>
      </c>
      <c r="AG498">
        <f t="shared" si="209"/>
        <v>4.2902757795642223</v>
      </c>
      <c r="AH498">
        <f t="shared" si="210"/>
        <v>3.3286622427653452</v>
      </c>
      <c r="AI498">
        <f t="shared" si="211"/>
        <v>2.8108703383351799</v>
      </c>
      <c r="AJ498">
        <f t="shared" si="212"/>
        <v>1.9478838309515722</v>
      </c>
      <c r="AK498">
        <f t="shared" si="213"/>
        <v>1.2328378676908684</v>
      </c>
      <c r="AL498">
        <f t="shared" si="214"/>
        <v>1.4871284007681513</v>
      </c>
      <c r="AM498">
        <f t="shared" si="215"/>
        <v>1.7078525834792329</v>
      </c>
      <c r="AN498">
        <f>ACOS(COS(RADIANS(90-$C498)) *COS(RADIANS(90-'1. Intensity Data'!$C$8)) +SIN(RADIANS(90-'Climate Stations - U of M'!$C498)) *SIN(RADIANS(90-'1. Intensity Data'!$C$8)) *COS(RADIANS('Climate Stations - U of M'!$D498-'1. Intensity Data'!$C$9))) *6371</f>
        <v>395.28427122631012</v>
      </c>
    </row>
    <row r="499" spans="1:40" x14ac:dyDescent="0.25">
      <c r="A499">
        <v>535</v>
      </c>
      <c r="B499" t="s">
        <v>1070</v>
      </c>
      <c r="C499">
        <v>47.566699999999898</v>
      </c>
      <c r="D499">
        <v>-106.7</v>
      </c>
      <c r="E499">
        <v>808</v>
      </c>
      <c r="F499" t="s">
        <v>1071</v>
      </c>
      <c r="G499" t="s">
        <v>2345</v>
      </c>
      <c r="H499" s="8">
        <v>1.07115</v>
      </c>
      <c r="I499" s="8">
        <v>1.5281</v>
      </c>
      <c r="J499" s="8">
        <v>2.5858400000000001</v>
      </c>
      <c r="K499" s="8">
        <v>3.6891400000000001</v>
      </c>
      <c r="L499">
        <f t="shared" si="189"/>
        <v>2650.9187200000001</v>
      </c>
      <c r="M499">
        <f t="shared" si="190"/>
        <v>0.69624976573849884</v>
      </c>
      <c r="N499">
        <f t="shared" si="191"/>
        <v>1.9635354012420718</v>
      </c>
      <c r="O499" s="6">
        <f t="shared" si="192"/>
        <v>0.32394636579210934</v>
      </c>
      <c r="P499" s="6">
        <f t="shared" si="193"/>
        <v>0.47170725563705729</v>
      </c>
      <c r="Q499">
        <f t="shared" si="194"/>
        <v>1.2176213284395647</v>
      </c>
      <c r="R499" s="8">
        <v>1.052125453798169</v>
      </c>
      <c r="S499">
        <f t="shared" si="195"/>
        <v>2.4229491847699758</v>
      </c>
      <c r="T499">
        <f t="shared" si="196"/>
        <v>1.8798743674939469</v>
      </c>
      <c r="U499">
        <f t="shared" si="197"/>
        <v>1.5874494658837772</v>
      </c>
      <c r="V499">
        <f t="shared" si="198"/>
        <v>1.1000746298668282</v>
      </c>
      <c r="W499">
        <f t="shared" si="199"/>
        <v>0.69624976573849884</v>
      </c>
      <c r="X499">
        <f t="shared" si="200"/>
        <v>0.78997482430387422</v>
      </c>
      <c r="Y499">
        <f t="shared" si="201"/>
        <v>0.87132817513861993</v>
      </c>
      <c r="Z499">
        <f t="shared" si="202"/>
        <v>4.2373222229696843</v>
      </c>
      <c r="AA499">
        <f t="shared" si="203"/>
        <v>3.2875775867868251</v>
      </c>
      <c r="AB499">
        <f t="shared" si="204"/>
        <v>2.7761766288422072</v>
      </c>
      <c r="AC499">
        <f t="shared" si="205"/>
        <v>1.9238416989345124</v>
      </c>
      <c r="AD499">
        <f t="shared" si="206"/>
        <v>1.2176213284395647</v>
      </c>
      <c r="AE499">
        <f t="shared" si="207"/>
        <v>1.0346550000800105</v>
      </c>
      <c r="AF499">
        <f t="shared" si="208"/>
        <v>1.039709784689131</v>
      </c>
      <c r="AG499">
        <f t="shared" si="209"/>
        <v>6.8331031963224085</v>
      </c>
      <c r="AH499">
        <f t="shared" si="210"/>
        <v>5.3015455833535938</v>
      </c>
      <c r="AI499">
        <f t="shared" si="211"/>
        <v>4.4768607148319237</v>
      </c>
      <c r="AJ499">
        <f t="shared" si="212"/>
        <v>3.1023859339624735</v>
      </c>
      <c r="AK499">
        <f t="shared" si="213"/>
        <v>1.9635354012420718</v>
      </c>
      <c r="AL499">
        <f t="shared" si="214"/>
        <v>2.1191115509315539</v>
      </c>
      <c r="AM499">
        <f t="shared" si="215"/>
        <v>2.2541516488620243</v>
      </c>
      <c r="AN499">
        <f>ACOS(COS(RADIANS(90-$C499)) *COS(RADIANS(90-'1. Intensity Data'!$C$8)) +SIN(RADIANS(90-'Climate Stations - U of M'!$C499)) *SIN(RADIANS(90-'1. Intensity Data'!$C$8)) *COS(RADIANS('Climate Stations - U of M'!$D499-'1. Intensity Data'!$C$9))) *6371</f>
        <v>416.61649070853275</v>
      </c>
    </row>
    <row r="500" spans="1:40" x14ac:dyDescent="0.25">
      <c r="A500">
        <v>536</v>
      </c>
      <c r="B500" t="s">
        <v>1072</v>
      </c>
      <c r="C500">
        <v>48.933300000000003</v>
      </c>
      <c r="D500">
        <v>-115.16670000000001</v>
      </c>
      <c r="E500">
        <v>-999.89999999999895</v>
      </c>
      <c r="F500" t="s">
        <v>1073</v>
      </c>
      <c r="G500" t="s">
        <v>2346</v>
      </c>
      <c r="H500" s="8">
        <v>0.76392000000000004</v>
      </c>
      <c r="I500" s="8">
        <v>1.3556999999999999</v>
      </c>
      <c r="J500" s="8">
        <v>1.7749999999999999</v>
      </c>
      <c r="K500" s="8">
        <v>2.91797</v>
      </c>
      <c r="L500">
        <f t="shared" si="189"/>
        <v>-3280.5119159999967</v>
      </c>
      <c r="M500">
        <f t="shared" si="190"/>
        <v>0.29225149211860152</v>
      </c>
      <c r="N500">
        <f t="shared" si="191"/>
        <v>1.028615186737593</v>
      </c>
      <c r="O500" s="6">
        <f t="shared" si="192"/>
        <v>0.18823092134101627</v>
      </c>
      <c r="P500" s="6">
        <f t="shared" si="193"/>
        <v>0.16177975969687519</v>
      </c>
      <c r="Q500">
        <f t="shared" si="194"/>
        <v>0.59519747321723404</v>
      </c>
      <c r="R500" s="8">
        <v>1.6953100071321023</v>
      </c>
      <c r="S500">
        <f t="shared" si="195"/>
        <v>1.0170351925727332</v>
      </c>
      <c r="T500">
        <f t="shared" si="196"/>
        <v>0.78907902872022406</v>
      </c>
      <c r="U500">
        <f t="shared" si="197"/>
        <v>0.66633340203041136</v>
      </c>
      <c r="V500">
        <f t="shared" si="198"/>
        <v>0.46175735754739045</v>
      </c>
      <c r="W500">
        <f t="shared" si="199"/>
        <v>0.29225149211860152</v>
      </c>
      <c r="X500">
        <f t="shared" si="200"/>
        <v>0.41016861908895119</v>
      </c>
      <c r="Y500">
        <f t="shared" si="201"/>
        <v>0.51252068529921468</v>
      </c>
      <c r="Z500">
        <f t="shared" si="202"/>
        <v>2.071287206795974</v>
      </c>
      <c r="AA500">
        <f t="shared" si="203"/>
        <v>1.6070331776865321</v>
      </c>
      <c r="AB500">
        <f t="shared" si="204"/>
        <v>1.3570502389352934</v>
      </c>
      <c r="AC500">
        <f t="shared" si="205"/>
        <v>0.94041200768322986</v>
      </c>
      <c r="AD500">
        <f t="shared" si="206"/>
        <v>0.59519747321723404</v>
      </c>
      <c r="AE500">
        <f t="shared" si="207"/>
        <v>1.1954511384134938</v>
      </c>
      <c r="AF500">
        <f t="shared" si="208"/>
        <v>1.340076971096078</v>
      </c>
      <c r="AG500">
        <f t="shared" si="209"/>
        <v>3.5795808498468236</v>
      </c>
      <c r="AH500">
        <f t="shared" si="210"/>
        <v>2.7772610041915011</v>
      </c>
      <c r="AI500">
        <f t="shared" si="211"/>
        <v>2.3452426257617121</v>
      </c>
      <c r="AJ500">
        <f t="shared" si="212"/>
        <v>1.6252119950453969</v>
      </c>
      <c r="AK500">
        <f t="shared" si="213"/>
        <v>1.028615186737593</v>
      </c>
      <c r="AL500">
        <f t="shared" si="214"/>
        <v>1.2152113900531947</v>
      </c>
      <c r="AM500">
        <f t="shared" si="215"/>
        <v>1.3771768945311371</v>
      </c>
      <c r="AN500">
        <f>ACOS(COS(RADIANS(90-$C500)) *COS(RADIANS(90-'1. Intensity Data'!$C$8)) +SIN(RADIANS(90-'Climate Stations - U of M'!$C500)) *SIN(RADIANS(90-'1. Intensity Data'!$C$8)) *COS(RADIANS('Climate Stations - U of M'!$D500-'1. Intensity Data'!$C$9))) *6371</f>
        <v>351.22710063487182</v>
      </c>
    </row>
    <row r="501" spans="1:40" x14ac:dyDescent="0.25">
      <c r="A501">
        <v>537</v>
      </c>
      <c r="B501" t="s">
        <v>1074</v>
      </c>
      <c r="C501">
        <v>48</v>
      </c>
      <c r="D501">
        <v>-108.7</v>
      </c>
      <c r="E501" s="13">
        <v>1076.9000000000001</v>
      </c>
      <c r="F501" t="s">
        <v>1075</v>
      </c>
      <c r="G501" t="s">
        <v>2345</v>
      </c>
      <c r="H501" s="8">
        <v>1.0164500000000001</v>
      </c>
      <c r="I501" s="8">
        <v>1.4781500000000001</v>
      </c>
      <c r="J501" s="8">
        <v>2.3973399999999998</v>
      </c>
      <c r="K501" s="8">
        <v>3.6312799999999998</v>
      </c>
      <c r="L501">
        <f t="shared" si="189"/>
        <v>3533.1365960000003</v>
      </c>
      <c r="M501">
        <f t="shared" si="190"/>
        <v>0.65007613315631041</v>
      </c>
      <c r="N501">
        <f t="shared" si="191"/>
        <v>1.7631123494964622</v>
      </c>
      <c r="O501" s="6">
        <f t="shared" si="192"/>
        <v>0.2845167870423444</v>
      </c>
      <c r="P501" s="6">
        <f t="shared" si="193"/>
        <v>0.45286412439593493</v>
      </c>
      <c r="Q501">
        <f t="shared" si="194"/>
        <v>1.1079882369461986</v>
      </c>
      <c r="R501" s="8">
        <v>1.4037061855305946</v>
      </c>
      <c r="S501">
        <f t="shared" si="195"/>
        <v>2.2622649433839603</v>
      </c>
      <c r="T501">
        <f t="shared" si="196"/>
        <v>1.7552055595220382</v>
      </c>
      <c r="U501">
        <f t="shared" si="197"/>
        <v>1.4821735835963876</v>
      </c>
      <c r="V501">
        <f t="shared" si="198"/>
        <v>1.0271202903869705</v>
      </c>
      <c r="W501">
        <f t="shared" si="199"/>
        <v>0.65007613315631041</v>
      </c>
      <c r="X501">
        <f t="shared" si="200"/>
        <v>0.74166959986723291</v>
      </c>
      <c r="Y501">
        <f t="shared" si="201"/>
        <v>0.82117272897231353</v>
      </c>
      <c r="Z501">
        <f t="shared" si="202"/>
        <v>3.8557990645727704</v>
      </c>
      <c r="AA501">
        <f t="shared" si="203"/>
        <v>2.9915682397547365</v>
      </c>
      <c r="AB501">
        <f t="shared" si="204"/>
        <v>2.5262131802373329</v>
      </c>
      <c r="AC501">
        <f t="shared" si="205"/>
        <v>1.7506214143749939</v>
      </c>
      <c r="AD501">
        <f t="shared" si="206"/>
        <v>1.1079882369461986</v>
      </c>
      <c r="AE501">
        <f t="shared" si="207"/>
        <v>1.1225501830131168</v>
      </c>
      <c r="AF501">
        <f t="shared" si="208"/>
        <v>1.2038979864081738</v>
      </c>
      <c r="AG501">
        <f t="shared" si="209"/>
        <v>6.1356309762476879</v>
      </c>
      <c r="AH501">
        <f t="shared" si="210"/>
        <v>4.7604033436404478</v>
      </c>
      <c r="AI501">
        <f t="shared" si="211"/>
        <v>4.0198961568519334</v>
      </c>
      <c r="AJ501">
        <f t="shared" si="212"/>
        <v>2.7857175122044104</v>
      </c>
      <c r="AK501">
        <f t="shared" si="213"/>
        <v>1.7631123494964622</v>
      </c>
      <c r="AL501">
        <f t="shared" si="214"/>
        <v>1.9216692621223466</v>
      </c>
      <c r="AM501">
        <f t="shared" si="215"/>
        <v>2.0592966622816142</v>
      </c>
      <c r="AN501">
        <f>ACOS(COS(RADIANS(90-$C501)) *COS(RADIANS(90-'1. Intensity Data'!$C$8)) +SIN(RADIANS(90-'Climate Stations - U of M'!$C501)) *SIN(RADIANS(90-'1. Intensity Data'!$C$8)) *COS(RADIANS('Climate Stations - U of M'!$D501-'1. Intensity Data'!$C$9))) *6371</f>
        <v>294.89534525410659</v>
      </c>
    </row>
    <row r="502" spans="1:40" x14ac:dyDescent="0.25">
      <c r="A502">
        <v>538</v>
      </c>
      <c r="B502" t="s">
        <v>1076</v>
      </c>
      <c r="C502">
        <v>48.2928</v>
      </c>
      <c r="D502">
        <v>-112.8353</v>
      </c>
      <c r="E502" s="13">
        <v>1374.3</v>
      </c>
      <c r="F502" t="s">
        <v>1077</v>
      </c>
      <c r="G502" t="s">
        <v>2345</v>
      </c>
      <c r="H502" s="8">
        <v>1.0062500000000001</v>
      </c>
      <c r="I502" s="8">
        <v>1.80935</v>
      </c>
      <c r="J502" s="8">
        <v>2.3889</v>
      </c>
      <c r="K502" s="8">
        <v>3.96306</v>
      </c>
      <c r="L502">
        <f t="shared" si="189"/>
        <v>4508.8584119999996</v>
      </c>
      <c r="M502">
        <f t="shared" si="190"/>
        <v>0.52605718386437128</v>
      </c>
      <c r="N502">
        <f t="shared" si="191"/>
        <v>1.6258212788658708</v>
      </c>
      <c r="O502" s="6">
        <f t="shared" si="192"/>
        <v>0.28112413793976071</v>
      </c>
      <c r="P502" s="6">
        <f t="shared" si="193"/>
        <v>0.33119678026408095</v>
      </c>
      <c r="Q502">
        <f t="shared" si="194"/>
        <v>0.97850902956497587</v>
      </c>
      <c r="R502" s="8">
        <v>1.7858923702467724</v>
      </c>
      <c r="S502">
        <f t="shared" si="195"/>
        <v>1.8306789998480117</v>
      </c>
      <c r="T502">
        <f t="shared" si="196"/>
        <v>1.4203543964338023</v>
      </c>
      <c r="U502">
        <f t="shared" si="197"/>
        <v>1.1994103792107664</v>
      </c>
      <c r="V502">
        <f t="shared" si="198"/>
        <v>0.83117035050570665</v>
      </c>
      <c r="W502">
        <f t="shared" si="199"/>
        <v>0.52605718386437128</v>
      </c>
      <c r="X502">
        <f t="shared" si="200"/>
        <v>0.64610538789827854</v>
      </c>
      <c r="Y502">
        <f t="shared" si="201"/>
        <v>0.75030722899970992</v>
      </c>
      <c r="Z502">
        <f t="shared" si="202"/>
        <v>3.4052114228861159</v>
      </c>
      <c r="AA502">
        <f t="shared" si="203"/>
        <v>2.6419743798254349</v>
      </c>
      <c r="AB502">
        <f t="shared" si="204"/>
        <v>2.2310005874081447</v>
      </c>
      <c r="AC502">
        <f t="shared" si="205"/>
        <v>1.5460442667126619</v>
      </c>
      <c r="AD502">
        <f t="shared" si="206"/>
        <v>0.97850902956497587</v>
      </c>
      <c r="AE502">
        <f t="shared" si="207"/>
        <v>1.2180967291921614</v>
      </c>
      <c r="AF502">
        <f t="shared" si="208"/>
        <v>1.382378934670629</v>
      </c>
      <c r="AG502">
        <f t="shared" si="209"/>
        <v>5.6578580504532301</v>
      </c>
      <c r="AH502">
        <f t="shared" si="210"/>
        <v>4.3897174529378509</v>
      </c>
      <c r="AI502">
        <f t="shared" si="211"/>
        <v>3.7068725158141853</v>
      </c>
      <c r="AJ502">
        <f t="shared" si="212"/>
        <v>2.568797620608076</v>
      </c>
      <c r="AK502">
        <f t="shared" si="213"/>
        <v>1.6258212788658708</v>
      </c>
      <c r="AL502">
        <f t="shared" si="214"/>
        <v>1.8165909591494032</v>
      </c>
      <c r="AM502">
        <f t="shared" si="215"/>
        <v>1.9821790416355092</v>
      </c>
      <c r="AN502">
        <f>ACOS(COS(RADIANS(90-$C502)) *COS(RADIANS(90-'1. Intensity Data'!$C$8)) +SIN(RADIANS(90-'Climate Stations - U of M'!$C502)) *SIN(RADIANS(90-'1. Intensity Data'!$C$8)) *COS(RADIANS('Climate Stations - U of M'!$D502-'1. Intensity Data'!$C$9))) *6371</f>
        <v>199.0899196685985</v>
      </c>
    </row>
    <row r="503" spans="1:40" x14ac:dyDescent="0.25">
      <c r="A503">
        <v>539</v>
      </c>
      <c r="B503" t="s">
        <v>1078</v>
      </c>
      <c r="C503">
        <v>48.300800000000002</v>
      </c>
      <c r="D503">
        <v>-112.84780000000001</v>
      </c>
      <c r="E503" s="13">
        <v>1372.8</v>
      </c>
      <c r="F503" t="s">
        <v>1079</v>
      </c>
      <c r="G503" t="s">
        <v>2345</v>
      </c>
      <c r="H503" s="8">
        <v>1.0071399999999999</v>
      </c>
      <c r="I503" s="8">
        <v>1.8100700000000001</v>
      </c>
      <c r="J503" s="8">
        <v>2.3912900000000001</v>
      </c>
      <c r="K503" s="8">
        <v>3.9684699999999999</v>
      </c>
      <c r="L503">
        <f t="shared" si="189"/>
        <v>4503.9371519999995</v>
      </c>
      <c r="M503">
        <f t="shared" si="190"/>
        <v>0.52674014366516209</v>
      </c>
      <c r="N503">
        <f t="shared" si="191"/>
        <v>1.6266621541893418</v>
      </c>
      <c r="O503" s="6">
        <f t="shared" si="192"/>
        <v>0.28116450465602516</v>
      </c>
      <c r="P503" s="6">
        <f t="shared" si="193"/>
        <v>0.33185175998930472</v>
      </c>
      <c r="Q503">
        <f t="shared" si="194"/>
        <v>0.97925695708932325</v>
      </c>
      <c r="R503" s="8">
        <v>1.4015842318182585</v>
      </c>
      <c r="S503">
        <f t="shared" si="195"/>
        <v>1.8330556999547638</v>
      </c>
      <c r="T503">
        <f t="shared" si="196"/>
        <v>1.4221983878959377</v>
      </c>
      <c r="U503">
        <f t="shared" si="197"/>
        <v>1.2009675275565694</v>
      </c>
      <c r="V503">
        <f t="shared" si="198"/>
        <v>0.83224942699095616</v>
      </c>
      <c r="W503">
        <f t="shared" si="199"/>
        <v>0.52674014366516209</v>
      </c>
      <c r="X503">
        <f t="shared" si="200"/>
        <v>0.64684010774887146</v>
      </c>
      <c r="Y503">
        <f t="shared" si="201"/>
        <v>0.75108687657353146</v>
      </c>
      <c r="Z503">
        <f t="shared" si="202"/>
        <v>3.4078142106708444</v>
      </c>
      <c r="AA503">
        <f t="shared" si="203"/>
        <v>2.6439937841411729</v>
      </c>
      <c r="AB503">
        <f t="shared" si="204"/>
        <v>2.2327058621636566</v>
      </c>
      <c r="AC503">
        <f t="shared" si="205"/>
        <v>1.5472259922011309</v>
      </c>
      <c r="AD503">
        <f t="shared" si="206"/>
        <v>0.97925695708932325</v>
      </c>
      <c r="AE503">
        <f t="shared" si="207"/>
        <v>1.1220196945850329</v>
      </c>
      <c r="AF503">
        <f t="shared" si="208"/>
        <v>1.2029070340245129</v>
      </c>
      <c r="AG503">
        <f t="shared" si="209"/>
        <v>5.6607842965789095</v>
      </c>
      <c r="AH503">
        <f t="shared" si="210"/>
        <v>4.3919878163112225</v>
      </c>
      <c r="AI503">
        <f t="shared" si="211"/>
        <v>3.7087897115516988</v>
      </c>
      <c r="AJ503">
        <f t="shared" si="212"/>
        <v>2.5701262036191603</v>
      </c>
      <c r="AK503">
        <f t="shared" si="213"/>
        <v>1.6266621541893418</v>
      </c>
      <c r="AL503">
        <f t="shared" si="214"/>
        <v>1.8178191156420063</v>
      </c>
      <c r="AM503">
        <f t="shared" si="215"/>
        <v>1.9837433581829194</v>
      </c>
      <c r="AN503">
        <f>ACOS(COS(RADIANS(90-$C503)) *COS(RADIANS(90-'1. Intensity Data'!$C$8)) +SIN(RADIANS(90-'Climate Stations - U of M'!$C503)) *SIN(RADIANS(90-'1. Intensity Data'!$C$8)) *COS(RADIANS('Climate Stations - U of M'!$D503-'1. Intensity Data'!$C$9))) *6371</f>
        <v>200.22675286506464</v>
      </c>
    </row>
    <row r="504" spans="1:40" x14ac:dyDescent="0.25">
      <c r="A504">
        <v>540</v>
      </c>
      <c r="B504" t="s">
        <v>1080</v>
      </c>
      <c r="C504">
        <v>44.866700000000002</v>
      </c>
      <c r="D504">
        <v>-111.33920000000001</v>
      </c>
      <c r="E504" s="13">
        <v>1977.8</v>
      </c>
      <c r="F504" t="s">
        <v>1081</v>
      </c>
      <c r="G504" t="s">
        <v>2345</v>
      </c>
      <c r="H504" s="8">
        <v>0.75455000000000005</v>
      </c>
      <c r="I504" s="8">
        <v>1.3</v>
      </c>
      <c r="J504" s="8">
        <v>1.76111</v>
      </c>
      <c r="K504" s="8">
        <v>2.6847699999999999</v>
      </c>
      <c r="L504">
        <f t="shared" si="189"/>
        <v>6488.8453519999994</v>
      </c>
      <c r="M504">
        <f t="shared" si="190"/>
        <v>0.41778282709615389</v>
      </c>
      <c r="N504">
        <f t="shared" si="191"/>
        <v>1.3508385571311619</v>
      </c>
      <c r="O504" s="6">
        <f t="shared" si="192"/>
        <v>0.23850977582195765</v>
      </c>
      <c r="P504" s="6">
        <f t="shared" si="193"/>
        <v>0.25246044844917914</v>
      </c>
      <c r="Q504">
        <f t="shared" si="194"/>
        <v>0.80164950279017055</v>
      </c>
      <c r="R504" s="8">
        <v>1.2113227080544626</v>
      </c>
      <c r="S504">
        <f t="shared" si="195"/>
        <v>1.4538842382946153</v>
      </c>
      <c r="T504">
        <f t="shared" si="196"/>
        <v>1.1280136331596156</v>
      </c>
      <c r="U504">
        <f t="shared" si="197"/>
        <v>0.95254484577923082</v>
      </c>
      <c r="V504">
        <f t="shared" si="198"/>
        <v>0.66009686681192314</v>
      </c>
      <c r="W504">
        <f t="shared" si="199"/>
        <v>0.41778282709615389</v>
      </c>
      <c r="X504">
        <f t="shared" si="200"/>
        <v>0.50197462032211537</v>
      </c>
      <c r="Y504">
        <f t="shared" si="201"/>
        <v>0.57505309684225003</v>
      </c>
      <c r="Z504">
        <f t="shared" si="202"/>
        <v>2.7897402697097933</v>
      </c>
      <c r="AA504">
        <f t="shared" si="203"/>
        <v>2.1644536575334605</v>
      </c>
      <c r="AB504">
        <f t="shared" si="204"/>
        <v>1.8277608663615887</v>
      </c>
      <c r="AC504">
        <f t="shared" si="205"/>
        <v>1.2666062144084695</v>
      </c>
      <c r="AD504">
        <f t="shared" si="206"/>
        <v>0.80164950279017055</v>
      </c>
      <c r="AE504">
        <f t="shared" si="207"/>
        <v>1.0744543136440838</v>
      </c>
      <c r="AF504">
        <f t="shared" si="208"/>
        <v>1.1140549024268203</v>
      </c>
      <c r="AG504">
        <f t="shared" si="209"/>
        <v>4.7009181788164422</v>
      </c>
      <c r="AH504">
        <f t="shared" si="210"/>
        <v>3.6472641042541367</v>
      </c>
      <c r="AI504">
        <f t="shared" si="211"/>
        <v>3.0799119102590486</v>
      </c>
      <c r="AJ504">
        <f t="shared" si="212"/>
        <v>2.1343249202672356</v>
      </c>
      <c r="AK504">
        <f t="shared" si="213"/>
        <v>1.3508385571311619</v>
      </c>
      <c r="AL504">
        <f t="shared" si="214"/>
        <v>1.4534064178483712</v>
      </c>
      <c r="AM504">
        <f t="shared" si="215"/>
        <v>1.5424353209509092</v>
      </c>
      <c r="AN504">
        <f>ACOS(COS(RADIANS(90-$C504)) *COS(RADIANS(90-'1. Intensity Data'!$C$8)) +SIN(RADIANS(90-'Climate Stations - U of M'!$C504)) *SIN(RADIANS(90-'1. Intensity Data'!$C$8)) *COS(RADIANS('Climate Stations - U of M'!$D504-'1. Intensity Data'!$C$9))) *6371</f>
        <v>198.72237858060302</v>
      </c>
    </row>
    <row r="505" spans="1:40" x14ac:dyDescent="0.25">
      <c r="A505">
        <v>992</v>
      </c>
      <c r="B505" t="s">
        <v>1979</v>
      </c>
      <c r="C505">
        <v>44.6678</v>
      </c>
      <c r="D505">
        <v>-111.1006</v>
      </c>
      <c r="E505" s="13">
        <v>2032.0999999999899</v>
      </c>
      <c r="F505" t="s">
        <v>1980</v>
      </c>
      <c r="G505" t="s">
        <v>2345</v>
      </c>
      <c r="H505" s="8">
        <v>0.75497000000000003</v>
      </c>
      <c r="I505" s="8">
        <v>1.2535700000000001</v>
      </c>
      <c r="J505" s="8">
        <v>1.8606799999999999</v>
      </c>
      <c r="K505" s="8">
        <v>2.7097699999999998</v>
      </c>
      <c r="L505">
        <f t="shared" si="189"/>
        <v>6666.9949639999668</v>
      </c>
      <c r="M505">
        <f t="shared" si="190"/>
        <v>0.43266981006325939</v>
      </c>
      <c r="N505">
        <f t="shared" si="191"/>
        <v>1.4381690840657526</v>
      </c>
      <c r="O505" s="6">
        <f t="shared" si="192"/>
        <v>0.25702795525673233</v>
      </c>
      <c r="P505" s="6">
        <f t="shared" si="193"/>
        <v>0.25451160755196756</v>
      </c>
      <c r="Q505">
        <f t="shared" si="194"/>
        <v>0.84634034580886008</v>
      </c>
      <c r="R505" s="8">
        <v>1.2390123168630591</v>
      </c>
      <c r="S505">
        <f t="shared" si="195"/>
        <v>1.5056909390201425</v>
      </c>
      <c r="T505">
        <f t="shared" si="196"/>
        <v>1.1682084871708005</v>
      </c>
      <c r="U505">
        <f t="shared" si="197"/>
        <v>0.98648716694423133</v>
      </c>
      <c r="V505">
        <f t="shared" si="198"/>
        <v>0.68361829989994982</v>
      </c>
      <c r="W505">
        <f t="shared" si="199"/>
        <v>0.43266981006325939</v>
      </c>
      <c r="X505">
        <f t="shared" si="200"/>
        <v>0.51324485754744453</v>
      </c>
      <c r="Y505">
        <f t="shared" si="201"/>
        <v>0.58318399876371729</v>
      </c>
      <c r="Z505">
        <f t="shared" si="202"/>
        <v>2.945264403414833</v>
      </c>
      <c r="AA505">
        <f t="shared" si="203"/>
        <v>2.2851189336839219</v>
      </c>
      <c r="AB505">
        <f t="shared" si="204"/>
        <v>1.9296559884442008</v>
      </c>
      <c r="AC505">
        <f t="shared" si="205"/>
        <v>1.3372177463779991</v>
      </c>
      <c r="AD505">
        <f t="shared" si="206"/>
        <v>0.84634034580886008</v>
      </c>
      <c r="AE505">
        <f t="shared" si="207"/>
        <v>1.0813767158462331</v>
      </c>
      <c r="AF505">
        <f t="shared" si="208"/>
        <v>1.1269859497404346</v>
      </c>
      <c r="AG505">
        <f t="shared" si="209"/>
        <v>5.0048284125488189</v>
      </c>
      <c r="AH505">
        <f t="shared" si="210"/>
        <v>3.8830565269775321</v>
      </c>
      <c r="AI505">
        <f t="shared" si="211"/>
        <v>3.2790255116699156</v>
      </c>
      <c r="AJ505">
        <f t="shared" si="212"/>
        <v>2.2723071528238892</v>
      </c>
      <c r="AK505">
        <f t="shared" si="213"/>
        <v>1.4381690840657526</v>
      </c>
      <c r="AL505">
        <f t="shared" si="214"/>
        <v>1.5437968130493145</v>
      </c>
      <c r="AM505">
        <f t="shared" si="215"/>
        <v>1.6354816818070463</v>
      </c>
      <c r="AN505">
        <f>ACOS(COS(RADIANS(90-$C505)) *COS(RADIANS(90-'1. Intensity Data'!$C$8)) +SIN(RADIANS(90-'Climate Stations - U of M'!$C505)) *SIN(RADIANS(90-'1. Intensity Data'!$C$8)) *COS(RADIANS('Climate Stations - U of M'!$D505-'1. Intensity Data'!$C$9))) *6371</f>
        <v>225.29440908127594</v>
      </c>
    </row>
    <row r="506" spans="1:40" x14ac:dyDescent="0.25">
      <c r="A506">
        <v>90</v>
      </c>
      <c r="B506" t="s">
        <v>182</v>
      </c>
      <c r="C506">
        <v>46.584899999999898</v>
      </c>
      <c r="D506">
        <v>-112.0466</v>
      </c>
      <c r="E506" s="13">
        <v>1296</v>
      </c>
      <c r="F506" t="s">
        <v>183</v>
      </c>
      <c r="G506" t="s">
        <v>2345</v>
      </c>
      <c r="H506" s="8">
        <v>0.73929999999999996</v>
      </c>
      <c r="I506" s="8">
        <v>1.3</v>
      </c>
      <c r="J506" s="8">
        <v>1.7166699999999999</v>
      </c>
      <c r="K506" s="8">
        <v>2.9743599999999999</v>
      </c>
      <c r="L506">
        <f t="shared" si="189"/>
        <v>4251.9686400000001</v>
      </c>
      <c r="M506">
        <f t="shared" si="190"/>
        <v>0.40218645853846147</v>
      </c>
      <c r="N506">
        <f t="shared" si="191"/>
        <v>1.2934663606877406</v>
      </c>
      <c r="O506" s="6">
        <f t="shared" si="192"/>
        <v>0.22783094601247983</v>
      </c>
      <c r="P506" s="6">
        <f t="shared" si="193"/>
        <v>0.24426608066560584</v>
      </c>
      <c r="Q506">
        <f t="shared" si="194"/>
        <v>0.76886622067667321</v>
      </c>
      <c r="R506" s="8">
        <v>1.4569313683188903</v>
      </c>
      <c r="S506">
        <f t="shared" si="195"/>
        <v>1.3996088757138458</v>
      </c>
      <c r="T506">
        <f t="shared" si="196"/>
        <v>1.0859034380538459</v>
      </c>
      <c r="U506">
        <f t="shared" si="197"/>
        <v>0.91698512546769206</v>
      </c>
      <c r="V506">
        <f t="shared" si="198"/>
        <v>0.63545460449076918</v>
      </c>
      <c r="W506">
        <f t="shared" si="199"/>
        <v>0.40218645853846147</v>
      </c>
      <c r="X506">
        <f t="shared" si="200"/>
        <v>0.48646484390384614</v>
      </c>
      <c r="Y506">
        <f t="shared" si="201"/>
        <v>0.55961848240099998</v>
      </c>
      <c r="Z506">
        <f t="shared" si="202"/>
        <v>2.6756544479548223</v>
      </c>
      <c r="AA506">
        <f t="shared" si="203"/>
        <v>2.0759387958270179</v>
      </c>
      <c r="AB506">
        <f t="shared" si="204"/>
        <v>1.7530149831428148</v>
      </c>
      <c r="AC506">
        <f t="shared" si="205"/>
        <v>1.2148086286691437</v>
      </c>
      <c r="AD506">
        <f t="shared" si="206"/>
        <v>0.76886622067667321</v>
      </c>
      <c r="AE506">
        <f t="shared" si="207"/>
        <v>1.1358564787101908</v>
      </c>
      <c r="AF506">
        <f t="shared" si="208"/>
        <v>1.2287541467703078</v>
      </c>
      <c r="AG506">
        <f t="shared" si="209"/>
        <v>4.5012629351933366</v>
      </c>
      <c r="AH506">
        <f t="shared" si="210"/>
        <v>3.4923591738568995</v>
      </c>
      <c r="AI506">
        <f t="shared" si="211"/>
        <v>2.9491033023680484</v>
      </c>
      <c r="AJ506">
        <f t="shared" si="212"/>
        <v>2.04367684988663</v>
      </c>
      <c r="AK506">
        <f t="shared" si="213"/>
        <v>1.2934663606877406</v>
      </c>
      <c r="AL506">
        <f t="shared" si="214"/>
        <v>1.3992672705158054</v>
      </c>
      <c r="AM506">
        <f t="shared" si="215"/>
        <v>1.4911024602465659</v>
      </c>
      <c r="AN506">
        <f>ACOS(COS(RADIANS(90-$C506)) *COS(RADIANS(90-'1. Intensity Data'!$C$8)) +SIN(RADIANS(90-'Climate Stations - U of M'!$C506)) *SIN(RADIANS(90-'1. Intensity Data'!$C$8)) *COS(RADIANS('Climate Stations - U of M'!$D506-'1. Intensity Data'!$C$9))) *6371</f>
        <v>2.6312586691857862</v>
      </c>
    </row>
    <row r="507" spans="1:40" x14ac:dyDescent="0.25">
      <c r="A507">
        <v>89</v>
      </c>
      <c r="B507" t="s">
        <v>180</v>
      </c>
      <c r="C507">
        <v>46.745899999999899</v>
      </c>
      <c r="D507">
        <v>-112.0314</v>
      </c>
      <c r="E507" s="13">
        <v>1242.4000000000001</v>
      </c>
      <c r="F507" t="s">
        <v>181</v>
      </c>
      <c r="G507" t="s">
        <v>2345</v>
      </c>
      <c r="H507" s="8">
        <v>0.72191000000000005</v>
      </c>
      <c r="I507" s="8">
        <v>1.2932600000000001</v>
      </c>
      <c r="J507" s="8">
        <v>1.69062</v>
      </c>
      <c r="K507" s="8">
        <v>2.96923</v>
      </c>
      <c r="L507">
        <f t="shared" si="189"/>
        <v>4076.115616</v>
      </c>
      <c r="M507">
        <f t="shared" si="190"/>
        <v>0.38664953900143822</v>
      </c>
      <c r="N507">
        <f t="shared" si="191"/>
        <v>1.2774086032661429</v>
      </c>
      <c r="O507" s="6">
        <f t="shared" si="192"/>
        <v>0.22769780827687561</v>
      </c>
      <c r="P507" s="6">
        <f t="shared" si="193"/>
        <v>0.22882144517464287</v>
      </c>
      <c r="Q507">
        <f t="shared" si="194"/>
        <v>0.75311502422039289</v>
      </c>
      <c r="R507" s="8">
        <v>1.267506136799128</v>
      </c>
      <c r="S507">
        <f t="shared" si="195"/>
        <v>1.3455403957250049</v>
      </c>
      <c r="T507">
        <f t="shared" si="196"/>
        <v>1.0439537553038833</v>
      </c>
      <c r="U507">
        <f t="shared" si="197"/>
        <v>0.88156094892327908</v>
      </c>
      <c r="V507">
        <f t="shared" si="198"/>
        <v>0.6109062716222724</v>
      </c>
      <c r="W507">
        <f t="shared" si="199"/>
        <v>0.38664953900143822</v>
      </c>
      <c r="X507">
        <f t="shared" si="200"/>
        <v>0.4704646542510787</v>
      </c>
      <c r="Y507">
        <f t="shared" si="201"/>
        <v>0.54321617428776658</v>
      </c>
      <c r="Z507">
        <f t="shared" si="202"/>
        <v>2.6208402842869671</v>
      </c>
      <c r="AA507">
        <f t="shared" si="203"/>
        <v>2.0334105653950605</v>
      </c>
      <c r="AB507">
        <f t="shared" si="204"/>
        <v>1.7171022552224957</v>
      </c>
      <c r="AC507">
        <f t="shared" si="205"/>
        <v>1.1899217382682208</v>
      </c>
      <c r="AD507">
        <f t="shared" si="206"/>
        <v>0.75311502422039289</v>
      </c>
      <c r="AE507">
        <f t="shared" si="207"/>
        <v>1.0885001708302502</v>
      </c>
      <c r="AF507">
        <f t="shared" si="208"/>
        <v>1.140292563650579</v>
      </c>
      <c r="AG507">
        <f t="shared" si="209"/>
        <v>4.4453819393661771</v>
      </c>
      <c r="AH507">
        <f t="shared" si="210"/>
        <v>3.4490032288185857</v>
      </c>
      <c r="AI507">
        <f t="shared" si="211"/>
        <v>2.9124916154468057</v>
      </c>
      <c r="AJ507">
        <f t="shared" si="212"/>
        <v>2.0183055931605058</v>
      </c>
      <c r="AK507">
        <f t="shared" si="213"/>
        <v>1.2774086032661429</v>
      </c>
      <c r="AL507">
        <f t="shared" si="214"/>
        <v>1.3807114524496071</v>
      </c>
      <c r="AM507">
        <f t="shared" si="215"/>
        <v>1.4703783255408542</v>
      </c>
      <c r="AN507">
        <f>ACOS(COS(RADIANS(90-$C507)) *COS(RADIANS(90-'1. Intensity Data'!$C$8)) +SIN(RADIANS(90-'Climate Stations - U of M'!$C507)) *SIN(RADIANS(90-'1. Intensity Data'!$C$8)) *COS(RADIANS('Climate Stations - U of M'!$D507-'1. Intensity Data'!$C$9))) *6371</f>
        <v>17.299670636276055</v>
      </c>
    </row>
    <row r="508" spans="1:40" x14ac:dyDescent="0.25">
      <c r="A508">
        <v>542</v>
      </c>
      <c r="B508" t="s">
        <v>1084</v>
      </c>
      <c r="C508">
        <v>46.6175</v>
      </c>
      <c r="D508">
        <v>-111.9344</v>
      </c>
      <c r="E508" s="13">
        <v>1163.7</v>
      </c>
      <c r="F508" t="s">
        <v>1085</v>
      </c>
      <c r="G508" t="s">
        <v>2345</v>
      </c>
      <c r="H508" s="8">
        <v>0.71650999999999998</v>
      </c>
      <c r="I508" s="8">
        <v>1.26563</v>
      </c>
      <c r="J508" s="8">
        <v>1.6850000000000001</v>
      </c>
      <c r="K508" s="8">
        <v>2.8</v>
      </c>
      <c r="L508">
        <f t="shared" si="189"/>
        <v>3817.9135080000001</v>
      </c>
      <c r="M508">
        <f t="shared" si="190"/>
        <v>0.38901708737071655</v>
      </c>
      <c r="N508">
        <f t="shared" si="191"/>
        <v>1.3240673536885716</v>
      </c>
      <c r="O508" s="6">
        <f t="shared" si="192"/>
        <v>0.23901962361172771</v>
      </c>
      <c r="P508" s="6">
        <f t="shared" si="193"/>
        <v>0.22334130916574801</v>
      </c>
      <c r="Q508">
        <f t="shared" si="194"/>
        <v>0.77370433142715989</v>
      </c>
      <c r="R508" s="8">
        <v>1.9358108424822627</v>
      </c>
      <c r="S508">
        <f t="shared" si="195"/>
        <v>1.3537794640500935</v>
      </c>
      <c r="T508">
        <f t="shared" si="196"/>
        <v>1.0503461359009347</v>
      </c>
      <c r="U508">
        <f t="shared" si="197"/>
        <v>0.88695895920523371</v>
      </c>
      <c r="V508">
        <f t="shared" si="198"/>
        <v>0.6146469980457322</v>
      </c>
      <c r="W508">
        <f t="shared" si="199"/>
        <v>0.38901708737071655</v>
      </c>
      <c r="X508">
        <f t="shared" si="200"/>
        <v>0.4708903155280374</v>
      </c>
      <c r="Y508">
        <f t="shared" si="201"/>
        <v>0.54195627756859188</v>
      </c>
      <c r="Z508">
        <f t="shared" si="202"/>
        <v>2.6924910733665159</v>
      </c>
      <c r="AA508">
        <f t="shared" si="203"/>
        <v>2.0890016948533319</v>
      </c>
      <c r="AB508">
        <f t="shared" si="204"/>
        <v>1.7640458756539243</v>
      </c>
      <c r="AC508">
        <f t="shared" si="205"/>
        <v>1.2224528436549127</v>
      </c>
      <c r="AD508">
        <f t="shared" si="206"/>
        <v>0.77370433142715989</v>
      </c>
      <c r="AE508">
        <f t="shared" si="207"/>
        <v>1.2555763472510337</v>
      </c>
      <c r="AF508">
        <f t="shared" si="208"/>
        <v>1.4523908612046028</v>
      </c>
      <c r="AG508">
        <f t="shared" si="209"/>
        <v>4.6077543908362291</v>
      </c>
      <c r="AH508">
        <f t="shared" si="210"/>
        <v>3.5749818549591437</v>
      </c>
      <c r="AI508">
        <f t="shared" si="211"/>
        <v>3.0188735664099431</v>
      </c>
      <c r="AJ508">
        <f t="shared" si="212"/>
        <v>2.0920264188279432</v>
      </c>
      <c r="AK508">
        <f t="shared" si="213"/>
        <v>1.3240673536885716</v>
      </c>
      <c r="AL508">
        <f t="shared" si="214"/>
        <v>1.4143005152664287</v>
      </c>
      <c r="AM508">
        <f t="shared" si="215"/>
        <v>1.4926228995160087</v>
      </c>
      <c r="AN508">
        <f>ACOS(COS(RADIANS(90-$C508)) *COS(RADIANS(90-'1. Intensity Data'!$C$8)) +SIN(RADIANS(90-'Climate Stations - U of M'!$C508)) *SIN(RADIANS(90-'1. Intensity Data'!$C$8)) *COS(RADIANS('Climate Stations - U of M'!$D508-'1. Intensity Data'!$C$9))) *6371</f>
        <v>6.7155191119392876</v>
      </c>
    </row>
    <row r="509" spans="1:40" x14ac:dyDescent="0.25">
      <c r="A509">
        <v>94</v>
      </c>
      <c r="B509" t="s">
        <v>190</v>
      </c>
      <c r="C509">
        <v>46.6218</v>
      </c>
      <c r="D509">
        <v>-112.042</v>
      </c>
      <c r="E509" s="13">
        <v>1179.9000000000001</v>
      </c>
      <c r="F509" t="s">
        <v>191</v>
      </c>
      <c r="G509" t="s">
        <v>2345</v>
      </c>
      <c r="H509" s="8">
        <v>0.72306000000000004</v>
      </c>
      <c r="I509" s="8">
        <v>1.2489600000000001</v>
      </c>
      <c r="J509" s="8">
        <v>1.6707099999999999</v>
      </c>
      <c r="K509" s="8">
        <v>2.8836599999999999</v>
      </c>
      <c r="L509">
        <f t="shared" si="189"/>
        <v>3871.0631160000003</v>
      </c>
      <c r="M509">
        <f t="shared" si="190"/>
        <v>0.40055478926787091</v>
      </c>
      <c r="N509">
        <f t="shared" si="191"/>
        <v>1.2876149738357376</v>
      </c>
      <c r="O509" s="6">
        <f t="shared" si="192"/>
        <v>0.22675229244230466</v>
      </c>
      <c r="P509" s="6">
        <f t="shared" si="193"/>
        <v>0.24338207707598325</v>
      </c>
      <c r="Q509">
        <f t="shared" si="194"/>
        <v>0.76549852545586039</v>
      </c>
      <c r="R509" s="8">
        <v>1.3645923391469941</v>
      </c>
      <c r="S509">
        <f t="shared" si="195"/>
        <v>1.3939306666521907</v>
      </c>
      <c r="T509">
        <f t="shared" si="196"/>
        <v>1.0814979310232515</v>
      </c>
      <c r="U509">
        <f t="shared" si="197"/>
        <v>0.91326491953074562</v>
      </c>
      <c r="V509">
        <f t="shared" si="198"/>
        <v>0.63287656704323603</v>
      </c>
      <c r="W509">
        <f t="shared" si="199"/>
        <v>0.40055478926787091</v>
      </c>
      <c r="X509">
        <f t="shared" si="200"/>
        <v>0.48118109195090319</v>
      </c>
      <c r="Y509">
        <f t="shared" si="201"/>
        <v>0.55116472267977523</v>
      </c>
      <c r="Z509">
        <f t="shared" si="202"/>
        <v>2.6639348685863942</v>
      </c>
      <c r="AA509">
        <f t="shared" si="203"/>
        <v>2.0668460187308231</v>
      </c>
      <c r="AB509">
        <f t="shared" si="204"/>
        <v>1.7453366380393616</v>
      </c>
      <c r="AC509">
        <f t="shared" si="205"/>
        <v>1.2094876702202595</v>
      </c>
      <c r="AD509">
        <f t="shared" si="206"/>
        <v>0.76549852545586039</v>
      </c>
      <c r="AE509">
        <f t="shared" si="207"/>
        <v>1.1127717214172166</v>
      </c>
      <c r="AF509">
        <f t="shared" si="208"/>
        <v>1.1856318201470324</v>
      </c>
      <c r="AG509">
        <f t="shared" si="209"/>
        <v>4.4809001089483669</v>
      </c>
      <c r="AH509">
        <f t="shared" si="210"/>
        <v>3.4765604293564918</v>
      </c>
      <c r="AI509">
        <f t="shared" si="211"/>
        <v>2.9357621403454814</v>
      </c>
      <c r="AJ509">
        <f t="shared" si="212"/>
        <v>2.0344316586604654</v>
      </c>
      <c r="AK509">
        <f t="shared" si="213"/>
        <v>1.2876149738357376</v>
      </c>
      <c r="AL509">
        <f t="shared" si="214"/>
        <v>1.3833887303768031</v>
      </c>
      <c r="AM509">
        <f t="shared" si="215"/>
        <v>1.4665203510544482</v>
      </c>
      <c r="AN509">
        <f>ACOS(COS(RADIANS(90-$C509)) *COS(RADIANS(90-'1. Intensity Data'!$C$8)) +SIN(RADIANS(90-'Climate Stations - U of M'!$C509)) *SIN(RADIANS(90-'1. Intensity Data'!$C$8)) *COS(RADIANS('Climate Stations - U of M'!$D509-'1. Intensity Data'!$C$9))) *6371</f>
        <v>4.0849830592060243</v>
      </c>
    </row>
    <row r="510" spans="1:40" x14ac:dyDescent="0.25">
      <c r="A510">
        <v>93</v>
      </c>
      <c r="B510" t="s">
        <v>188</v>
      </c>
      <c r="C510">
        <v>46.6283999999999</v>
      </c>
      <c r="D510">
        <v>-112.0437</v>
      </c>
      <c r="E510" s="13">
        <v>1164.5999999999899</v>
      </c>
      <c r="F510" t="s">
        <v>189</v>
      </c>
      <c r="G510" t="s">
        <v>2345</v>
      </c>
      <c r="H510" s="8">
        <v>0.71967000000000003</v>
      </c>
      <c r="I510" s="8">
        <v>1.24695</v>
      </c>
      <c r="J510" s="8">
        <v>1.66496</v>
      </c>
      <c r="K510" s="8">
        <v>2.87018</v>
      </c>
      <c r="L510">
        <f t="shared" si="189"/>
        <v>3820.866263999967</v>
      </c>
      <c r="M510">
        <f t="shared" si="190"/>
        <v>0.3976645165571997</v>
      </c>
      <c r="N510">
        <f t="shared" si="191"/>
        <v>1.2875035906469201</v>
      </c>
      <c r="O510" s="6">
        <f t="shared" si="192"/>
        <v>0.22746263834722344</v>
      </c>
      <c r="P510" s="6">
        <f t="shared" si="193"/>
        <v>0.23999943010409519</v>
      </c>
      <c r="Q510">
        <f t="shared" si="194"/>
        <v>0.7637515103755077</v>
      </c>
      <c r="R510" s="8">
        <v>1.2644072665475956</v>
      </c>
      <c r="S510">
        <f t="shared" si="195"/>
        <v>1.3838725176190549</v>
      </c>
      <c r="T510">
        <f t="shared" si="196"/>
        <v>1.0736941947044392</v>
      </c>
      <c r="U510">
        <f t="shared" si="197"/>
        <v>0.90667509775041522</v>
      </c>
      <c r="V510">
        <f t="shared" si="198"/>
        <v>0.62830993616037556</v>
      </c>
      <c r="W510">
        <f t="shared" si="199"/>
        <v>0.3976645165571997</v>
      </c>
      <c r="X510">
        <f t="shared" si="200"/>
        <v>0.47816588741789978</v>
      </c>
      <c r="Y510">
        <f t="shared" si="201"/>
        <v>0.54804107732498752</v>
      </c>
      <c r="Z510">
        <f t="shared" si="202"/>
        <v>2.6578552561067665</v>
      </c>
      <c r="AA510">
        <f t="shared" si="203"/>
        <v>2.0621290780138706</v>
      </c>
      <c r="AB510">
        <f t="shared" si="204"/>
        <v>1.7413534436561575</v>
      </c>
      <c r="AC510">
        <f t="shared" si="205"/>
        <v>1.2067273863933021</v>
      </c>
      <c r="AD510">
        <f t="shared" si="206"/>
        <v>0.7637515103755077</v>
      </c>
      <c r="AE510">
        <f t="shared" si="207"/>
        <v>1.087725453267367</v>
      </c>
      <c r="AF510">
        <f t="shared" si="208"/>
        <v>1.1388453912431133</v>
      </c>
      <c r="AG510">
        <f t="shared" si="209"/>
        <v>4.4805124954512818</v>
      </c>
      <c r="AH510">
        <f t="shared" si="210"/>
        <v>3.4762596947466848</v>
      </c>
      <c r="AI510">
        <f t="shared" si="211"/>
        <v>2.9355081866749777</v>
      </c>
      <c r="AJ510">
        <f t="shared" si="212"/>
        <v>2.034255673222134</v>
      </c>
      <c r="AK510">
        <f t="shared" si="213"/>
        <v>1.2875035906469201</v>
      </c>
      <c r="AL510">
        <f t="shared" si="214"/>
        <v>1.3818676929851901</v>
      </c>
      <c r="AM510">
        <f t="shared" si="215"/>
        <v>1.4637757338148085</v>
      </c>
      <c r="AN510">
        <f>ACOS(COS(RADIANS(90-$C510)) *COS(RADIANS(90-'1. Intensity Data'!$C$8)) +SIN(RADIANS(90-'Climate Stations - U of M'!$C510)) *SIN(RADIANS(90-'1. Intensity Data'!$C$8)) *COS(RADIANS('Climate Stations - U of M'!$D510-'1. Intensity Data'!$C$9))) *6371</f>
        <v>4.7820977593517116</v>
      </c>
    </row>
    <row r="511" spans="1:40" x14ac:dyDescent="0.25">
      <c r="A511">
        <v>91</v>
      </c>
      <c r="B511" t="s">
        <v>184</v>
      </c>
      <c r="C511">
        <v>46.619700000000002</v>
      </c>
      <c r="D511">
        <v>-111.93600000000001</v>
      </c>
      <c r="E511" s="13">
        <v>1154</v>
      </c>
      <c r="F511" t="s">
        <v>185</v>
      </c>
      <c r="G511" t="s">
        <v>2345</v>
      </c>
      <c r="H511" s="8">
        <v>0.71501000000000003</v>
      </c>
      <c r="I511" s="8">
        <v>1.2652300000000001</v>
      </c>
      <c r="J511" s="8">
        <v>1.68</v>
      </c>
      <c r="K511" s="8">
        <v>2.7965300000000002</v>
      </c>
      <c r="L511">
        <f t="shared" si="189"/>
        <v>3786.0893599999999</v>
      </c>
      <c r="M511">
        <f t="shared" si="190"/>
        <v>0.38762076230329673</v>
      </c>
      <c r="N511">
        <f t="shared" si="191"/>
        <v>1.3214201369777459</v>
      </c>
      <c r="O511" s="6">
        <f t="shared" si="192"/>
        <v>0.23869986791456782</v>
      </c>
      <c r="P511" s="6">
        <f t="shared" si="193"/>
        <v>0.22216662185828262</v>
      </c>
      <c r="Q511">
        <f t="shared" si="194"/>
        <v>0.77179337941801429</v>
      </c>
      <c r="R511" s="8">
        <v>1.3458893494924791</v>
      </c>
      <c r="S511">
        <f t="shared" si="195"/>
        <v>1.3489202528154725</v>
      </c>
      <c r="T511">
        <f t="shared" si="196"/>
        <v>1.0465760582189012</v>
      </c>
      <c r="U511">
        <f t="shared" si="197"/>
        <v>0.88377533805151642</v>
      </c>
      <c r="V511">
        <f t="shared" si="198"/>
        <v>0.6124408044392089</v>
      </c>
      <c r="W511">
        <f t="shared" si="199"/>
        <v>0.38762076230329673</v>
      </c>
      <c r="X511">
        <f t="shared" si="200"/>
        <v>0.46946807172747251</v>
      </c>
      <c r="Y511">
        <f t="shared" si="201"/>
        <v>0.54051153630765725</v>
      </c>
      <c r="Z511">
        <f t="shared" si="202"/>
        <v>2.6858409603746898</v>
      </c>
      <c r="AA511">
        <f t="shared" si="203"/>
        <v>2.0838421244286387</v>
      </c>
      <c r="AB511">
        <f t="shared" si="204"/>
        <v>1.7596889050730724</v>
      </c>
      <c r="AC511">
        <f t="shared" si="205"/>
        <v>1.2194335394804627</v>
      </c>
      <c r="AD511">
        <f t="shared" si="206"/>
        <v>0.77179337941801429</v>
      </c>
      <c r="AE511">
        <f t="shared" si="207"/>
        <v>1.1080959740035881</v>
      </c>
      <c r="AF511">
        <f t="shared" si="208"/>
        <v>1.1768975239783739</v>
      </c>
      <c r="AG511">
        <f t="shared" si="209"/>
        <v>4.5985420766825555</v>
      </c>
      <c r="AH511">
        <f t="shared" si="210"/>
        <v>3.5678343698399142</v>
      </c>
      <c r="AI511">
        <f t="shared" si="211"/>
        <v>3.0128379123092603</v>
      </c>
      <c r="AJ511">
        <f t="shared" si="212"/>
        <v>2.0878438164248387</v>
      </c>
      <c r="AK511">
        <f t="shared" si="213"/>
        <v>1.3214201369777459</v>
      </c>
      <c r="AL511">
        <f t="shared" si="214"/>
        <v>1.4110651027333094</v>
      </c>
      <c r="AM511">
        <f t="shared" si="215"/>
        <v>1.4888769330091387</v>
      </c>
      <c r="AN511">
        <f>ACOS(COS(RADIANS(90-$C511)) *COS(RADIANS(90-'1. Intensity Data'!$C$8)) +SIN(RADIANS(90-'Climate Stations - U of M'!$C511)) *SIN(RADIANS(90-'1. Intensity Data'!$C$8)) *COS(RADIANS('Climate Stations - U of M'!$D511-'1. Intensity Data'!$C$9))) *6371</f>
        <v>6.7193963240757055</v>
      </c>
    </row>
    <row r="512" spans="1:40" x14ac:dyDescent="0.25">
      <c r="A512">
        <v>541</v>
      </c>
      <c r="B512" t="s">
        <v>1082</v>
      </c>
      <c r="C512">
        <v>46.666699999999899</v>
      </c>
      <c r="D512">
        <v>-112.05</v>
      </c>
      <c r="E512" s="13">
        <v>1158.8</v>
      </c>
      <c r="F512" t="s">
        <v>1083</v>
      </c>
      <c r="G512" t="s">
        <v>2345</v>
      </c>
      <c r="H512" s="8">
        <v>0.71686000000000005</v>
      </c>
      <c r="I512" s="8">
        <v>1.26464</v>
      </c>
      <c r="J512" s="8">
        <v>1.65882</v>
      </c>
      <c r="K512" s="8">
        <v>2.8713099999999998</v>
      </c>
      <c r="L512">
        <f t="shared" si="189"/>
        <v>3801.8373919999999</v>
      </c>
      <c r="M512">
        <f t="shared" si="190"/>
        <v>0.38965276366713064</v>
      </c>
      <c r="N512">
        <f t="shared" si="191"/>
        <v>1.2824062985836062</v>
      </c>
      <c r="O512" s="6">
        <f t="shared" si="192"/>
        <v>0.2282076392898843</v>
      </c>
      <c r="P512" s="6">
        <f t="shared" si="193"/>
        <v>0.23147128191110644</v>
      </c>
      <c r="Q512">
        <f t="shared" si="194"/>
        <v>0.75693879024735633</v>
      </c>
      <c r="R512" s="8">
        <v>1.2113227080544626</v>
      </c>
      <c r="S512">
        <f t="shared" si="195"/>
        <v>1.3559916175616145</v>
      </c>
      <c r="T512">
        <f t="shared" si="196"/>
        <v>1.0520624619012529</v>
      </c>
      <c r="U512">
        <f t="shared" si="197"/>
        <v>0.88840830116105773</v>
      </c>
      <c r="V512">
        <f t="shared" si="198"/>
        <v>0.6156513665940665</v>
      </c>
      <c r="W512">
        <f t="shared" si="199"/>
        <v>0.38965276366713064</v>
      </c>
      <c r="X512">
        <f t="shared" si="200"/>
        <v>0.47145457275034797</v>
      </c>
      <c r="Y512">
        <f t="shared" si="201"/>
        <v>0.54245854303458074</v>
      </c>
      <c r="Z512">
        <f t="shared" si="202"/>
        <v>2.6341469900607999</v>
      </c>
      <c r="AA512">
        <f t="shared" si="203"/>
        <v>2.0437347336678622</v>
      </c>
      <c r="AB512">
        <f t="shared" si="204"/>
        <v>1.7258204417639722</v>
      </c>
      <c r="AC512">
        <f t="shared" si="205"/>
        <v>1.1959632885908231</v>
      </c>
      <c r="AD512">
        <f t="shared" si="206"/>
        <v>0.75693879024735633</v>
      </c>
      <c r="AE512">
        <f t="shared" si="207"/>
        <v>1.0744543136440838</v>
      </c>
      <c r="AF512">
        <f t="shared" si="208"/>
        <v>1.1140549024268203</v>
      </c>
      <c r="AG512">
        <f t="shared" si="209"/>
        <v>4.4627739190709494</v>
      </c>
      <c r="AH512">
        <f t="shared" si="210"/>
        <v>3.4624970061757372</v>
      </c>
      <c r="AI512">
        <f t="shared" si="211"/>
        <v>2.9238863607706218</v>
      </c>
      <c r="AJ512">
        <f t="shared" si="212"/>
        <v>2.0262019517620979</v>
      </c>
      <c r="AK512">
        <f t="shared" si="213"/>
        <v>1.2824062985836062</v>
      </c>
      <c r="AL512">
        <f t="shared" si="214"/>
        <v>1.3765097239377047</v>
      </c>
      <c r="AM512">
        <f t="shared" si="215"/>
        <v>1.4581914971450622</v>
      </c>
      <c r="AN512">
        <f>ACOS(COS(RADIANS(90-$C512)) *COS(RADIANS(90-'1. Intensity Data'!$C$8)) +SIN(RADIANS(90-'Climate Stations - U of M'!$C512)) *SIN(RADIANS(90-'1. Intensity Data'!$C$8)) *COS(RADIANS('Climate Stations - U of M'!$D512-'1. Intensity Data'!$C$9))) *6371</f>
        <v>8.8917147157343503</v>
      </c>
    </row>
    <row r="513" spans="1:40" x14ac:dyDescent="0.25">
      <c r="A513">
        <v>92</v>
      </c>
      <c r="B513" t="s">
        <v>186</v>
      </c>
      <c r="C513">
        <v>46.7258</v>
      </c>
      <c r="D513">
        <v>-111.9633</v>
      </c>
      <c r="E513" s="13">
        <v>1171.7</v>
      </c>
      <c r="F513" t="s">
        <v>187</v>
      </c>
      <c r="G513" t="s">
        <v>2345</v>
      </c>
      <c r="H513" s="8">
        <v>0.66041000000000005</v>
      </c>
      <c r="I513" s="8">
        <v>1.24827</v>
      </c>
      <c r="J513" s="8">
        <v>1.5928599999999999</v>
      </c>
      <c r="K513" s="8">
        <v>2.7723599999999999</v>
      </c>
      <c r="L513">
        <f t="shared" si="189"/>
        <v>3844.1602280000002</v>
      </c>
      <c r="M513">
        <f t="shared" si="190"/>
        <v>0.33896302691645241</v>
      </c>
      <c r="N513">
        <f t="shared" si="191"/>
        <v>1.2484649663341911</v>
      </c>
      <c r="O513" s="6">
        <f t="shared" si="192"/>
        <v>0.23248890360709915</v>
      </c>
      <c r="P513" s="6">
        <f t="shared" si="193"/>
        <v>0.17781399886971871</v>
      </c>
      <c r="Q513">
        <f t="shared" si="194"/>
        <v>0.71313948260195492</v>
      </c>
      <c r="R513" s="8">
        <v>1.2468931113019948</v>
      </c>
      <c r="S513">
        <f t="shared" si="195"/>
        <v>1.1795913336692543</v>
      </c>
      <c r="T513">
        <f t="shared" si="196"/>
        <v>0.91520017267442155</v>
      </c>
      <c r="U513">
        <f t="shared" si="197"/>
        <v>0.77283570136951141</v>
      </c>
      <c r="V513">
        <f t="shared" si="198"/>
        <v>0.5355615825279948</v>
      </c>
      <c r="W513">
        <f t="shared" si="199"/>
        <v>0.33896302691645241</v>
      </c>
      <c r="X513">
        <f t="shared" si="200"/>
        <v>0.41932477018733938</v>
      </c>
      <c r="Y513">
        <f t="shared" si="201"/>
        <v>0.48907876334646916</v>
      </c>
      <c r="Z513">
        <f t="shared" si="202"/>
        <v>2.481725399454803</v>
      </c>
      <c r="AA513">
        <f t="shared" si="203"/>
        <v>1.9254766030252783</v>
      </c>
      <c r="AB513">
        <f t="shared" si="204"/>
        <v>1.6259580203324571</v>
      </c>
      <c r="AC513">
        <f t="shared" si="205"/>
        <v>1.1267603825110888</v>
      </c>
      <c r="AD513">
        <f t="shared" si="206"/>
        <v>0.71313948260195492</v>
      </c>
      <c r="AE513">
        <f t="shared" si="207"/>
        <v>1.0833469144559669</v>
      </c>
      <c r="AF513">
        <f t="shared" si="208"/>
        <v>1.1306662807434176</v>
      </c>
      <c r="AG513">
        <f t="shared" si="209"/>
        <v>4.3446580828429848</v>
      </c>
      <c r="AH513">
        <f t="shared" si="210"/>
        <v>3.3708554091023162</v>
      </c>
      <c r="AI513">
        <f t="shared" si="211"/>
        <v>2.8465001232419556</v>
      </c>
      <c r="AJ513">
        <f t="shared" si="212"/>
        <v>1.9725746468080221</v>
      </c>
      <c r="AK513">
        <f t="shared" si="213"/>
        <v>1.2484649663341911</v>
      </c>
      <c r="AL513">
        <f t="shared" si="214"/>
        <v>1.3345637247506432</v>
      </c>
      <c r="AM513">
        <f t="shared" si="215"/>
        <v>1.4092974470561239</v>
      </c>
      <c r="AN513">
        <f>ACOS(COS(RADIANS(90-$C513)) *COS(RADIANS(90-'1. Intensity Data'!$C$8)) +SIN(RADIANS(90-'Climate Stations - U of M'!$C513)) *SIN(RADIANS(90-'1. Intensity Data'!$C$8)) *COS(RADIANS('Climate Stations - U of M'!$D513-'1. Intensity Data'!$C$9))) *6371</f>
        <v>15.485969186701753</v>
      </c>
    </row>
    <row r="514" spans="1:40" x14ac:dyDescent="0.25">
      <c r="A514">
        <v>993</v>
      </c>
      <c r="B514" t="s">
        <v>1981</v>
      </c>
      <c r="C514">
        <v>46.718600000000002</v>
      </c>
      <c r="D514">
        <v>-112.0017</v>
      </c>
      <c r="E514" s="13">
        <v>1170.4000000000001</v>
      </c>
      <c r="F514" t="s">
        <v>1982</v>
      </c>
      <c r="G514" t="s">
        <v>2345</v>
      </c>
      <c r="H514" s="8">
        <v>0.68922000000000005</v>
      </c>
      <c r="I514" s="8">
        <v>1.2489699999999999</v>
      </c>
      <c r="J514" s="8">
        <v>1.63565</v>
      </c>
      <c r="K514" s="8">
        <v>2.7967599999999999</v>
      </c>
      <c r="L514">
        <f t="shared" si="189"/>
        <v>3839.8951360000001</v>
      </c>
      <c r="M514">
        <f t="shared" si="190"/>
        <v>0.3664961572143447</v>
      </c>
      <c r="N514">
        <f t="shared" si="191"/>
        <v>1.279941308770048</v>
      </c>
      <c r="O514" s="6">
        <f t="shared" si="192"/>
        <v>0.23349687624235543</v>
      </c>
      <c r="P514" s="6">
        <f t="shared" si="193"/>
        <v>0.20464845577740143</v>
      </c>
      <c r="Q514">
        <f t="shared" si="194"/>
        <v>0.74229488227372464</v>
      </c>
      <c r="R514" s="8">
        <v>1.1381058503116557</v>
      </c>
      <c r="S514">
        <f t="shared" si="195"/>
        <v>1.2754066271059195</v>
      </c>
      <c r="T514">
        <f t="shared" si="196"/>
        <v>0.98953962447873078</v>
      </c>
      <c r="U514">
        <f t="shared" si="197"/>
        <v>0.83561123844870588</v>
      </c>
      <c r="V514">
        <f t="shared" si="198"/>
        <v>0.57906392839866461</v>
      </c>
      <c r="W514">
        <f t="shared" si="199"/>
        <v>0.3664961572143447</v>
      </c>
      <c r="X514">
        <f t="shared" si="200"/>
        <v>0.44717711791075854</v>
      </c>
      <c r="Y514">
        <f t="shared" si="201"/>
        <v>0.5172081917952458</v>
      </c>
      <c r="Z514">
        <f t="shared" si="202"/>
        <v>2.5831861903125617</v>
      </c>
      <c r="AA514">
        <f t="shared" si="203"/>
        <v>2.0041961821390566</v>
      </c>
      <c r="AB514">
        <f t="shared" si="204"/>
        <v>1.6924323315840921</v>
      </c>
      <c r="AC514">
        <f t="shared" si="205"/>
        <v>1.172825913992485</v>
      </c>
      <c r="AD514">
        <f t="shared" si="206"/>
        <v>0.74229488227372464</v>
      </c>
      <c r="AE514">
        <f t="shared" si="207"/>
        <v>1.0561500992083821</v>
      </c>
      <c r="AF514">
        <f t="shared" si="208"/>
        <v>1.0798626298609295</v>
      </c>
      <c r="AG514">
        <f t="shared" si="209"/>
        <v>4.4541957545197661</v>
      </c>
      <c r="AH514">
        <f t="shared" si="210"/>
        <v>3.4558415336791297</v>
      </c>
      <c r="AI514">
        <f t="shared" si="211"/>
        <v>2.9182661839957089</v>
      </c>
      <c r="AJ514">
        <f t="shared" si="212"/>
        <v>2.022307267856676</v>
      </c>
      <c r="AK514">
        <f t="shared" si="213"/>
        <v>1.279941308770048</v>
      </c>
      <c r="AL514">
        <f t="shared" si="214"/>
        <v>1.368868481577536</v>
      </c>
      <c r="AM514">
        <f t="shared" si="215"/>
        <v>1.4460572675744356</v>
      </c>
      <c r="AN514">
        <f>ACOS(COS(RADIANS(90-$C514)) *COS(RADIANS(90-'1. Intensity Data'!$C$8)) +SIN(RADIANS(90-'Climate Stations - U of M'!$C514)) *SIN(RADIANS(90-'1. Intensity Data'!$C$8)) *COS(RADIANS('Climate Stations - U of M'!$D514-'1. Intensity Data'!$C$9))) *6371</f>
        <v>14.235975669976211</v>
      </c>
    </row>
    <row r="515" spans="1:40" x14ac:dyDescent="0.25">
      <c r="A515" s="1">
        <v>1160</v>
      </c>
      <c r="B515" t="s">
        <v>2312</v>
      </c>
      <c r="C515">
        <v>46.605600000000003</v>
      </c>
      <c r="D515">
        <v>-111.9636</v>
      </c>
      <c r="E515" s="13">
        <v>1166.8</v>
      </c>
      <c r="F515" t="s">
        <v>2313</v>
      </c>
      <c r="G515" t="s">
        <v>2345</v>
      </c>
      <c r="H515" s="8">
        <v>0.71470999999999996</v>
      </c>
      <c r="I515" s="8">
        <v>1.2482800000000001</v>
      </c>
      <c r="J515" s="8">
        <v>1.6909099999999999</v>
      </c>
      <c r="K515" s="8">
        <v>2.8203499999999999</v>
      </c>
      <c r="L515">
        <f t="shared" ref="L515:L578" si="216">E515*3.28084</f>
        <v>3828.084112</v>
      </c>
      <c r="M515">
        <f t="shared" ref="M515:M578" si="217">IF($G515="E",0.028+(0.89*($H515*($H515/$I515))),(0.019+(0.711*($H515*($H515/$I515)))+(0.001*($L515/100))))</f>
        <v>0.39219813010622612</v>
      </c>
      <c r="N515">
        <f t="shared" ref="N515:N578" si="218">IF($G515="E",0.671+(0.757*($J515*($J515/$K515)))-(0.003*($L515/100)),(0.338+(0.67*($J515*($J515/$K515)))+(0.001*($L515/100))))</f>
        <v>1.3235787922468221</v>
      </c>
      <c r="O515" s="6">
        <f t="shared" ref="O515:O578" si="219">INDEX(LINEST($M515:$N515,LN($J$1:$K$1)),1)</f>
        <v>0.23808159125042325</v>
      </c>
      <c r="P515" s="6">
        <f t="shared" ref="P515:P578" si="220">INDEX(LINEST($M515:$N515,LN($J$1:$K$1)),1,2)</f>
        <v>0.22717254638776974</v>
      </c>
      <c r="Q515">
        <f t="shared" ref="Q515:Q578" si="221">O515*LN(10)+P515</f>
        <v>0.77537566931729596</v>
      </c>
      <c r="R515" s="8">
        <v>1.4696962154718869</v>
      </c>
      <c r="S515">
        <f t="shared" ref="S515:S578" si="222">0.29*$M515*12</f>
        <v>1.3648494927696668</v>
      </c>
      <c r="T515">
        <f t="shared" ref="T515:T578" si="223">0.45*$M515*6</f>
        <v>1.0589349512868105</v>
      </c>
      <c r="U515">
        <f t="shared" ref="U515:U578" si="224">0.57*$M515*4</f>
        <v>0.89421173664219544</v>
      </c>
      <c r="V515">
        <f t="shared" ref="V515:V578" si="225">0.79*$M515*2</f>
        <v>0.61967304556783731</v>
      </c>
      <c r="W515">
        <f t="shared" ref="W515:W578" si="226">M515</f>
        <v>0.39219813010622612</v>
      </c>
      <c r="X515">
        <f t="shared" ref="X515:X578" si="227">0.25*H515+0.75*M515</f>
        <v>0.47282609757966959</v>
      </c>
      <c r="Y515">
        <f t="shared" ref="Y515:Y578" si="228">0.467*H515+0.533*M515</f>
        <v>0.54281117334661855</v>
      </c>
      <c r="Z515">
        <f t="shared" ref="Z515:Z578" si="229">0.29*$Q515*12</f>
        <v>2.6983073292241899</v>
      </c>
      <c r="AA515">
        <f t="shared" ref="AA515:AA578" si="230">0.45*$Q515*6</f>
        <v>2.0935143071566991</v>
      </c>
      <c r="AB515">
        <f t="shared" ref="AB515:AB578" si="231">0.57*$Q515*4</f>
        <v>1.7678565260434347</v>
      </c>
      <c r="AC515">
        <f t="shared" ref="AC515:AC578" si="232">0.79*$Q515*2</f>
        <v>1.2250935575213278</v>
      </c>
      <c r="AD515">
        <f t="shared" ref="AD515:AD578" si="233">Q515</f>
        <v>0.77537566931729596</v>
      </c>
      <c r="AE515">
        <f t="shared" ref="AE515:AE578" si="234">0.25*R515+0.75*$Q$3</f>
        <v>1.1390476904984399</v>
      </c>
      <c r="AF515">
        <f t="shared" ref="AF515:AF578" si="235">0.467*R515+0.533*$Q$3</f>
        <v>1.2347153303907574</v>
      </c>
      <c r="AG515">
        <f t="shared" ref="AG515:AG578" si="236">0.29*$N515*12</f>
        <v>4.6060541970189401</v>
      </c>
      <c r="AH515">
        <f t="shared" ref="AH515:AH578" si="237">0.45*$N515*6</f>
        <v>3.5736627390664193</v>
      </c>
      <c r="AI515">
        <f t="shared" ref="AI515:AI578" si="238">0.57*$N515*4</f>
        <v>3.0177596463227538</v>
      </c>
      <c r="AJ515">
        <f t="shared" ref="AJ515:AJ578" si="239">0.79*$N515*2</f>
        <v>2.0912544917499791</v>
      </c>
      <c r="AK515">
        <f t="shared" ref="AK515:AK578" si="240">N515</f>
        <v>1.3235787922468221</v>
      </c>
      <c r="AL515">
        <f t="shared" ref="AL515:AL578" si="241">0.25*J515+0.75*N515</f>
        <v>1.4154115941851164</v>
      </c>
      <c r="AM515">
        <f t="shared" ref="AM515:AM578" si="242">0.467*J515+0.533*N515</f>
        <v>1.4951224662675562</v>
      </c>
      <c r="AN515">
        <f>ACOS(COS(RADIANS(90-$C515)) *COS(RADIANS(90-'1. Intensity Data'!$C$8)) +SIN(RADIANS(90-'Climate Stations - U of M'!$C515)) *SIN(RADIANS(90-'1. Intensity Data'!$C$8)) *COS(RADIANS('Climate Stations - U of M'!$D515-'1. Intensity Data'!$C$9))) *6371</f>
        <v>4.1350091950506442</v>
      </c>
    </row>
    <row r="516" spans="1:40" x14ac:dyDescent="0.25">
      <c r="A516" s="1">
        <v>1173</v>
      </c>
      <c r="B516" t="s">
        <v>2338</v>
      </c>
      <c r="C516">
        <v>46.583300000000001</v>
      </c>
      <c r="D516">
        <v>-112.0333</v>
      </c>
      <c r="E516" s="13">
        <v>1263.0999999999899</v>
      </c>
      <c r="F516" t="s">
        <v>2339</v>
      </c>
      <c r="G516" t="s">
        <v>2345</v>
      </c>
      <c r="H516" s="8">
        <v>0.73675999999999997</v>
      </c>
      <c r="I516" s="8">
        <v>1.2884100000000001</v>
      </c>
      <c r="J516" s="8">
        <v>1.7150000000000001</v>
      </c>
      <c r="K516" s="8">
        <v>2.95858</v>
      </c>
      <c r="L516">
        <f t="shared" si="216"/>
        <v>4144.0290039999672</v>
      </c>
      <c r="M516">
        <f t="shared" si="217"/>
        <v>0.40296263989258074</v>
      </c>
      <c r="N516">
        <f t="shared" si="218"/>
        <v>1.2992385756276235</v>
      </c>
      <c r="O516" s="6">
        <f t="shared" si="219"/>
        <v>0.22910804320204936</v>
      </c>
      <c r="P516" s="6">
        <f t="shared" si="220"/>
        <v>0.24415704570347407</v>
      </c>
      <c r="Q516">
        <f t="shared" si="221"/>
        <v>0.77169781066554877</v>
      </c>
      <c r="R516" s="8">
        <v>1.312410177366468</v>
      </c>
      <c r="S516">
        <f t="shared" si="222"/>
        <v>1.402309986826181</v>
      </c>
      <c r="T516">
        <f t="shared" si="223"/>
        <v>1.0879991277099681</v>
      </c>
      <c r="U516">
        <f t="shared" si="224"/>
        <v>0.91875481895508404</v>
      </c>
      <c r="V516">
        <f t="shared" si="225"/>
        <v>0.63668097103027765</v>
      </c>
      <c r="W516">
        <f t="shared" si="226"/>
        <v>0.40296263989258074</v>
      </c>
      <c r="X516">
        <f t="shared" si="227"/>
        <v>0.48641197991943552</v>
      </c>
      <c r="Y516">
        <f t="shared" si="228"/>
        <v>0.55884600706274556</v>
      </c>
      <c r="Z516">
        <f t="shared" si="229"/>
        <v>2.6855083811161093</v>
      </c>
      <c r="AA516">
        <f t="shared" si="230"/>
        <v>2.0835840887969819</v>
      </c>
      <c r="AB516">
        <f t="shared" si="231"/>
        <v>1.759471008317451</v>
      </c>
      <c r="AC516">
        <f t="shared" si="232"/>
        <v>1.2192825408515671</v>
      </c>
      <c r="AD516">
        <f t="shared" si="233"/>
        <v>0.77169781066554877</v>
      </c>
      <c r="AE516">
        <f t="shared" si="234"/>
        <v>1.0997261809720853</v>
      </c>
      <c r="AF516">
        <f t="shared" si="235"/>
        <v>1.1612627505955269</v>
      </c>
      <c r="AG516">
        <f t="shared" si="236"/>
        <v>4.5213502431841297</v>
      </c>
      <c r="AH516">
        <f t="shared" si="237"/>
        <v>3.5079441541945835</v>
      </c>
      <c r="AI516">
        <f t="shared" si="238"/>
        <v>2.9622639524309813</v>
      </c>
      <c r="AJ516">
        <f t="shared" si="239"/>
        <v>2.0527969494916452</v>
      </c>
      <c r="AK516">
        <f t="shared" si="240"/>
        <v>1.2992385756276235</v>
      </c>
      <c r="AL516">
        <f t="shared" si="241"/>
        <v>1.4031789317207175</v>
      </c>
      <c r="AM516">
        <f t="shared" si="242"/>
        <v>1.4933991608095234</v>
      </c>
      <c r="AN516">
        <f>ACOS(COS(RADIANS(90-$C516)) *COS(RADIANS(90-'1. Intensity Data'!$C$8)) +SIN(RADIANS(90-'Climate Stations - U of M'!$C516)) *SIN(RADIANS(90-'1. Intensity Data'!$C$8)) *COS(RADIANS('Climate Stations - U of M'!$D516-'1. Intensity Data'!$C$9))) *6371</f>
        <v>1.7446617218362854</v>
      </c>
    </row>
    <row r="517" spans="1:40" x14ac:dyDescent="0.25">
      <c r="A517">
        <v>994</v>
      </c>
      <c r="B517" t="s">
        <v>1983</v>
      </c>
      <c r="C517">
        <v>45.645299999999899</v>
      </c>
      <c r="D517">
        <v>-114.627799999999</v>
      </c>
      <c r="E517" s="13">
        <v>2468.9</v>
      </c>
      <c r="F517" t="s">
        <v>1984</v>
      </c>
      <c r="G517" t="s">
        <v>2346</v>
      </c>
      <c r="H517" s="8">
        <v>-9.9989999999999996E-2</v>
      </c>
      <c r="I517" s="8">
        <v>-9.9989999999999996E-2</v>
      </c>
      <c r="J517" s="8">
        <v>-9.9989999999999996E-2</v>
      </c>
      <c r="K517" s="8">
        <v>-9.9989999999999996E-2</v>
      </c>
      <c r="L517">
        <f t="shared" si="216"/>
        <v>8100.0658760000006</v>
      </c>
      <c r="M517">
        <f t="shared" si="217"/>
        <v>2.8907768760000022E-2</v>
      </c>
      <c r="N517">
        <f t="shared" si="218"/>
        <v>0.35200735876000006</v>
      </c>
      <c r="O517" s="6">
        <f t="shared" si="219"/>
        <v>8.2591434035965972E-2</v>
      </c>
      <c r="P517" s="6">
        <f t="shared" si="220"/>
        <v>-2.8340250880432544E-2</v>
      </c>
      <c r="Q517">
        <f t="shared" si="221"/>
        <v>0.16183355393978377</v>
      </c>
      <c r="R517" s="8">
        <v>1.1564992116975641</v>
      </c>
      <c r="S517">
        <f t="shared" si="222"/>
        <v>0.10059903528480006</v>
      </c>
      <c r="T517">
        <f t="shared" si="223"/>
        <v>7.805097565200006E-2</v>
      </c>
      <c r="U517">
        <f t="shared" si="224"/>
        <v>6.5909712772800041E-2</v>
      </c>
      <c r="V517">
        <f t="shared" si="225"/>
        <v>4.5674274640800039E-2</v>
      </c>
      <c r="W517">
        <f t="shared" si="226"/>
        <v>2.8907768760000022E-2</v>
      </c>
      <c r="X517">
        <f t="shared" si="227"/>
        <v>-3.3166734299999827E-3</v>
      </c>
      <c r="Y517">
        <f t="shared" si="228"/>
        <v>-3.1287489250919988E-2</v>
      </c>
      <c r="Z517">
        <f t="shared" si="229"/>
        <v>0.56318076771044745</v>
      </c>
      <c r="AA517">
        <f t="shared" si="230"/>
        <v>0.43695059563741623</v>
      </c>
      <c r="AB517">
        <f t="shared" si="231"/>
        <v>0.36898050298270696</v>
      </c>
      <c r="AC517">
        <f t="shared" si="232"/>
        <v>0.25569701522485838</v>
      </c>
      <c r="AD517">
        <f t="shared" si="233"/>
        <v>0.16183355393978377</v>
      </c>
      <c r="AE517">
        <f t="shared" si="234"/>
        <v>1.0607484395548592</v>
      </c>
      <c r="AF517">
        <f t="shared" si="235"/>
        <v>1.0884523296281485</v>
      </c>
      <c r="AG517">
        <f t="shared" si="236"/>
        <v>1.2249856084848001</v>
      </c>
      <c r="AH517">
        <f t="shared" si="237"/>
        <v>0.95041986865200023</v>
      </c>
      <c r="AI517">
        <f t="shared" si="238"/>
        <v>0.80257677797280003</v>
      </c>
      <c r="AJ517">
        <f t="shared" si="239"/>
        <v>0.55617162684080013</v>
      </c>
      <c r="AK517">
        <f t="shared" si="240"/>
        <v>0.35200735876000006</v>
      </c>
      <c r="AL517">
        <f t="shared" si="241"/>
        <v>0.23900801907000002</v>
      </c>
      <c r="AM517">
        <f t="shared" si="242"/>
        <v>0.14092459221908002</v>
      </c>
      <c r="AN517">
        <f>ACOS(COS(RADIANS(90-$C517)) *COS(RADIANS(90-'1. Intensity Data'!$C$8)) +SIN(RADIANS(90-'Climate Stations - U of M'!$C517)) *SIN(RADIANS(90-'1. Intensity Data'!$C$8)) *COS(RADIANS('Climate Stations - U of M'!$D517-'1. Intensity Data'!$C$9))) *6371</f>
        <v>227.2825209811277</v>
      </c>
    </row>
    <row r="518" spans="1:40" x14ac:dyDescent="0.25">
      <c r="A518">
        <v>543</v>
      </c>
      <c r="B518" t="s">
        <v>1086</v>
      </c>
      <c r="C518">
        <v>46.033299999999898</v>
      </c>
      <c r="D518">
        <v>-105.349999999999</v>
      </c>
      <c r="E518">
        <v>807.7</v>
      </c>
      <c r="F518" t="s">
        <v>1087</v>
      </c>
      <c r="G518" t="s">
        <v>2345</v>
      </c>
      <c r="H518" s="8">
        <v>1.2010000000000001</v>
      </c>
      <c r="I518" s="8">
        <v>1.6087</v>
      </c>
      <c r="J518" s="8">
        <v>2.9173300000000002</v>
      </c>
      <c r="K518" s="8">
        <v>3.8483299999999998</v>
      </c>
      <c r="L518">
        <f t="shared" si="216"/>
        <v>2649.9344679999999</v>
      </c>
      <c r="M518">
        <f t="shared" si="217"/>
        <v>0.82599645055013382</v>
      </c>
      <c r="N518">
        <f t="shared" si="218"/>
        <v>2.2656532074016908</v>
      </c>
      <c r="O518" s="6">
        <f t="shared" si="219"/>
        <v>0.36800825425974093</v>
      </c>
      <c r="P518" s="6">
        <f t="shared" si="220"/>
        <v>0.57091256668720691</v>
      </c>
      <c r="Q518">
        <f t="shared" si="221"/>
        <v>1.418282887044449</v>
      </c>
      <c r="R518" s="8">
        <v>1.4336724886722709</v>
      </c>
      <c r="S518">
        <f t="shared" si="222"/>
        <v>2.8744676479144657</v>
      </c>
      <c r="T518">
        <f t="shared" si="223"/>
        <v>2.2301904164853612</v>
      </c>
      <c r="U518">
        <f t="shared" si="224"/>
        <v>1.8832719072543049</v>
      </c>
      <c r="V518">
        <f t="shared" si="225"/>
        <v>1.3050743918692116</v>
      </c>
      <c r="W518">
        <f t="shared" si="226"/>
        <v>0.82599645055013382</v>
      </c>
      <c r="X518">
        <f t="shared" si="227"/>
        <v>0.91974733791260033</v>
      </c>
      <c r="Y518">
        <f t="shared" si="228"/>
        <v>1.0011231081432215</v>
      </c>
      <c r="Z518">
        <f t="shared" si="229"/>
        <v>4.9356244469146828</v>
      </c>
      <c r="AA518">
        <f t="shared" si="230"/>
        <v>3.8293637950200123</v>
      </c>
      <c r="AB518">
        <f t="shared" si="231"/>
        <v>3.2336849824613436</v>
      </c>
      <c r="AC518">
        <f t="shared" si="232"/>
        <v>2.2408869615302298</v>
      </c>
      <c r="AD518">
        <f t="shared" si="233"/>
        <v>1.418282887044449</v>
      </c>
      <c r="AE518">
        <f t="shared" si="234"/>
        <v>1.1300417587985359</v>
      </c>
      <c r="AF518">
        <f t="shared" si="235"/>
        <v>1.2178922499753366</v>
      </c>
      <c r="AG518">
        <f t="shared" si="236"/>
        <v>7.8844731617578843</v>
      </c>
      <c r="AH518">
        <f t="shared" si="237"/>
        <v>6.117263659984566</v>
      </c>
      <c r="AI518">
        <f t="shared" si="238"/>
        <v>5.1656893128758545</v>
      </c>
      <c r="AJ518">
        <f t="shared" si="239"/>
        <v>3.5797320676946716</v>
      </c>
      <c r="AK518">
        <f t="shared" si="240"/>
        <v>2.2656532074016908</v>
      </c>
      <c r="AL518">
        <f t="shared" si="241"/>
        <v>2.4285724055512681</v>
      </c>
      <c r="AM518">
        <f t="shared" si="242"/>
        <v>2.5699862695451015</v>
      </c>
      <c r="AN518">
        <f>ACOS(COS(RADIANS(90-$C518)) *COS(RADIANS(90-'1. Intensity Data'!$C$8)) +SIN(RADIANS(90-'Climate Stations - U of M'!$C518)) *SIN(RADIANS(90-'1. Intensity Data'!$C$8)) *COS(RADIANS('Climate Stations - U of M'!$D518-'1. Intensity Data'!$C$9))) *6371</f>
        <v>515.35915316577211</v>
      </c>
    </row>
    <row r="519" spans="1:40" x14ac:dyDescent="0.25">
      <c r="A519">
        <v>544</v>
      </c>
      <c r="B519" t="s">
        <v>1088</v>
      </c>
      <c r="C519">
        <v>48.079999999999899</v>
      </c>
      <c r="D519">
        <v>-116.0014</v>
      </c>
      <c r="E519">
        <v>682.79999999999905</v>
      </c>
      <c r="F519" t="s">
        <v>1089</v>
      </c>
      <c r="G519" t="s">
        <v>2346</v>
      </c>
      <c r="H519" s="8">
        <v>0.96492</v>
      </c>
      <c r="I519" s="8">
        <v>1.9307000000000001</v>
      </c>
      <c r="J519" s="8">
        <v>2.06847</v>
      </c>
      <c r="K519" s="8">
        <v>3.8935499999999998</v>
      </c>
      <c r="L519">
        <f t="shared" si="216"/>
        <v>2240.1575519999969</v>
      </c>
      <c r="M519">
        <f t="shared" si="217"/>
        <v>0.38427783861131404</v>
      </c>
      <c r="N519">
        <f t="shared" si="218"/>
        <v>1.0966552911273508</v>
      </c>
      <c r="O519" s="6">
        <f t="shared" si="219"/>
        <v>0.18209950491793478</v>
      </c>
      <c r="P519" s="6">
        <f t="shared" si="220"/>
        <v>0.25805608019608572</v>
      </c>
      <c r="Q519">
        <f t="shared" si="221"/>
        <v>0.67735568566171822</v>
      </c>
      <c r="R519" s="8">
        <v>1.990638024311193</v>
      </c>
      <c r="S519">
        <f t="shared" si="222"/>
        <v>1.3372868783673728</v>
      </c>
      <c r="T519">
        <f t="shared" si="223"/>
        <v>1.037550164250548</v>
      </c>
      <c r="U519">
        <f t="shared" si="224"/>
        <v>0.8761534720337959</v>
      </c>
      <c r="V519">
        <f t="shared" si="225"/>
        <v>0.60715898500587617</v>
      </c>
      <c r="W519">
        <f t="shared" si="226"/>
        <v>0.38427783861131404</v>
      </c>
      <c r="X519">
        <f t="shared" si="227"/>
        <v>0.52943837895848556</v>
      </c>
      <c r="Y519">
        <f t="shared" si="228"/>
        <v>0.65543772797983046</v>
      </c>
      <c r="Z519">
        <f t="shared" si="229"/>
        <v>2.3571977861027795</v>
      </c>
      <c r="AA519">
        <f t="shared" si="230"/>
        <v>1.8288603512866393</v>
      </c>
      <c r="AB519">
        <f t="shared" si="231"/>
        <v>1.5443709633087175</v>
      </c>
      <c r="AC519">
        <f t="shared" si="232"/>
        <v>1.0702219833455149</v>
      </c>
      <c r="AD519">
        <f t="shared" si="233"/>
        <v>0.67735568566171822</v>
      </c>
      <c r="AE519">
        <f t="shared" si="234"/>
        <v>1.2692831427082665</v>
      </c>
      <c r="AF519">
        <f t="shared" si="235"/>
        <v>1.4779951551187134</v>
      </c>
      <c r="AG519">
        <f t="shared" si="236"/>
        <v>3.8163604131231805</v>
      </c>
      <c r="AH519">
        <f t="shared" si="237"/>
        <v>2.9609692860438472</v>
      </c>
      <c r="AI519">
        <f t="shared" si="238"/>
        <v>2.5003740637703595</v>
      </c>
      <c r="AJ519">
        <f t="shared" si="239"/>
        <v>1.7327153599812144</v>
      </c>
      <c r="AK519">
        <f t="shared" si="240"/>
        <v>1.0966552911273508</v>
      </c>
      <c r="AL519">
        <f t="shared" si="241"/>
        <v>1.3396089683455132</v>
      </c>
      <c r="AM519">
        <f t="shared" si="242"/>
        <v>1.550492760170878</v>
      </c>
      <c r="AN519">
        <f>ACOS(COS(RADIANS(90-$C519)) *COS(RADIANS(90-'1. Intensity Data'!$C$8)) +SIN(RADIANS(90-'Climate Stations - U of M'!$C519)) *SIN(RADIANS(90-'1. Intensity Data'!$C$8)) *COS(RADIANS('Climate Stations - U of M'!$D519-'1. Intensity Data'!$C$9))) *6371</f>
        <v>343.07256187815597</v>
      </c>
    </row>
    <row r="520" spans="1:40" x14ac:dyDescent="0.25">
      <c r="A520">
        <v>545</v>
      </c>
      <c r="B520" t="s">
        <v>1090</v>
      </c>
      <c r="C520">
        <v>47.549999999999898</v>
      </c>
      <c r="D520">
        <v>-110.7833</v>
      </c>
      <c r="E520" s="13">
        <v>1036.5999999999899</v>
      </c>
      <c r="F520" t="s">
        <v>1091</v>
      </c>
      <c r="G520" t="s">
        <v>2345</v>
      </c>
      <c r="H520" s="8">
        <v>1.26111</v>
      </c>
      <c r="I520" s="8">
        <v>2.1649600000000002</v>
      </c>
      <c r="J520" s="8">
        <v>2.7921299999999998</v>
      </c>
      <c r="K520" s="8">
        <v>4.5340299999999996</v>
      </c>
      <c r="L520">
        <f t="shared" si="216"/>
        <v>3400.9187439999669</v>
      </c>
      <c r="M520">
        <f t="shared" si="217"/>
        <v>0.68180173516785525</v>
      </c>
      <c r="N520">
        <f t="shared" si="218"/>
        <v>1.8705880825331007</v>
      </c>
      <c r="O520" s="6">
        <f t="shared" si="219"/>
        <v>0.30388020359689583</v>
      </c>
      <c r="P520" s="6">
        <f t="shared" si="220"/>
        <v>0.47116802881668485</v>
      </c>
      <c r="Q520">
        <f t="shared" si="221"/>
        <v>1.1708780556748928</v>
      </c>
      <c r="R520" s="8">
        <v>1.5863606037306541</v>
      </c>
      <c r="S520">
        <f t="shared" si="222"/>
        <v>2.3726700383841361</v>
      </c>
      <c r="T520">
        <f t="shared" si="223"/>
        <v>1.8408646849532091</v>
      </c>
      <c r="U520">
        <f t="shared" si="224"/>
        <v>1.5545079561827098</v>
      </c>
      <c r="V520">
        <f t="shared" si="225"/>
        <v>1.0772467415652114</v>
      </c>
      <c r="W520">
        <f t="shared" si="226"/>
        <v>0.68180173516785525</v>
      </c>
      <c r="X520">
        <f t="shared" si="227"/>
        <v>0.82662880137589145</v>
      </c>
      <c r="Y520">
        <f t="shared" si="228"/>
        <v>0.95233869484446698</v>
      </c>
      <c r="Z520">
        <f t="shared" si="229"/>
        <v>4.0746556337486268</v>
      </c>
      <c r="AA520">
        <f t="shared" si="230"/>
        <v>3.1613707503222104</v>
      </c>
      <c r="AB520">
        <f t="shared" si="231"/>
        <v>2.6696019669387554</v>
      </c>
      <c r="AC520">
        <f t="shared" si="232"/>
        <v>1.8499873279663306</v>
      </c>
      <c r="AD520">
        <f t="shared" si="233"/>
        <v>1.1708780556748928</v>
      </c>
      <c r="AE520">
        <f t="shared" si="234"/>
        <v>1.1682137875631318</v>
      </c>
      <c r="AF520">
        <f t="shared" si="235"/>
        <v>1.2891975997076015</v>
      </c>
      <c r="AG520">
        <f t="shared" si="236"/>
        <v>6.5096465272151898</v>
      </c>
      <c r="AH520">
        <f t="shared" si="237"/>
        <v>5.0505878228393719</v>
      </c>
      <c r="AI520">
        <f t="shared" si="238"/>
        <v>4.2649408281754688</v>
      </c>
      <c r="AJ520">
        <f t="shared" si="239"/>
        <v>2.9555291704022992</v>
      </c>
      <c r="AK520">
        <f t="shared" si="240"/>
        <v>1.8705880825331007</v>
      </c>
      <c r="AL520">
        <f t="shared" si="241"/>
        <v>2.1009735618998255</v>
      </c>
      <c r="AM520">
        <f t="shared" si="242"/>
        <v>2.3009481579901427</v>
      </c>
      <c r="AN520">
        <f>ACOS(COS(RADIANS(90-$C520)) *COS(RADIANS(90-'1. Intensity Data'!$C$8)) +SIN(RADIANS(90-'Climate Stations - U of M'!$C520)) *SIN(RADIANS(90-'1. Intensity Data'!$C$8)) *COS(RADIANS('Climate Stations - U of M'!$D520-'1. Intensity Data'!$C$9))) *6371</f>
        <v>141.60338399679944</v>
      </c>
    </row>
    <row r="521" spans="1:40" x14ac:dyDescent="0.25">
      <c r="A521">
        <v>26</v>
      </c>
      <c r="B521" t="s">
        <v>55</v>
      </c>
      <c r="C521">
        <v>47.585099999999898</v>
      </c>
      <c r="D521">
        <v>-110.789</v>
      </c>
      <c r="E521" s="13">
        <v>1035.7</v>
      </c>
      <c r="F521" t="s">
        <v>56</v>
      </c>
      <c r="G521" t="s">
        <v>2345</v>
      </c>
      <c r="H521" s="8">
        <v>1.2475400000000001</v>
      </c>
      <c r="I521" s="8">
        <v>2.1123400000000001</v>
      </c>
      <c r="J521" s="8">
        <v>2.77677</v>
      </c>
      <c r="K521" s="8">
        <v>4.4777800000000001</v>
      </c>
      <c r="L521">
        <f t="shared" si="216"/>
        <v>3397.9659879999999</v>
      </c>
      <c r="M521">
        <f t="shared" si="217"/>
        <v>0.68374523321245639</v>
      </c>
      <c r="N521">
        <f t="shared" si="218"/>
        <v>1.872566750008464</v>
      </c>
      <c r="O521" s="6">
        <f t="shared" si="219"/>
        <v>0.30388919368481537</v>
      </c>
      <c r="P521" s="6">
        <f t="shared" si="220"/>
        <v>0.47310529540719137</v>
      </c>
      <c r="Q521">
        <f t="shared" si="221"/>
        <v>1.1728360227078276</v>
      </c>
      <c r="R521" s="8">
        <v>1.8766775933670505</v>
      </c>
      <c r="S521">
        <f t="shared" si="222"/>
        <v>2.3794334115793481</v>
      </c>
      <c r="T521">
        <f t="shared" si="223"/>
        <v>1.8461121296736325</v>
      </c>
      <c r="U521">
        <f t="shared" si="224"/>
        <v>1.5589391317244004</v>
      </c>
      <c r="V521">
        <f t="shared" si="225"/>
        <v>1.0803174684756811</v>
      </c>
      <c r="W521">
        <f t="shared" si="226"/>
        <v>0.68374523321245639</v>
      </c>
      <c r="X521">
        <f t="shared" si="227"/>
        <v>0.82469392490934235</v>
      </c>
      <c r="Y521">
        <f t="shared" si="228"/>
        <v>0.94703738930223935</v>
      </c>
      <c r="Z521">
        <f t="shared" si="229"/>
        <v>4.0814693590232398</v>
      </c>
      <c r="AA521">
        <f t="shared" si="230"/>
        <v>3.1666572613111343</v>
      </c>
      <c r="AB521">
        <f t="shared" si="231"/>
        <v>2.6740661317738468</v>
      </c>
      <c r="AC521">
        <f t="shared" si="232"/>
        <v>1.8530809158783677</v>
      </c>
      <c r="AD521">
        <f t="shared" si="233"/>
        <v>1.1728360227078276</v>
      </c>
      <c r="AE521">
        <f t="shared" si="234"/>
        <v>1.2407930349722309</v>
      </c>
      <c r="AF521">
        <f t="shared" si="235"/>
        <v>1.4247756338677988</v>
      </c>
      <c r="AG521">
        <f t="shared" si="236"/>
        <v>6.5165322900294544</v>
      </c>
      <c r="AH521">
        <f t="shared" si="237"/>
        <v>5.0559302250228528</v>
      </c>
      <c r="AI521">
        <f t="shared" si="238"/>
        <v>4.2694521900192974</v>
      </c>
      <c r="AJ521">
        <f t="shared" si="239"/>
        <v>2.9586554650133734</v>
      </c>
      <c r="AK521">
        <f t="shared" si="240"/>
        <v>1.872566750008464</v>
      </c>
      <c r="AL521">
        <f t="shared" si="241"/>
        <v>2.0986175625063481</v>
      </c>
      <c r="AM521">
        <f t="shared" si="242"/>
        <v>2.2948296677545112</v>
      </c>
      <c r="AN521">
        <f>ACOS(COS(RADIANS(90-$C521)) *COS(RADIANS(90-'1. Intensity Data'!$C$8)) +SIN(RADIANS(90-'Climate Stations - U of M'!$C521)) *SIN(RADIANS(90-'1. Intensity Data'!$C$8)) *COS(RADIANS('Climate Stations - U of M'!$D521-'1. Intensity Data'!$C$9))) *6371</f>
        <v>144.26829629967889</v>
      </c>
    </row>
    <row r="522" spans="1:40" x14ac:dyDescent="0.25">
      <c r="A522">
        <v>546</v>
      </c>
      <c r="B522" t="s">
        <v>1092</v>
      </c>
      <c r="C522">
        <v>47.633299999999899</v>
      </c>
      <c r="D522">
        <v>-110.6833</v>
      </c>
      <c r="E522" s="13">
        <v>1068</v>
      </c>
      <c r="F522" t="s">
        <v>1093</v>
      </c>
      <c r="G522" t="s">
        <v>2345</v>
      </c>
      <c r="H522" s="8">
        <v>1.2857099999999999</v>
      </c>
      <c r="I522" s="8">
        <v>2.1647099999999999</v>
      </c>
      <c r="J522" s="8">
        <v>2.7954500000000002</v>
      </c>
      <c r="K522" s="8">
        <v>4.5666700000000002</v>
      </c>
      <c r="L522">
        <f t="shared" si="216"/>
        <v>3503.93712</v>
      </c>
      <c r="M522">
        <f t="shared" si="217"/>
        <v>0.70763592428038857</v>
      </c>
      <c r="N522">
        <f t="shared" si="218"/>
        <v>1.8612694032979806</v>
      </c>
      <c r="O522" s="6">
        <f t="shared" si="219"/>
        <v>0.29489434939847303</v>
      </c>
      <c r="P522" s="6">
        <f t="shared" si="220"/>
        <v>0.50323073743177749</v>
      </c>
      <c r="Q522">
        <f t="shared" si="221"/>
        <v>1.1822500703648791</v>
      </c>
      <c r="R522" s="8">
        <v>1.3276293298695858</v>
      </c>
      <c r="S522">
        <f t="shared" si="222"/>
        <v>2.4625730164957522</v>
      </c>
      <c r="T522">
        <f t="shared" si="223"/>
        <v>1.9106169955570491</v>
      </c>
      <c r="U522">
        <f t="shared" si="224"/>
        <v>1.6134099073592858</v>
      </c>
      <c r="V522">
        <f t="shared" si="225"/>
        <v>1.1180647603630141</v>
      </c>
      <c r="W522">
        <f t="shared" si="226"/>
        <v>0.70763592428038857</v>
      </c>
      <c r="X522">
        <f t="shared" si="227"/>
        <v>0.85215444321029143</v>
      </c>
      <c r="Y522">
        <f t="shared" si="228"/>
        <v>0.97759651764144717</v>
      </c>
      <c r="Z522">
        <f t="shared" si="229"/>
        <v>4.1142302448697787</v>
      </c>
      <c r="AA522">
        <f t="shared" si="230"/>
        <v>3.1920751899851734</v>
      </c>
      <c r="AB522">
        <f t="shared" si="231"/>
        <v>2.6955301604319239</v>
      </c>
      <c r="AC522">
        <f t="shared" si="232"/>
        <v>1.8679551111765089</v>
      </c>
      <c r="AD522">
        <f t="shared" si="233"/>
        <v>1.1822500703648791</v>
      </c>
      <c r="AE522">
        <f t="shared" si="234"/>
        <v>1.1035309690978647</v>
      </c>
      <c r="AF522">
        <f t="shared" si="235"/>
        <v>1.1683700948144828</v>
      </c>
      <c r="AG522">
        <f t="shared" si="236"/>
        <v>6.4772175234769716</v>
      </c>
      <c r="AH522">
        <f t="shared" si="237"/>
        <v>5.0254273889045482</v>
      </c>
      <c r="AI522">
        <f t="shared" si="238"/>
        <v>4.2436942395193951</v>
      </c>
      <c r="AJ522">
        <f t="shared" si="239"/>
        <v>2.9408056572108094</v>
      </c>
      <c r="AK522">
        <f t="shared" si="240"/>
        <v>1.8612694032979806</v>
      </c>
      <c r="AL522">
        <f t="shared" si="241"/>
        <v>2.0948145524734856</v>
      </c>
      <c r="AM522">
        <f t="shared" si="242"/>
        <v>2.2975317419578238</v>
      </c>
      <c r="AN522">
        <f>ACOS(COS(RADIANS(90-$C522)) *COS(RADIANS(90-'1. Intensity Data'!$C$8)) +SIN(RADIANS(90-'Climate Stations - U of M'!$C522)) *SIN(RADIANS(90-'1. Intensity Data'!$C$8)) *COS(RADIANS('Climate Stations - U of M'!$D522-'1. Intensity Data'!$C$9))) *6371</f>
        <v>153.50950145859261</v>
      </c>
    </row>
    <row r="523" spans="1:40" x14ac:dyDescent="0.25">
      <c r="A523">
        <v>547</v>
      </c>
      <c r="B523" t="s">
        <v>1094</v>
      </c>
      <c r="C523">
        <v>47.642200000000003</v>
      </c>
      <c r="D523">
        <v>-110.6681</v>
      </c>
      <c r="E523" s="13">
        <v>1097.3</v>
      </c>
      <c r="F523" t="s">
        <v>1095</v>
      </c>
      <c r="G523" t="s">
        <v>2345</v>
      </c>
      <c r="H523" s="8">
        <v>1.2714300000000001</v>
      </c>
      <c r="I523" s="8">
        <v>2.15</v>
      </c>
      <c r="J523" s="8">
        <v>2.7904800000000001</v>
      </c>
      <c r="K523" s="8">
        <v>4.5509899999999996</v>
      </c>
      <c r="L523">
        <f t="shared" si="216"/>
        <v>3600.065732</v>
      </c>
      <c r="M523">
        <f t="shared" si="217"/>
        <v>0.69716998974930255</v>
      </c>
      <c r="N523">
        <f t="shared" si="218"/>
        <v>1.8582308066690016</v>
      </c>
      <c r="O523" s="6">
        <f t="shared" si="219"/>
        <v>0.29679294199156381</v>
      </c>
      <c r="P523" s="6">
        <f t="shared" si="220"/>
        <v>0.49144879879775882</v>
      </c>
      <c r="Q523">
        <f t="shared" si="221"/>
        <v>1.1748398027333802</v>
      </c>
      <c r="R523" s="8">
        <v>1.9280219634148867</v>
      </c>
      <c r="S523">
        <f t="shared" si="222"/>
        <v>2.4261515643275726</v>
      </c>
      <c r="T523">
        <f t="shared" si="223"/>
        <v>1.8823589723231171</v>
      </c>
      <c r="U523">
        <f t="shared" si="224"/>
        <v>1.5895475766284097</v>
      </c>
      <c r="V523">
        <f t="shared" si="225"/>
        <v>1.1015285838038982</v>
      </c>
      <c r="W523">
        <f t="shared" si="226"/>
        <v>0.69716998974930255</v>
      </c>
      <c r="X523">
        <f t="shared" si="227"/>
        <v>0.8407349923119769</v>
      </c>
      <c r="Y523">
        <f t="shared" si="228"/>
        <v>0.96534941453637835</v>
      </c>
      <c r="Z523">
        <f t="shared" si="229"/>
        <v>4.0884425135121631</v>
      </c>
      <c r="AA523">
        <f t="shared" si="230"/>
        <v>3.1720674673801263</v>
      </c>
      <c r="AB523">
        <f t="shared" si="231"/>
        <v>2.6786347502321064</v>
      </c>
      <c r="AC523">
        <f t="shared" si="232"/>
        <v>1.8562468883187409</v>
      </c>
      <c r="AD523">
        <f t="shared" si="233"/>
        <v>1.1748398027333802</v>
      </c>
      <c r="AE523">
        <f t="shared" si="234"/>
        <v>1.25362912748419</v>
      </c>
      <c r="AF523">
        <f t="shared" si="235"/>
        <v>1.4487534546801384</v>
      </c>
      <c r="AG523">
        <f t="shared" si="236"/>
        <v>6.4666432072081257</v>
      </c>
      <c r="AH523">
        <f t="shared" si="237"/>
        <v>5.0172231780063044</v>
      </c>
      <c r="AI523">
        <f t="shared" si="238"/>
        <v>4.2367662392053234</v>
      </c>
      <c r="AJ523">
        <f t="shared" si="239"/>
        <v>2.9360046745370227</v>
      </c>
      <c r="AK523">
        <f t="shared" si="240"/>
        <v>1.8582308066690016</v>
      </c>
      <c r="AL523">
        <f t="shared" si="241"/>
        <v>2.0912931050017511</v>
      </c>
      <c r="AM523">
        <f t="shared" si="242"/>
        <v>2.2935911799545781</v>
      </c>
      <c r="AN523">
        <f>ACOS(COS(RADIANS(90-$C523)) *COS(RADIANS(90-'1. Intensity Data'!$C$8)) +SIN(RADIANS(90-'Climate Stations - U of M'!$C523)) *SIN(RADIANS(90-'1. Intensity Data'!$C$8)) *COS(RADIANS('Climate Stations - U of M'!$D523-'1. Intensity Data'!$C$9))) *6371</f>
        <v>155.00531483910862</v>
      </c>
    </row>
    <row r="524" spans="1:40" x14ac:dyDescent="0.25">
      <c r="A524">
        <v>548</v>
      </c>
      <c r="B524" t="s">
        <v>1096</v>
      </c>
      <c r="C524">
        <v>47.252800000000001</v>
      </c>
      <c r="D524">
        <v>-109.3614</v>
      </c>
      <c r="E524" s="13">
        <v>1243.5999999999899</v>
      </c>
      <c r="F524" t="s">
        <v>1097</v>
      </c>
      <c r="G524" t="s">
        <v>2345</v>
      </c>
      <c r="H524" s="8">
        <v>0.97850999999999999</v>
      </c>
      <c r="I524" s="8">
        <v>1.5</v>
      </c>
      <c r="J524" s="8">
        <v>2.3613599999999999</v>
      </c>
      <c r="K524" s="8">
        <v>3.6536</v>
      </c>
      <c r="L524">
        <f t="shared" si="216"/>
        <v>4080.0526239999667</v>
      </c>
      <c r="M524">
        <f t="shared" si="217"/>
        <v>0.59610587992600006</v>
      </c>
      <c r="N524">
        <f t="shared" si="218"/>
        <v>1.7039104243857597</v>
      </c>
      <c r="O524" s="6">
        <f t="shared" si="219"/>
        <v>0.2831794554691065</v>
      </c>
      <c r="P524" s="6">
        <f t="shared" si="220"/>
        <v>0.39982083877508801</v>
      </c>
      <c r="Q524">
        <f t="shared" si="221"/>
        <v>1.0518656315804238</v>
      </c>
      <c r="R524" s="8">
        <v>1.02602699419805</v>
      </c>
      <c r="S524">
        <f t="shared" si="222"/>
        <v>2.0744484621424801</v>
      </c>
      <c r="T524">
        <f t="shared" si="223"/>
        <v>1.6094858758002002</v>
      </c>
      <c r="U524">
        <f t="shared" si="224"/>
        <v>1.35912140623128</v>
      </c>
      <c r="V524">
        <f t="shared" si="225"/>
        <v>0.94184729028308012</v>
      </c>
      <c r="W524">
        <f t="shared" si="226"/>
        <v>0.59610587992600006</v>
      </c>
      <c r="X524">
        <f t="shared" si="227"/>
        <v>0.69170690994450001</v>
      </c>
      <c r="Y524">
        <f t="shared" si="228"/>
        <v>0.77468860400055806</v>
      </c>
      <c r="Z524">
        <f t="shared" si="229"/>
        <v>3.6604923978998745</v>
      </c>
      <c r="AA524">
        <f t="shared" si="230"/>
        <v>2.8400372052671443</v>
      </c>
      <c r="AB524">
        <f t="shared" si="231"/>
        <v>2.3982536400033658</v>
      </c>
      <c r="AC524">
        <f t="shared" si="232"/>
        <v>1.6619476978970698</v>
      </c>
      <c r="AD524">
        <f t="shared" si="233"/>
        <v>1.0518656315804238</v>
      </c>
      <c r="AE524">
        <f t="shared" si="234"/>
        <v>1.0281303851799808</v>
      </c>
      <c r="AF524">
        <f t="shared" si="235"/>
        <v>1.0275218040558756</v>
      </c>
      <c r="AG524">
        <f t="shared" si="236"/>
        <v>5.9296082768624432</v>
      </c>
      <c r="AH524">
        <f t="shared" si="237"/>
        <v>4.6005581458415516</v>
      </c>
      <c r="AI524">
        <f t="shared" si="238"/>
        <v>3.8849157675995318</v>
      </c>
      <c r="AJ524">
        <f t="shared" si="239"/>
        <v>2.6921784705295004</v>
      </c>
      <c r="AK524">
        <f t="shared" si="240"/>
        <v>1.7039104243857597</v>
      </c>
      <c r="AL524">
        <f t="shared" si="241"/>
        <v>1.8682728182893196</v>
      </c>
      <c r="AM524">
        <f t="shared" si="242"/>
        <v>2.01093937619761</v>
      </c>
      <c r="AN524">
        <f>ACOS(COS(RADIANS(90-$C524)) *COS(RADIANS(90-'1. Intensity Data'!$C$8)) +SIN(RADIANS(90-'Climate Stations - U of M'!$C524)) *SIN(RADIANS(90-'1. Intensity Data'!$C$8)) *COS(RADIANS('Climate Stations - U of M'!$D524-'1. Intensity Data'!$C$9))) *6371</f>
        <v>214.41393535432613</v>
      </c>
    </row>
    <row r="525" spans="1:40" x14ac:dyDescent="0.25">
      <c r="A525">
        <v>549</v>
      </c>
      <c r="B525" t="s">
        <v>1098</v>
      </c>
      <c r="C525">
        <v>48.549999999999898</v>
      </c>
      <c r="D525">
        <v>-110.4333</v>
      </c>
      <c r="E525">
        <v>923.79999999999905</v>
      </c>
      <c r="F525" t="s">
        <v>1099</v>
      </c>
      <c r="G525" t="s">
        <v>2345</v>
      </c>
      <c r="H525" s="8">
        <v>1.0280400000000001</v>
      </c>
      <c r="I525" s="8">
        <v>1.6416299999999999</v>
      </c>
      <c r="J525" s="8">
        <v>2.44028</v>
      </c>
      <c r="K525" s="8">
        <v>3.8424700000000001</v>
      </c>
      <c r="L525">
        <f t="shared" si="216"/>
        <v>3030.839991999997</v>
      </c>
      <c r="M525">
        <f t="shared" si="217"/>
        <v>0.6009737852159136</v>
      </c>
      <c r="N525">
        <f t="shared" si="218"/>
        <v>1.7532549744895842</v>
      </c>
      <c r="O525" s="6">
        <f t="shared" si="219"/>
        <v>0.29454867409389401</v>
      </c>
      <c r="P525" s="6">
        <f t="shared" si="220"/>
        <v>0.39680820223006052</v>
      </c>
      <c r="Q525">
        <f t="shared" si="221"/>
        <v>1.0750315883598223</v>
      </c>
      <c r="R525" s="8">
        <v>1.4565226303773064</v>
      </c>
      <c r="S525">
        <f t="shared" si="222"/>
        <v>2.0913887725513796</v>
      </c>
      <c r="T525">
        <f t="shared" si="223"/>
        <v>1.6226292200829668</v>
      </c>
      <c r="U525">
        <f t="shared" si="224"/>
        <v>1.3702202302922828</v>
      </c>
      <c r="V525">
        <f t="shared" si="225"/>
        <v>0.94953858064114349</v>
      </c>
      <c r="W525">
        <f t="shared" si="226"/>
        <v>0.6009737852159136</v>
      </c>
      <c r="X525">
        <f t="shared" si="227"/>
        <v>0.70774033891193522</v>
      </c>
      <c r="Y525">
        <f t="shared" si="228"/>
        <v>0.80041370752008201</v>
      </c>
      <c r="Z525">
        <f t="shared" si="229"/>
        <v>3.7411099274921815</v>
      </c>
      <c r="AA525">
        <f t="shared" si="230"/>
        <v>2.9025852885715202</v>
      </c>
      <c r="AB525">
        <f t="shared" si="231"/>
        <v>2.4510720214603947</v>
      </c>
      <c r="AC525">
        <f t="shared" si="232"/>
        <v>1.6985499096085193</v>
      </c>
      <c r="AD525">
        <f t="shared" si="233"/>
        <v>1.0750315883598223</v>
      </c>
      <c r="AE525">
        <f t="shared" si="234"/>
        <v>1.1357542942247947</v>
      </c>
      <c r="AF525">
        <f t="shared" si="235"/>
        <v>1.2285632661515882</v>
      </c>
      <c r="AG525">
        <f t="shared" si="236"/>
        <v>6.101327311223752</v>
      </c>
      <c r="AH525">
        <f t="shared" si="237"/>
        <v>4.7337884311218774</v>
      </c>
      <c r="AI525">
        <f t="shared" si="238"/>
        <v>3.9974213418362519</v>
      </c>
      <c r="AJ525">
        <f t="shared" si="239"/>
        <v>2.7701428596935433</v>
      </c>
      <c r="AK525">
        <f t="shared" si="240"/>
        <v>1.7532549744895842</v>
      </c>
      <c r="AL525">
        <f t="shared" si="241"/>
        <v>1.9250112308671881</v>
      </c>
      <c r="AM525">
        <f t="shared" si="242"/>
        <v>2.0740956614029487</v>
      </c>
      <c r="AN525">
        <f>ACOS(COS(RADIANS(90-$C525)) *COS(RADIANS(90-'1. Intensity Data'!$C$8)) +SIN(RADIANS(90-'Climate Stations - U of M'!$C525)) *SIN(RADIANS(90-'1. Intensity Data'!$C$8)) *COS(RADIANS('Climate Stations - U of M'!$D525-'1. Intensity Data'!$C$9))) *6371</f>
        <v>247.99571063123443</v>
      </c>
    </row>
    <row r="526" spans="1:40" x14ac:dyDescent="0.25">
      <c r="A526">
        <v>550</v>
      </c>
      <c r="B526" t="s">
        <v>1100</v>
      </c>
      <c r="C526">
        <v>48.726100000000002</v>
      </c>
      <c r="D526">
        <v>-110.455</v>
      </c>
      <c r="E526">
        <v>899.2</v>
      </c>
      <c r="F526" t="s">
        <v>1101</v>
      </c>
      <c r="G526" t="s">
        <v>2345</v>
      </c>
      <c r="H526" s="8">
        <v>1.0074799999999999</v>
      </c>
      <c r="I526" s="8">
        <v>1.617</v>
      </c>
      <c r="J526" s="8">
        <v>2.4466700000000001</v>
      </c>
      <c r="K526" s="8">
        <v>3.8162600000000002</v>
      </c>
      <c r="L526">
        <f t="shared" si="216"/>
        <v>2950.1313279999999</v>
      </c>
      <c r="M526">
        <f t="shared" si="217"/>
        <v>0.58666678778973391</v>
      </c>
      <c r="N526">
        <f t="shared" si="218"/>
        <v>1.7699279765643592</v>
      </c>
      <c r="O526" s="6">
        <f t="shared" si="219"/>
        <v>0.30246785029964951</v>
      </c>
      <c r="P526" s="6">
        <f t="shared" si="220"/>
        <v>0.37701205014450412</v>
      </c>
      <c r="Q526">
        <f t="shared" si="221"/>
        <v>1.0734700133544317</v>
      </c>
      <c r="R526" s="8">
        <v>1.6380185287688955</v>
      </c>
      <c r="S526">
        <f t="shared" si="222"/>
        <v>2.0416004215082739</v>
      </c>
      <c r="T526">
        <f t="shared" si="223"/>
        <v>1.5840003270322818</v>
      </c>
      <c r="U526">
        <f t="shared" si="224"/>
        <v>1.3376002761605932</v>
      </c>
      <c r="V526">
        <f t="shared" si="225"/>
        <v>0.92693352470777968</v>
      </c>
      <c r="W526">
        <f t="shared" si="226"/>
        <v>0.58666678778973391</v>
      </c>
      <c r="X526">
        <f t="shared" si="227"/>
        <v>0.69187009084230033</v>
      </c>
      <c r="Y526">
        <f t="shared" si="228"/>
        <v>0.78318655789192815</v>
      </c>
      <c r="Z526">
        <f t="shared" si="229"/>
        <v>3.735675646473422</v>
      </c>
      <c r="AA526">
        <f t="shared" si="230"/>
        <v>2.8983690360569656</v>
      </c>
      <c r="AB526">
        <f t="shared" si="231"/>
        <v>2.4475116304481039</v>
      </c>
      <c r="AC526">
        <f t="shared" si="232"/>
        <v>1.6960826211000022</v>
      </c>
      <c r="AD526">
        <f t="shared" si="233"/>
        <v>1.0734700133544317</v>
      </c>
      <c r="AE526">
        <f t="shared" si="234"/>
        <v>1.1811282688226921</v>
      </c>
      <c r="AF526">
        <f t="shared" si="235"/>
        <v>1.3133218507004605</v>
      </c>
      <c r="AG526">
        <f t="shared" si="236"/>
        <v>6.1593493584439702</v>
      </c>
      <c r="AH526">
        <f t="shared" si="237"/>
        <v>4.7788055367237696</v>
      </c>
      <c r="AI526">
        <f t="shared" si="238"/>
        <v>4.0354357865667385</v>
      </c>
      <c r="AJ526">
        <f t="shared" si="239"/>
        <v>2.7964862029716877</v>
      </c>
      <c r="AK526">
        <f t="shared" si="240"/>
        <v>1.7699279765643592</v>
      </c>
      <c r="AL526">
        <f t="shared" si="241"/>
        <v>1.9391134824232694</v>
      </c>
      <c r="AM526">
        <f t="shared" si="242"/>
        <v>2.0859665015088034</v>
      </c>
      <c r="AN526">
        <f>ACOS(COS(RADIANS(90-$C526)) *COS(RADIANS(90-'1. Intensity Data'!$C$8)) +SIN(RADIANS(90-'Climate Stations - U of M'!$C526)) *SIN(RADIANS(90-'1. Intensity Data'!$C$8)) *COS(RADIANS('Climate Stations - U of M'!$D526-'1. Intensity Data'!$C$9))) *6371</f>
        <v>264.5501573008645</v>
      </c>
    </row>
    <row r="527" spans="1:40" x14ac:dyDescent="0.25">
      <c r="A527">
        <v>551</v>
      </c>
      <c r="B527" t="s">
        <v>1102</v>
      </c>
      <c r="C527">
        <v>48.399999999999899</v>
      </c>
      <c r="D527">
        <v>-107.05</v>
      </c>
      <c r="E527">
        <v>655.89999999999895</v>
      </c>
      <c r="F527" t="s">
        <v>1103</v>
      </c>
      <c r="G527" t="s">
        <v>2345</v>
      </c>
      <c r="H527" s="8">
        <v>1.18333</v>
      </c>
      <c r="I527" s="8">
        <v>1.77037</v>
      </c>
      <c r="J527" s="8">
        <v>2.9553600000000002</v>
      </c>
      <c r="K527" s="8">
        <v>4.3732300000000004</v>
      </c>
      <c r="L527">
        <f t="shared" si="216"/>
        <v>2151.9029559999967</v>
      </c>
      <c r="M527">
        <f t="shared" si="217"/>
        <v>0.73194335710670655</v>
      </c>
      <c r="N527">
        <f t="shared" si="218"/>
        <v>2.1183125400171416</v>
      </c>
      <c r="O527" s="6">
        <f t="shared" si="219"/>
        <v>0.35438676638321709</v>
      </c>
      <c r="P527" s="6">
        <f t="shared" si="220"/>
        <v>0.48630116916042354</v>
      </c>
      <c r="Q527">
        <f t="shared" si="221"/>
        <v>1.3023068545887826</v>
      </c>
      <c r="R527" s="8">
        <v>1.6902112507261116</v>
      </c>
      <c r="S527">
        <f t="shared" si="222"/>
        <v>2.5471628827313388</v>
      </c>
      <c r="T527">
        <f t="shared" si="223"/>
        <v>1.9762470641881076</v>
      </c>
      <c r="U527">
        <f t="shared" si="224"/>
        <v>1.6688308542032908</v>
      </c>
      <c r="V527">
        <f t="shared" si="225"/>
        <v>1.1564705042285963</v>
      </c>
      <c r="W527">
        <f t="shared" si="226"/>
        <v>0.73194335710670655</v>
      </c>
      <c r="X527">
        <f t="shared" si="227"/>
        <v>0.84479001783002983</v>
      </c>
      <c r="Y527">
        <f t="shared" si="228"/>
        <v>0.94274091933787463</v>
      </c>
      <c r="Z527">
        <f t="shared" si="229"/>
        <v>4.5320278539689633</v>
      </c>
      <c r="AA527">
        <f t="shared" si="230"/>
        <v>3.5162285073897133</v>
      </c>
      <c r="AB527">
        <f t="shared" si="231"/>
        <v>2.969259628462424</v>
      </c>
      <c r="AC527">
        <f t="shared" si="232"/>
        <v>2.0576448302502768</v>
      </c>
      <c r="AD527">
        <f t="shared" si="233"/>
        <v>1.3023068545887826</v>
      </c>
      <c r="AE527">
        <f t="shared" si="234"/>
        <v>1.1941764493119962</v>
      </c>
      <c r="AF527">
        <f t="shared" si="235"/>
        <v>1.3376958518544804</v>
      </c>
      <c r="AG527">
        <f t="shared" si="236"/>
        <v>7.3717276392596514</v>
      </c>
      <c r="AH527">
        <f t="shared" si="237"/>
        <v>5.7194438580462821</v>
      </c>
      <c r="AI527">
        <f t="shared" si="238"/>
        <v>4.8297525912390826</v>
      </c>
      <c r="AJ527">
        <f t="shared" si="239"/>
        <v>3.3469338132270838</v>
      </c>
      <c r="AK527">
        <f t="shared" si="240"/>
        <v>2.1183125400171416</v>
      </c>
      <c r="AL527">
        <f t="shared" si="241"/>
        <v>2.3275744050128564</v>
      </c>
      <c r="AM527">
        <f t="shared" si="242"/>
        <v>2.5092137038291367</v>
      </c>
      <c r="AN527">
        <f>ACOS(COS(RADIANS(90-$C527)) *COS(RADIANS(90-'1. Intensity Data'!$C$8)) +SIN(RADIANS(90-'Climate Stations - U of M'!$C527)) *SIN(RADIANS(90-'1. Intensity Data'!$C$8)) *COS(RADIANS('Climate Stations - U of M'!$D527-'1. Intensity Data'!$C$9))) *6371</f>
        <v>423.57089689283595</v>
      </c>
    </row>
    <row r="528" spans="1:40" x14ac:dyDescent="0.25">
      <c r="A528">
        <v>553</v>
      </c>
      <c r="B528" t="s">
        <v>1106</v>
      </c>
      <c r="C528">
        <v>48.127800000000001</v>
      </c>
      <c r="D528">
        <v>-107.3111</v>
      </c>
      <c r="E528">
        <v>722.1</v>
      </c>
      <c r="F528" t="s">
        <v>1107</v>
      </c>
      <c r="G528" t="s">
        <v>2345</v>
      </c>
      <c r="H528" s="8">
        <v>1.1771199999999999</v>
      </c>
      <c r="I528" s="8">
        <v>1.75</v>
      </c>
      <c r="J528" s="8">
        <v>2.9197099999999998</v>
      </c>
      <c r="K528" s="8">
        <v>4.3</v>
      </c>
      <c r="L528">
        <f t="shared" si="216"/>
        <v>2369.094564</v>
      </c>
      <c r="M528">
        <f t="shared" si="217"/>
        <v>0.732682417152</v>
      </c>
      <c r="N528">
        <f t="shared" si="218"/>
        <v>2.1006720022576042</v>
      </c>
      <c r="O528" s="6">
        <f t="shared" si="219"/>
        <v>0.34968853281472118</v>
      </c>
      <c r="P528" s="6">
        <f t="shared" si="220"/>
        <v>0.49029679655733194</v>
      </c>
      <c r="Q528">
        <f t="shared" si="221"/>
        <v>1.2954843994074681</v>
      </c>
      <c r="R528" s="8">
        <v>2.0573825843791713</v>
      </c>
      <c r="S528">
        <f t="shared" si="222"/>
        <v>2.5497348116889595</v>
      </c>
      <c r="T528">
        <f t="shared" si="223"/>
        <v>1.9782425263104</v>
      </c>
      <c r="U528">
        <f t="shared" si="224"/>
        <v>1.6705159111065599</v>
      </c>
      <c r="V528">
        <f t="shared" si="225"/>
        <v>1.15763821910016</v>
      </c>
      <c r="W528">
        <f t="shared" si="226"/>
        <v>0.732682417152</v>
      </c>
      <c r="X528">
        <f t="shared" si="227"/>
        <v>0.84379181286399996</v>
      </c>
      <c r="Y528">
        <f t="shared" si="228"/>
        <v>0.94023476834201603</v>
      </c>
      <c r="Z528">
        <f t="shared" si="229"/>
        <v>4.5082857099379883</v>
      </c>
      <c r="AA528">
        <f t="shared" si="230"/>
        <v>3.497807878400164</v>
      </c>
      <c r="AB528">
        <f t="shared" si="231"/>
        <v>2.9537044306490268</v>
      </c>
      <c r="AC528">
        <f t="shared" si="232"/>
        <v>2.0468653510637997</v>
      </c>
      <c r="AD528">
        <f t="shared" si="233"/>
        <v>1.2954843994074681</v>
      </c>
      <c r="AE528">
        <f t="shared" si="234"/>
        <v>1.2859692827252611</v>
      </c>
      <c r="AF528">
        <f t="shared" si="235"/>
        <v>1.5091648646704592</v>
      </c>
      <c r="AG528">
        <f t="shared" si="236"/>
        <v>7.3103385678564621</v>
      </c>
      <c r="AH528">
        <f t="shared" si="237"/>
        <v>5.6718144060955318</v>
      </c>
      <c r="AI528">
        <f t="shared" si="238"/>
        <v>4.789532165147337</v>
      </c>
      <c r="AJ528">
        <f t="shared" si="239"/>
        <v>3.319061763567015</v>
      </c>
      <c r="AK528">
        <f t="shared" si="240"/>
        <v>2.1006720022576042</v>
      </c>
      <c r="AL528">
        <f t="shared" si="241"/>
        <v>2.305431501693203</v>
      </c>
      <c r="AM528">
        <f t="shared" si="242"/>
        <v>2.4831627472033029</v>
      </c>
      <c r="AN528">
        <f>ACOS(COS(RADIANS(90-$C528)) *COS(RADIANS(90-'1. Intensity Data'!$C$8)) +SIN(RADIANS(90-'Climate Stations - U of M'!$C528)) *SIN(RADIANS(90-'1. Intensity Data'!$C$8)) *COS(RADIANS('Climate Stations - U of M'!$D528-'1. Intensity Data'!$C$9))) *6371</f>
        <v>393.1681464731916</v>
      </c>
    </row>
    <row r="529" spans="1:40" x14ac:dyDescent="0.25">
      <c r="A529">
        <v>554</v>
      </c>
      <c r="B529" t="s">
        <v>1108</v>
      </c>
      <c r="C529">
        <v>48.75</v>
      </c>
      <c r="D529">
        <v>-107.083299999999</v>
      </c>
      <c r="E529">
        <v>741</v>
      </c>
      <c r="F529" t="s">
        <v>1109</v>
      </c>
      <c r="G529" t="s">
        <v>2345</v>
      </c>
      <c r="H529" s="8">
        <v>1.1200000000000001</v>
      </c>
      <c r="I529" s="8">
        <v>1.62693</v>
      </c>
      <c r="J529" s="8">
        <v>2.76295</v>
      </c>
      <c r="K529" s="8">
        <v>4.2143899999999999</v>
      </c>
      <c r="L529">
        <f t="shared" si="216"/>
        <v>2431.1024400000001</v>
      </c>
      <c r="M529">
        <f t="shared" si="217"/>
        <v>0.71421022416453084</v>
      </c>
      <c r="N529">
        <f t="shared" si="218"/>
        <v>1.9692871450979033</v>
      </c>
      <c r="O529" s="6">
        <f t="shared" si="219"/>
        <v>0.32082554708698918</v>
      </c>
      <c r="P529" s="6">
        <f t="shared" si="220"/>
        <v>0.49183090074958202</v>
      </c>
      <c r="Q529">
        <f t="shared" si="221"/>
        <v>1.2305590229237426</v>
      </c>
      <c r="R529" s="8">
        <v>2.0581436424424022</v>
      </c>
      <c r="S529">
        <f t="shared" si="222"/>
        <v>2.4854515800925672</v>
      </c>
      <c r="T529">
        <f t="shared" si="223"/>
        <v>1.9283676052442331</v>
      </c>
      <c r="U529">
        <f t="shared" si="224"/>
        <v>1.6283993110951303</v>
      </c>
      <c r="V529">
        <f t="shared" si="225"/>
        <v>1.1284521541799588</v>
      </c>
      <c r="W529">
        <f t="shared" si="226"/>
        <v>0.71421022416453084</v>
      </c>
      <c r="X529">
        <f t="shared" si="227"/>
        <v>0.81565766812339813</v>
      </c>
      <c r="Y529">
        <f t="shared" si="228"/>
        <v>0.90371404947969503</v>
      </c>
      <c r="Z529">
        <f t="shared" si="229"/>
        <v>4.2823453997746244</v>
      </c>
      <c r="AA529">
        <f t="shared" si="230"/>
        <v>3.3225093618941051</v>
      </c>
      <c r="AB529">
        <f t="shared" si="231"/>
        <v>2.8056745722661329</v>
      </c>
      <c r="AC529">
        <f t="shared" si="232"/>
        <v>1.9442832562195134</v>
      </c>
      <c r="AD529">
        <f t="shared" si="233"/>
        <v>1.2305590229237426</v>
      </c>
      <c r="AE529">
        <f t="shared" si="234"/>
        <v>1.2861595472410687</v>
      </c>
      <c r="AF529">
        <f t="shared" si="235"/>
        <v>1.509520278785988</v>
      </c>
      <c r="AG529">
        <f t="shared" si="236"/>
        <v>6.8531192649407027</v>
      </c>
      <c r="AH529">
        <f t="shared" si="237"/>
        <v>5.3170752917643389</v>
      </c>
      <c r="AI529">
        <f t="shared" si="238"/>
        <v>4.4899746908232192</v>
      </c>
      <c r="AJ529">
        <f t="shared" si="239"/>
        <v>3.1114736892546873</v>
      </c>
      <c r="AK529">
        <f t="shared" si="240"/>
        <v>1.9692871450979033</v>
      </c>
      <c r="AL529">
        <f t="shared" si="241"/>
        <v>2.1677028588234277</v>
      </c>
      <c r="AM529">
        <f t="shared" si="242"/>
        <v>2.3399276983371826</v>
      </c>
      <c r="AN529">
        <f>ACOS(COS(RADIANS(90-$C529)) *COS(RADIANS(90-'1. Intensity Data'!$C$8)) +SIN(RADIANS(90-'Climate Stations - U of M'!$C529)) *SIN(RADIANS(90-'1. Intensity Data'!$C$8)) *COS(RADIANS('Climate Stations - U of M'!$D529-'1. Intensity Data'!$C$9))) *6371</f>
        <v>440.21755420198588</v>
      </c>
    </row>
    <row r="530" spans="1:40" x14ac:dyDescent="0.25">
      <c r="A530">
        <v>552</v>
      </c>
      <c r="B530" t="s">
        <v>1104</v>
      </c>
      <c r="C530">
        <v>48.3477999999999</v>
      </c>
      <c r="D530">
        <v>-107.1533</v>
      </c>
      <c r="E530">
        <v>855</v>
      </c>
      <c r="F530" t="s">
        <v>1105</v>
      </c>
      <c r="G530" t="s">
        <v>2345</v>
      </c>
      <c r="H530" s="8">
        <v>1.18391</v>
      </c>
      <c r="I530" s="8">
        <v>1.7766</v>
      </c>
      <c r="J530" s="8">
        <v>2.9636499999999999</v>
      </c>
      <c r="K530" s="8">
        <v>4.3718899999999996</v>
      </c>
      <c r="L530">
        <f t="shared" si="216"/>
        <v>2805.1181999999999</v>
      </c>
      <c r="M530">
        <f t="shared" si="217"/>
        <v>0.7301626536130813</v>
      </c>
      <c r="N530">
        <f t="shared" si="218"/>
        <v>2.1076757843656999</v>
      </c>
      <c r="O530" s="6">
        <f t="shared" si="219"/>
        <v>0.35212296268228571</v>
      </c>
      <c r="P530" s="6">
        <f t="shared" si="220"/>
        <v>0.48608961481944024</v>
      </c>
      <c r="Q530">
        <f t="shared" si="221"/>
        <v>1.2968826995925702</v>
      </c>
      <c r="R530" s="8">
        <v>1.2376762406703397</v>
      </c>
      <c r="S530">
        <f t="shared" si="222"/>
        <v>2.5409660345735228</v>
      </c>
      <c r="T530">
        <f t="shared" si="223"/>
        <v>1.9714391647553196</v>
      </c>
      <c r="U530">
        <f t="shared" si="224"/>
        <v>1.6647708502378251</v>
      </c>
      <c r="V530">
        <f t="shared" si="225"/>
        <v>1.1536569927086686</v>
      </c>
      <c r="W530">
        <f t="shared" si="226"/>
        <v>0.7301626536130813</v>
      </c>
      <c r="X530">
        <f t="shared" si="227"/>
        <v>0.84359949020981095</v>
      </c>
      <c r="Y530">
        <f t="shared" si="228"/>
        <v>0.94206266437577235</v>
      </c>
      <c r="Z530">
        <f t="shared" si="229"/>
        <v>4.5131517945821438</v>
      </c>
      <c r="AA530">
        <f t="shared" si="230"/>
        <v>3.5015832888999396</v>
      </c>
      <c r="AB530">
        <f t="shared" si="231"/>
        <v>2.9568925550710596</v>
      </c>
      <c r="AC530">
        <f t="shared" si="232"/>
        <v>2.0490746653562608</v>
      </c>
      <c r="AD530">
        <f t="shared" si="233"/>
        <v>1.2968826995925702</v>
      </c>
      <c r="AE530">
        <f t="shared" si="234"/>
        <v>1.0810426967980531</v>
      </c>
      <c r="AF530">
        <f t="shared" si="235"/>
        <v>1.1263620021584346</v>
      </c>
      <c r="AG530">
        <f t="shared" si="236"/>
        <v>7.3347117295926347</v>
      </c>
      <c r="AH530">
        <f t="shared" si="237"/>
        <v>5.6907246177873905</v>
      </c>
      <c r="AI530">
        <f t="shared" si="238"/>
        <v>4.805500788353795</v>
      </c>
      <c r="AJ530">
        <f t="shared" si="239"/>
        <v>3.3301277392978061</v>
      </c>
      <c r="AK530">
        <f t="shared" si="240"/>
        <v>2.1076757843656999</v>
      </c>
      <c r="AL530">
        <f t="shared" si="241"/>
        <v>2.3216693382742748</v>
      </c>
      <c r="AM530">
        <f t="shared" si="242"/>
        <v>2.5074157430669182</v>
      </c>
      <c r="AN530">
        <f>ACOS(COS(RADIANS(90-$C530)) *COS(RADIANS(90-'1. Intensity Data'!$C$8)) +SIN(RADIANS(90-'Climate Stations - U of M'!$C530)) *SIN(RADIANS(90-'1. Intensity Data'!$C$8)) *COS(RADIANS('Climate Stations - U of M'!$D530-'1. Intensity Data'!$C$9))) *6371</f>
        <v>414.15520530092749</v>
      </c>
    </row>
    <row r="531" spans="1:40" x14ac:dyDescent="0.25">
      <c r="A531">
        <v>555</v>
      </c>
      <c r="B531" t="s">
        <v>1110</v>
      </c>
      <c r="C531">
        <v>46.999699999999898</v>
      </c>
      <c r="D531">
        <v>-109.8694</v>
      </c>
      <c r="E531" s="13">
        <v>1293.5999999999899</v>
      </c>
      <c r="F531" t="s">
        <v>1111</v>
      </c>
      <c r="G531" t="s">
        <v>2345</v>
      </c>
      <c r="H531" s="8">
        <v>0.86</v>
      </c>
      <c r="I531" s="8">
        <v>1.3886400000000001</v>
      </c>
      <c r="J531" s="8">
        <v>2.1892900000000002</v>
      </c>
      <c r="K531" s="8">
        <v>3.3890600000000002</v>
      </c>
      <c r="L531">
        <f t="shared" si="216"/>
        <v>4244.0946239999666</v>
      </c>
      <c r="M531">
        <f t="shared" si="217"/>
        <v>0.50202062449590956</v>
      </c>
      <c r="N531">
        <f t="shared" si="218"/>
        <v>1.6142672254876871</v>
      </c>
      <c r="O531" s="6">
        <f t="shared" si="219"/>
        <v>0.28431494381512445</v>
      </c>
      <c r="P531" s="6">
        <f t="shared" si="220"/>
        <v>0.30494852279939666</v>
      </c>
      <c r="Q531">
        <f t="shared" si="221"/>
        <v>0.95960787414354198</v>
      </c>
      <c r="R531" s="8">
        <v>1.63269255744299</v>
      </c>
      <c r="S531">
        <f t="shared" si="222"/>
        <v>1.7470317732457652</v>
      </c>
      <c r="T531">
        <f t="shared" si="223"/>
        <v>1.3554556861389557</v>
      </c>
      <c r="U531">
        <f t="shared" si="224"/>
        <v>1.1446070238506738</v>
      </c>
      <c r="V531">
        <f t="shared" si="225"/>
        <v>0.79319258670353709</v>
      </c>
      <c r="W531">
        <f t="shared" si="226"/>
        <v>0.50202062449590956</v>
      </c>
      <c r="X531">
        <f t="shared" si="227"/>
        <v>0.59151546837193214</v>
      </c>
      <c r="Y531">
        <f t="shared" si="228"/>
        <v>0.66919699285631984</v>
      </c>
      <c r="Z531">
        <f t="shared" si="229"/>
        <v>3.339435402019526</v>
      </c>
      <c r="AA531">
        <f t="shared" si="230"/>
        <v>2.5909412601875634</v>
      </c>
      <c r="AB531">
        <f t="shared" si="231"/>
        <v>2.1879059530472755</v>
      </c>
      <c r="AC531">
        <f t="shared" si="232"/>
        <v>1.5161804411467965</v>
      </c>
      <c r="AD531">
        <f t="shared" si="233"/>
        <v>0.95960787414354198</v>
      </c>
      <c r="AE531">
        <f t="shared" si="234"/>
        <v>1.1797967759912158</v>
      </c>
      <c r="AF531">
        <f t="shared" si="235"/>
        <v>1.3108346220912623</v>
      </c>
      <c r="AG531">
        <f t="shared" si="236"/>
        <v>5.6176499446971508</v>
      </c>
      <c r="AH531">
        <f t="shared" si="237"/>
        <v>4.3585215088167555</v>
      </c>
      <c r="AI531">
        <f t="shared" si="238"/>
        <v>3.6805292741119264</v>
      </c>
      <c r="AJ531">
        <f t="shared" si="239"/>
        <v>2.5505422162705456</v>
      </c>
      <c r="AK531">
        <f t="shared" si="240"/>
        <v>1.6142672254876871</v>
      </c>
      <c r="AL531">
        <f t="shared" si="241"/>
        <v>1.7580229191157652</v>
      </c>
      <c r="AM531">
        <f t="shared" si="242"/>
        <v>1.8828028611849374</v>
      </c>
      <c r="AN531">
        <f>ACOS(COS(RADIANS(90-$C531)) *COS(RADIANS(90-'1. Intensity Data'!$C$8)) +SIN(RADIANS(90-'Climate Stations - U of M'!$C531)) *SIN(RADIANS(90-'1. Intensity Data'!$C$8)) *COS(RADIANS('Climate Stations - U of M'!$D531-'1. Intensity Data'!$C$9))) *6371</f>
        <v>169.40956407008119</v>
      </c>
    </row>
    <row r="532" spans="1:40" x14ac:dyDescent="0.25">
      <c r="A532">
        <v>556</v>
      </c>
      <c r="B532" t="s">
        <v>1112</v>
      </c>
      <c r="C532">
        <v>47.416699999999899</v>
      </c>
      <c r="D532">
        <v>-112.0167</v>
      </c>
      <c r="E532" s="13">
        <v>1399</v>
      </c>
      <c r="F532" t="s">
        <v>1113</v>
      </c>
      <c r="G532" t="s">
        <v>2345</v>
      </c>
      <c r="H532" s="8">
        <v>0.94227000000000005</v>
      </c>
      <c r="I532" s="8">
        <v>1.4823500000000001</v>
      </c>
      <c r="J532" s="8">
        <v>2.2543500000000001</v>
      </c>
      <c r="K532" s="8">
        <v>3.8422000000000001</v>
      </c>
      <c r="L532">
        <f t="shared" si="216"/>
        <v>4589.89516</v>
      </c>
      <c r="M532">
        <f t="shared" si="217"/>
        <v>0.56107703989003954</v>
      </c>
      <c r="N532">
        <f t="shared" si="218"/>
        <v>1.5345901941127327</v>
      </c>
      <c r="O532" s="6">
        <f t="shared" si="219"/>
        <v>0.24885159235308438</v>
      </c>
      <c r="P532" s="6">
        <f t="shared" si="220"/>
        <v>0.38858626027264642</v>
      </c>
      <c r="Q532">
        <f t="shared" si="221"/>
        <v>0.96158822719268966</v>
      </c>
      <c r="R532" s="8">
        <v>1.6019178697173095</v>
      </c>
      <c r="S532">
        <f t="shared" si="222"/>
        <v>1.9525480988173376</v>
      </c>
      <c r="T532">
        <f t="shared" si="223"/>
        <v>1.514908007703107</v>
      </c>
      <c r="U532">
        <f t="shared" si="224"/>
        <v>1.2792556509492901</v>
      </c>
      <c r="V532">
        <f t="shared" si="225"/>
        <v>0.88650172302626251</v>
      </c>
      <c r="W532">
        <f t="shared" si="226"/>
        <v>0.56107703989003954</v>
      </c>
      <c r="X532">
        <f t="shared" si="227"/>
        <v>0.65637527991752964</v>
      </c>
      <c r="Y532">
        <f t="shared" si="228"/>
        <v>0.73909415226139119</v>
      </c>
      <c r="Z532">
        <f t="shared" si="229"/>
        <v>3.3463270306305599</v>
      </c>
      <c r="AA532">
        <f t="shared" si="230"/>
        <v>2.5962882134202623</v>
      </c>
      <c r="AB532">
        <f t="shared" si="231"/>
        <v>2.1924211579993322</v>
      </c>
      <c r="AC532">
        <f t="shared" si="232"/>
        <v>1.5193093989644497</v>
      </c>
      <c r="AD532">
        <f t="shared" si="233"/>
        <v>0.96158822719268966</v>
      </c>
      <c r="AE532">
        <f t="shared" si="234"/>
        <v>1.1721031040597956</v>
      </c>
      <c r="AF532">
        <f t="shared" si="235"/>
        <v>1.2964628429233698</v>
      </c>
      <c r="AG532">
        <f t="shared" si="236"/>
        <v>5.3403738755123094</v>
      </c>
      <c r="AH532">
        <f t="shared" si="237"/>
        <v>4.1433935241043782</v>
      </c>
      <c r="AI532">
        <f t="shared" si="238"/>
        <v>3.4988656425770301</v>
      </c>
      <c r="AJ532">
        <f t="shared" si="239"/>
        <v>2.4246525066981177</v>
      </c>
      <c r="AK532">
        <f t="shared" si="240"/>
        <v>1.5345901941127327</v>
      </c>
      <c r="AL532">
        <f t="shared" si="241"/>
        <v>1.7145301455845496</v>
      </c>
      <c r="AM532">
        <f t="shared" si="242"/>
        <v>1.8707180234620866</v>
      </c>
      <c r="AN532">
        <f>ACOS(COS(RADIANS(90-$C532)) *COS(RADIANS(90-'1. Intensity Data'!$C$8)) +SIN(RADIANS(90-'Climate Stations - U of M'!$C532)) *SIN(RADIANS(90-'1. Intensity Data'!$C$8)) *COS(RADIANS('Climate Stations - U of M'!$D532-'1. Intensity Data'!$C$9))) *6371</f>
        <v>91.834147228015837</v>
      </c>
    </row>
    <row r="533" spans="1:40" x14ac:dyDescent="0.25">
      <c r="A533">
        <v>557</v>
      </c>
      <c r="B533" t="s">
        <v>1114</v>
      </c>
      <c r="C533">
        <v>48.816699999999898</v>
      </c>
      <c r="D533">
        <v>-108.8</v>
      </c>
      <c r="E533" s="13">
        <v>1021.4</v>
      </c>
      <c r="F533" t="s">
        <v>1115</v>
      </c>
      <c r="G533" t="s">
        <v>2345</v>
      </c>
      <c r="H533" s="8">
        <v>1.1408499999999999</v>
      </c>
      <c r="I533" s="8">
        <v>1.61704</v>
      </c>
      <c r="J533" s="8">
        <v>2.6825899999999998</v>
      </c>
      <c r="K533" s="8">
        <v>3.8237800000000002</v>
      </c>
      <c r="L533">
        <f t="shared" si="216"/>
        <v>3351.0499759999998</v>
      </c>
      <c r="M533">
        <f t="shared" si="217"/>
        <v>0.74435176806077763</v>
      </c>
      <c r="N533">
        <f t="shared" si="218"/>
        <v>1.9951296618829593</v>
      </c>
      <c r="O533" s="6">
        <f t="shared" si="219"/>
        <v>0.31972662023885307</v>
      </c>
      <c r="P533" s="6">
        <f t="shared" si="220"/>
        <v>0.52273416269225637</v>
      </c>
      <c r="Q533">
        <f t="shared" si="221"/>
        <v>1.2589319122876077</v>
      </c>
      <c r="R533" s="8">
        <v>1.4651312284421767</v>
      </c>
      <c r="S533">
        <f t="shared" si="222"/>
        <v>2.5903441528515061</v>
      </c>
      <c r="T533">
        <f t="shared" si="223"/>
        <v>2.0097497737640997</v>
      </c>
      <c r="U533">
        <f t="shared" si="224"/>
        <v>1.6971220311785729</v>
      </c>
      <c r="V533">
        <f t="shared" si="225"/>
        <v>1.1760757935360286</v>
      </c>
      <c r="W533">
        <f t="shared" si="226"/>
        <v>0.74435176806077763</v>
      </c>
      <c r="X533">
        <f t="shared" si="227"/>
        <v>0.8434763260455832</v>
      </c>
      <c r="Y533">
        <f t="shared" si="228"/>
        <v>0.92951644237639452</v>
      </c>
      <c r="Z533">
        <f t="shared" si="229"/>
        <v>4.3810830547608743</v>
      </c>
      <c r="AA533">
        <f t="shared" si="230"/>
        <v>3.399116163176541</v>
      </c>
      <c r="AB533">
        <f t="shared" si="231"/>
        <v>2.8703647600157454</v>
      </c>
      <c r="AC533">
        <f t="shared" si="232"/>
        <v>1.9891124214144202</v>
      </c>
      <c r="AD533">
        <f t="shared" si="233"/>
        <v>1.2589319122876077</v>
      </c>
      <c r="AE533">
        <f t="shared" si="234"/>
        <v>1.1379064437410125</v>
      </c>
      <c r="AF533">
        <f t="shared" si="235"/>
        <v>1.2325834814478827</v>
      </c>
      <c r="AG533">
        <f t="shared" si="236"/>
        <v>6.9430512233526986</v>
      </c>
      <c r="AH533">
        <f t="shared" si="237"/>
        <v>5.3868500870839897</v>
      </c>
      <c r="AI533">
        <f t="shared" si="238"/>
        <v>4.5488956290931464</v>
      </c>
      <c r="AJ533">
        <f t="shared" si="239"/>
        <v>3.1523048657750756</v>
      </c>
      <c r="AK533">
        <f t="shared" si="240"/>
        <v>1.9951296618829593</v>
      </c>
      <c r="AL533">
        <f t="shared" si="241"/>
        <v>2.1669947464122195</v>
      </c>
      <c r="AM533">
        <f t="shared" si="242"/>
        <v>2.3161736397836172</v>
      </c>
      <c r="AN533">
        <f>ACOS(COS(RADIANS(90-$C533)) *COS(RADIANS(90-'1. Intensity Data'!$C$8)) +SIN(RADIANS(90-'Climate Stations - U of M'!$C533)) *SIN(RADIANS(90-'1. Intensity Data'!$C$8)) *COS(RADIANS('Climate Stations - U of M'!$D533-'1. Intensity Data'!$C$9))) *6371</f>
        <v>345.01209394898694</v>
      </c>
    </row>
    <row r="534" spans="1:40" x14ac:dyDescent="0.25">
      <c r="A534">
        <v>7</v>
      </c>
      <c r="B534" t="s">
        <v>17</v>
      </c>
      <c r="C534">
        <v>48.750100000000003</v>
      </c>
      <c r="D534">
        <v>-108.6002</v>
      </c>
      <c r="E534">
        <v>961.29999999999905</v>
      </c>
      <c r="F534" t="s">
        <v>18</v>
      </c>
      <c r="G534" t="s">
        <v>2345</v>
      </c>
      <c r="H534" s="8">
        <v>1.1580900000000001</v>
      </c>
      <c r="I534" s="8">
        <v>1.62086</v>
      </c>
      <c r="J534" s="8">
        <v>2.7326000000000001</v>
      </c>
      <c r="K534" s="8">
        <v>3.83161</v>
      </c>
      <c r="L534">
        <f t="shared" si="216"/>
        <v>3153.871491999997</v>
      </c>
      <c r="M534">
        <f t="shared" si="217"/>
        <v>0.76442602001961935</v>
      </c>
      <c r="N534">
        <f t="shared" si="218"/>
        <v>2.0516375447647692</v>
      </c>
      <c r="O534" s="6">
        <f t="shared" si="219"/>
        <v>0.32903986580832312</v>
      </c>
      <c r="P534" s="6">
        <f t="shared" si="220"/>
        <v>0.5363529647427574</v>
      </c>
      <c r="Q534">
        <f t="shared" si="221"/>
        <v>1.2939952547537634</v>
      </c>
      <c r="R534" s="8">
        <v>1.8058561516791813</v>
      </c>
      <c r="S534">
        <f t="shared" si="222"/>
        <v>2.6602025496682753</v>
      </c>
      <c r="T534">
        <f t="shared" si="223"/>
        <v>2.0639502540529722</v>
      </c>
      <c r="U534">
        <f t="shared" si="224"/>
        <v>1.742891325644732</v>
      </c>
      <c r="V534">
        <f t="shared" si="225"/>
        <v>1.2077931116309986</v>
      </c>
      <c r="W534">
        <f t="shared" si="226"/>
        <v>0.76442602001961935</v>
      </c>
      <c r="X534">
        <f t="shared" si="227"/>
        <v>0.86284201501471458</v>
      </c>
      <c r="Y534">
        <f t="shared" si="228"/>
        <v>0.94826709867045711</v>
      </c>
      <c r="Z534">
        <f t="shared" si="229"/>
        <v>4.5031034865430968</v>
      </c>
      <c r="AA534">
        <f t="shared" si="230"/>
        <v>3.493787187835161</v>
      </c>
      <c r="AB534">
        <f t="shared" si="231"/>
        <v>2.9503091808385804</v>
      </c>
      <c r="AC534">
        <f t="shared" si="232"/>
        <v>2.0445125025109463</v>
      </c>
      <c r="AD534">
        <f t="shared" si="233"/>
        <v>1.2939952547537634</v>
      </c>
      <c r="AE534">
        <f t="shared" si="234"/>
        <v>1.2230876745502635</v>
      </c>
      <c r="AF534">
        <f t="shared" si="235"/>
        <v>1.3917020205995638</v>
      </c>
      <c r="AG534">
        <f t="shared" si="236"/>
        <v>7.1396986557813964</v>
      </c>
      <c r="AH534">
        <f t="shared" si="237"/>
        <v>5.5394213708648774</v>
      </c>
      <c r="AI534">
        <f t="shared" si="238"/>
        <v>4.6777336020636735</v>
      </c>
      <c r="AJ534">
        <f t="shared" si="239"/>
        <v>3.2415873207283354</v>
      </c>
      <c r="AK534">
        <f t="shared" si="240"/>
        <v>2.0516375447647692</v>
      </c>
      <c r="AL534">
        <f t="shared" si="241"/>
        <v>2.2218781585735767</v>
      </c>
      <c r="AM534">
        <f t="shared" si="242"/>
        <v>2.3696470113596222</v>
      </c>
      <c r="AN534">
        <f>ACOS(COS(RADIANS(90-$C534)) *COS(RADIANS(90-'1. Intensity Data'!$C$8)) +SIN(RADIANS(90-'Climate Stations - U of M'!$C534)) *SIN(RADIANS(90-'1. Intensity Data'!$C$8)) *COS(RADIANS('Climate Stations - U of M'!$D534-'1. Intensity Data'!$C$9))) *6371</f>
        <v>350.59210072832479</v>
      </c>
    </row>
    <row r="535" spans="1:40" x14ac:dyDescent="0.25">
      <c r="A535">
        <v>558</v>
      </c>
      <c r="B535" t="s">
        <v>1116</v>
      </c>
      <c r="C535">
        <v>46.991399999999899</v>
      </c>
      <c r="D535">
        <v>-112.01220000000001</v>
      </c>
      <c r="E535" s="13">
        <v>1062.8</v>
      </c>
      <c r="F535" t="s">
        <v>1117</v>
      </c>
      <c r="G535" t="s">
        <v>2345</v>
      </c>
      <c r="H535" s="8">
        <v>0.79491000000000001</v>
      </c>
      <c r="I535" s="8">
        <v>1.3661799999999999</v>
      </c>
      <c r="J535" s="8">
        <v>1.7916300000000001</v>
      </c>
      <c r="K535" s="8">
        <v>3.16913</v>
      </c>
      <c r="L535">
        <f t="shared" si="216"/>
        <v>3486.8767519999997</v>
      </c>
      <c r="M535">
        <f t="shared" si="217"/>
        <v>0.43964041210455435</v>
      </c>
      <c r="N535">
        <f t="shared" si="218"/>
        <v>1.3331413881542657</v>
      </c>
      <c r="O535" s="6">
        <f t="shared" si="219"/>
        <v>0.22839870185066133</v>
      </c>
      <c r="P535" s="6">
        <f t="shared" si="220"/>
        <v>0.2813264958732169</v>
      </c>
      <c r="Q535">
        <f t="shared" si="221"/>
        <v>0.80723394201374132</v>
      </c>
      <c r="R535" s="8">
        <v>1.1965621354052844</v>
      </c>
      <c r="S535">
        <f t="shared" si="222"/>
        <v>1.5299486341238491</v>
      </c>
      <c r="T535">
        <f t="shared" si="223"/>
        <v>1.1870291126822967</v>
      </c>
      <c r="U535">
        <f t="shared" si="224"/>
        <v>1.0023801395983838</v>
      </c>
      <c r="V535">
        <f t="shared" si="225"/>
        <v>0.69463185112519588</v>
      </c>
      <c r="W535">
        <f t="shared" si="226"/>
        <v>0.43964041210455435</v>
      </c>
      <c r="X535">
        <f t="shared" si="227"/>
        <v>0.52845780907841577</v>
      </c>
      <c r="Y535">
        <f t="shared" si="228"/>
        <v>0.60555130965172754</v>
      </c>
      <c r="Z535">
        <f t="shared" si="229"/>
        <v>2.8091741182078196</v>
      </c>
      <c r="AA535">
        <f t="shared" si="230"/>
        <v>2.1795316434371017</v>
      </c>
      <c r="AB535">
        <f t="shared" si="231"/>
        <v>1.8404933877913301</v>
      </c>
      <c r="AC535">
        <f t="shared" si="232"/>
        <v>1.2754296283817113</v>
      </c>
      <c r="AD535">
        <f t="shared" si="233"/>
        <v>0.80723394201374132</v>
      </c>
      <c r="AE535">
        <f t="shared" si="234"/>
        <v>1.0707641704817892</v>
      </c>
      <c r="AF535">
        <f t="shared" si="235"/>
        <v>1.107161714999654</v>
      </c>
      <c r="AG535">
        <f t="shared" si="236"/>
        <v>4.6393320307768438</v>
      </c>
      <c r="AH535">
        <f t="shared" si="237"/>
        <v>3.5994817480165171</v>
      </c>
      <c r="AI535">
        <f t="shared" si="238"/>
        <v>3.0395623649917258</v>
      </c>
      <c r="AJ535">
        <f t="shared" si="239"/>
        <v>2.1063633932837398</v>
      </c>
      <c r="AK535">
        <f t="shared" si="240"/>
        <v>1.3331413881542657</v>
      </c>
      <c r="AL535">
        <f t="shared" si="241"/>
        <v>1.4477635411156995</v>
      </c>
      <c r="AM535">
        <f t="shared" si="242"/>
        <v>1.5472555698862238</v>
      </c>
      <c r="AN535">
        <f>ACOS(COS(RADIANS(90-$C535)) *COS(RADIANS(90-'1. Intensity Data'!$C$8)) +SIN(RADIANS(90-'Climate Stations - U of M'!$C535)) *SIN(RADIANS(90-'1. Intensity Data'!$C$8)) *COS(RADIANS('Climate Stations - U of M'!$D535-'1. Intensity Data'!$C$9))) *6371</f>
        <v>44.542648286459169</v>
      </c>
    </row>
    <row r="536" spans="1:40" x14ac:dyDescent="0.25">
      <c r="A536">
        <v>559</v>
      </c>
      <c r="B536" t="s">
        <v>1118</v>
      </c>
      <c r="C536">
        <v>45.1</v>
      </c>
      <c r="D536">
        <v>-112.099999999999</v>
      </c>
      <c r="E536" s="13">
        <v>1761.0999999999899</v>
      </c>
      <c r="F536" t="s">
        <v>1119</v>
      </c>
      <c r="G536" t="s">
        <v>2345</v>
      </c>
      <c r="H536" s="8">
        <v>0.7</v>
      </c>
      <c r="I536" s="8">
        <v>1.19655</v>
      </c>
      <c r="J536" s="8">
        <v>1.59527</v>
      </c>
      <c r="K536" s="8">
        <v>2.66147</v>
      </c>
      <c r="L536">
        <f t="shared" si="216"/>
        <v>5777.8873239999666</v>
      </c>
      <c r="M536">
        <f t="shared" si="217"/>
        <v>0.39246450211023359</v>
      </c>
      <c r="N536">
        <f t="shared" si="218"/>
        <v>1.221503582982004</v>
      </c>
      <c r="O536" s="6">
        <f t="shared" si="219"/>
        <v>0.21192080918783793</v>
      </c>
      <c r="P536" s="6">
        <f t="shared" si="220"/>
        <v>0.24557219071970149</v>
      </c>
      <c r="Q536">
        <f t="shared" si="221"/>
        <v>0.73353788685085275</v>
      </c>
      <c r="R536" s="8">
        <v>1.5706987907277512</v>
      </c>
      <c r="S536">
        <f t="shared" si="222"/>
        <v>1.3657764673436128</v>
      </c>
      <c r="T536">
        <f t="shared" si="223"/>
        <v>1.0596541556976307</v>
      </c>
      <c r="U536">
        <f t="shared" si="224"/>
        <v>0.89481906481133255</v>
      </c>
      <c r="V536">
        <f t="shared" si="225"/>
        <v>0.62009391333416908</v>
      </c>
      <c r="W536">
        <f t="shared" si="226"/>
        <v>0.39246450211023359</v>
      </c>
      <c r="X536">
        <f t="shared" si="227"/>
        <v>0.4693483765826752</v>
      </c>
      <c r="Y536">
        <f t="shared" si="228"/>
        <v>0.5360835796247545</v>
      </c>
      <c r="Z536">
        <f t="shared" si="229"/>
        <v>2.5527118462409675</v>
      </c>
      <c r="AA536">
        <f t="shared" si="230"/>
        <v>1.9805522944973024</v>
      </c>
      <c r="AB536">
        <f t="shared" si="231"/>
        <v>1.6724663820199441</v>
      </c>
      <c r="AC536">
        <f t="shared" si="232"/>
        <v>1.1589898612243474</v>
      </c>
      <c r="AD536">
        <f t="shared" si="233"/>
        <v>0.73353788685085275</v>
      </c>
      <c r="AE536">
        <f t="shared" si="234"/>
        <v>1.164298334312406</v>
      </c>
      <c r="AF536">
        <f t="shared" si="235"/>
        <v>1.2818835330352458</v>
      </c>
      <c r="AG536">
        <f t="shared" si="236"/>
        <v>4.2508324687773733</v>
      </c>
      <c r="AH536">
        <f t="shared" si="237"/>
        <v>3.2980596740514105</v>
      </c>
      <c r="AI536">
        <f t="shared" si="238"/>
        <v>2.7850281691989691</v>
      </c>
      <c r="AJ536">
        <f t="shared" si="239"/>
        <v>1.9299756611115664</v>
      </c>
      <c r="AK536">
        <f t="shared" si="240"/>
        <v>1.221503582982004</v>
      </c>
      <c r="AL536">
        <f t="shared" si="241"/>
        <v>1.314945187236503</v>
      </c>
      <c r="AM536">
        <f t="shared" si="242"/>
        <v>1.3960524997294081</v>
      </c>
      <c r="AN536">
        <f>ACOS(COS(RADIANS(90-$C536)) *COS(RADIANS(90-'1. Intensity Data'!$C$8)) +SIN(RADIANS(90-'Climate Stations - U of M'!$C536)) *SIN(RADIANS(90-'1. Intensity Data'!$C$8)) *COS(RADIANS('Climate Stations - U of M'!$D536-'1. Intensity Data'!$C$9))) *6371</f>
        <v>165.90756950027514</v>
      </c>
    </row>
    <row r="537" spans="1:40" x14ac:dyDescent="0.25">
      <c r="A537">
        <v>199</v>
      </c>
      <c r="B537" t="s">
        <v>400</v>
      </c>
      <c r="C537">
        <v>48.418900000000001</v>
      </c>
      <c r="D537">
        <v>-104.45480000000001</v>
      </c>
      <c r="E537">
        <v>637</v>
      </c>
      <c r="F537" t="s">
        <v>401</v>
      </c>
      <c r="G537" t="s">
        <v>2345</v>
      </c>
      <c r="H537" s="8">
        <v>1.1383099999999999</v>
      </c>
      <c r="I537" s="8">
        <v>1.6696</v>
      </c>
      <c r="J537" s="8">
        <v>2.9</v>
      </c>
      <c r="K537" s="8">
        <v>4.0841900000000004</v>
      </c>
      <c r="L537">
        <f t="shared" si="216"/>
        <v>2089.8950799999998</v>
      </c>
      <c r="M537">
        <f t="shared" si="217"/>
        <v>0.71871465855833738</v>
      </c>
      <c r="N537">
        <f t="shared" si="218"/>
        <v>2.1670871414886288</v>
      </c>
      <c r="O537" s="6">
        <f t="shared" si="219"/>
        <v>0.37023618749700493</v>
      </c>
      <c r="P537" s="6">
        <f t="shared" si="220"/>
        <v>0.4620864890535249</v>
      </c>
      <c r="Q537">
        <f t="shared" si="221"/>
        <v>1.3145868152710771</v>
      </c>
      <c r="R537" s="8">
        <v>1.0963546443885872</v>
      </c>
      <c r="S537">
        <f t="shared" si="222"/>
        <v>2.501127011783014</v>
      </c>
      <c r="T537">
        <f t="shared" si="223"/>
        <v>1.9405295781075109</v>
      </c>
      <c r="U537">
        <f t="shared" si="224"/>
        <v>1.6386694215130091</v>
      </c>
      <c r="V537">
        <f t="shared" si="225"/>
        <v>1.1355691605221732</v>
      </c>
      <c r="W537">
        <f t="shared" si="226"/>
        <v>0.71871465855833738</v>
      </c>
      <c r="X537">
        <f t="shared" si="227"/>
        <v>0.82361349391875294</v>
      </c>
      <c r="Y537">
        <f t="shared" si="228"/>
        <v>0.91466568301159379</v>
      </c>
      <c r="Z537">
        <f t="shared" si="229"/>
        <v>4.5747621171433481</v>
      </c>
      <c r="AA537">
        <f t="shared" si="230"/>
        <v>3.549384401231908</v>
      </c>
      <c r="AB537">
        <f t="shared" si="231"/>
        <v>2.9972579388180556</v>
      </c>
      <c r="AC537">
        <f t="shared" si="232"/>
        <v>2.0770471681283018</v>
      </c>
      <c r="AD537">
        <f t="shared" si="233"/>
        <v>1.3145868152710771</v>
      </c>
      <c r="AE537">
        <f t="shared" si="234"/>
        <v>1.045712297727615</v>
      </c>
      <c r="AF537">
        <f t="shared" si="235"/>
        <v>1.0603648166948565</v>
      </c>
      <c r="AG537">
        <f t="shared" si="236"/>
        <v>7.5414632523804279</v>
      </c>
      <c r="AH537">
        <f t="shared" si="237"/>
        <v>5.8511352820192979</v>
      </c>
      <c r="AI537">
        <f t="shared" si="238"/>
        <v>4.940958682594073</v>
      </c>
      <c r="AJ537">
        <f t="shared" si="239"/>
        <v>3.4239976835520336</v>
      </c>
      <c r="AK537">
        <f t="shared" si="240"/>
        <v>2.1670871414886288</v>
      </c>
      <c r="AL537">
        <f t="shared" si="241"/>
        <v>2.3503153561164716</v>
      </c>
      <c r="AM537">
        <f t="shared" si="242"/>
        <v>2.5093574464134392</v>
      </c>
      <c r="AN537">
        <f>ACOS(COS(RADIANS(90-$C537)) *COS(RADIANS(90-'1. Intensity Data'!$C$8)) +SIN(RADIANS(90-'Climate Stations - U of M'!$C537)) *SIN(RADIANS(90-'1. Intensity Data'!$C$8)) *COS(RADIANS('Climate Stations - U of M'!$D537-'1. Intensity Data'!$C$9))) *6371</f>
        <v>602.73320994820097</v>
      </c>
    </row>
    <row r="538" spans="1:40" x14ac:dyDescent="0.25">
      <c r="A538">
        <v>560</v>
      </c>
      <c r="B538" t="s">
        <v>1120</v>
      </c>
      <c r="C538">
        <v>48.418900000000001</v>
      </c>
      <c r="D538">
        <v>-104.4558</v>
      </c>
      <c r="E538">
        <v>636.39999999999895</v>
      </c>
      <c r="F538" t="s">
        <v>1121</v>
      </c>
      <c r="G538" t="s">
        <v>2345</v>
      </c>
      <c r="H538" s="8">
        <v>1.1383099999999999</v>
      </c>
      <c r="I538" s="8">
        <v>1.6696</v>
      </c>
      <c r="J538" s="8">
        <v>2.9</v>
      </c>
      <c r="K538" s="8">
        <v>4.0841900000000004</v>
      </c>
      <c r="L538">
        <f t="shared" si="216"/>
        <v>2087.9265759999967</v>
      </c>
      <c r="M538">
        <f t="shared" si="217"/>
        <v>0.71871465855833738</v>
      </c>
      <c r="N538">
        <f t="shared" si="218"/>
        <v>2.1671461966086287</v>
      </c>
      <c r="O538" s="6">
        <f t="shared" si="219"/>
        <v>0.37025128329780088</v>
      </c>
      <c r="P538" s="6">
        <f t="shared" si="220"/>
        <v>0.46207602544176529</v>
      </c>
      <c r="Q538">
        <f t="shared" si="221"/>
        <v>1.314611111025197</v>
      </c>
      <c r="R538" s="8">
        <v>1.9596421506111041</v>
      </c>
      <c r="S538">
        <f t="shared" si="222"/>
        <v>2.501127011783014</v>
      </c>
      <c r="T538">
        <f t="shared" si="223"/>
        <v>1.9405295781075109</v>
      </c>
      <c r="U538">
        <f t="shared" si="224"/>
        <v>1.6386694215130091</v>
      </c>
      <c r="V538">
        <f t="shared" si="225"/>
        <v>1.1355691605221732</v>
      </c>
      <c r="W538">
        <f t="shared" si="226"/>
        <v>0.71871465855833738</v>
      </c>
      <c r="X538">
        <f t="shared" si="227"/>
        <v>0.82361349391875294</v>
      </c>
      <c r="Y538">
        <f t="shared" si="228"/>
        <v>0.91466568301159379</v>
      </c>
      <c r="Z538">
        <f t="shared" si="229"/>
        <v>4.5748466663676854</v>
      </c>
      <c r="AA538">
        <f t="shared" si="230"/>
        <v>3.549449999768032</v>
      </c>
      <c r="AB538">
        <f t="shared" si="231"/>
        <v>2.9973133331374489</v>
      </c>
      <c r="AC538">
        <f t="shared" si="232"/>
        <v>2.0770855554198113</v>
      </c>
      <c r="AD538">
        <f t="shared" si="233"/>
        <v>1.314611111025197</v>
      </c>
      <c r="AE538">
        <f t="shared" si="234"/>
        <v>1.2615341742832442</v>
      </c>
      <c r="AF538">
        <f t="shared" si="235"/>
        <v>1.4635200821007719</v>
      </c>
      <c r="AG538">
        <f t="shared" si="236"/>
        <v>7.5416687641980271</v>
      </c>
      <c r="AH538">
        <f t="shared" si="237"/>
        <v>5.8512947308432972</v>
      </c>
      <c r="AI538">
        <f t="shared" si="238"/>
        <v>4.941093328267673</v>
      </c>
      <c r="AJ538">
        <f t="shared" si="239"/>
        <v>3.4240909906416337</v>
      </c>
      <c r="AK538">
        <f t="shared" si="240"/>
        <v>2.1671461966086287</v>
      </c>
      <c r="AL538">
        <f t="shared" si="241"/>
        <v>2.3503596474564716</v>
      </c>
      <c r="AM538">
        <f t="shared" si="242"/>
        <v>2.5093889227923993</v>
      </c>
      <c r="AN538">
        <f>ACOS(COS(RADIANS(90-$C538)) *COS(RADIANS(90-'1. Intensity Data'!$C$8)) +SIN(RADIANS(90-'Climate Stations - U of M'!$C538)) *SIN(RADIANS(90-'1. Intensity Data'!$C$8)) *COS(RADIANS('Climate Stations - U of M'!$D538-'1. Intensity Data'!$C$9))) *6371</f>
        <v>602.66259335904147</v>
      </c>
    </row>
    <row r="539" spans="1:40" x14ac:dyDescent="0.25">
      <c r="A539" s="1">
        <v>1144</v>
      </c>
      <c r="B539" t="s">
        <v>2280</v>
      </c>
      <c r="C539">
        <v>46.9833</v>
      </c>
      <c r="D539">
        <v>-115.0333</v>
      </c>
      <c r="E539" s="13">
        <v>1844</v>
      </c>
      <c r="F539" t="s">
        <v>2281</v>
      </c>
      <c r="G539" t="s">
        <v>2346</v>
      </c>
      <c r="H539" s="8">
        <v>1.23742</v>
      </c>
      <c r="I539" s="8">
        <v>2.4546899999999998</v>
      </c>
      <c r="J539" s="8">
        <v>2.4258099999999998</v>
      </c>
      <c r="K539" s="8">
        <v>5</v>
      </c>
      <c r="L539">
        <f t="shared" si="216"/>
        <v>6049.8689599999998</v>
      </c>
      <c r="M539">
        <f t="shared" si="217"/>
        <v>0.52301256316464562</v>
      </c>
      <c r="N539">
        <f t="shared" si="218"/>
        <v>1.1870289465174</v>
      </c>
      <c r="O539" s="6">
        <f t="shared" si="219"/>
        <v>0.16973734112283986</v>
      </c>
      <c r="P539" s="6">
        <f t="shared" si="220"/>
        <v>0.40535960372960744</v>
      </c>
      <c r="Q539">
        <f t="shared" si="221"/>
        <v>0.79619427512350383</v>
      </c>
      <c r="R539" s="8">
        <v>1.547429421594076</v>
      </c>
      <c r="S539">
        <f t="shared" si="222"/>
        <v>1.8200837198129665</v>
      </c>
      <c r="T539">
        <f t="shared" si="223"/>
        <v>1.4121339205445431</v>
      </c>
      <c r="U539">
        <f t="shared" si="224"/>
        <v>1.192468644015392</v>
      </c>
      <c r="V539">
        <f t="shared" si="225"/>
        <v>0.8263598498001401</v>
      </c>
      <c r="W539">
        <f t="shared" si="226"/>
        <v>0.52301256316464562</v>
      </c>
      <c r="X539">
        <f t="shared" si="227"/>
        <v>0.70161442237348415</v>
      </c>
      <c r="Y539">
        <f t="shared" si="228"/>
        <v>0.85664083616675613</v>
      </c>
      <c r="Z539">
        <f t="shared" si="229"/>
        <v>2.7707560774297928</v>
      </c>
      <c r="AA539">
        <f t="shared" si="230"/>
        <v>2.1497245428334604</v>
      </c>
      <c r="AB539">
        <f t="shared" si="231"/>
        <v>1.8153229472815886</v>
      </c>
      <c r="AC539">
        <f t="shared" si="232"/>
        <v>1.2579869546951361</v>
      </c>
      <c r="AD539">
        <f t="shared" si="233"/>
        <v>0.79619427512350383</v>
      </c>
      <c r="AE539">
        <f t="shared" si="234"/>
        <v>1.1584809920289871</v>
      </c>
      <c r="AF539">
        <f t="shared" si="235"/>
        <v>1.2710167376498198</v>
      </c>
      <c r="AG539">
        <f t="shared" si="236"/>
        <v>4.1308607338805512</v>
      </c>
      <c r="AH539">
        <f t="shared" si="237"/>
        <v>3.2049781555969803</v>
      </c>
      <c r="AI539">
        <f t="shared" si="238"/>
        <v>2.7064259980596717</v>
      </c>
      <c r="AJ539">
        <f t="shared" si="239"/>
        <v>1.875505735497492</v>
      </c>
      <c r="AK539">
        <f t="shared" si="240"/>
        <v>1.1870289465174</v>
      </c>
      <c r="AL539">
        <f t="shared" si="241"/>
        <v>1.49672420988805</v>
      </c>
      <c r="AM539">
        <f t="shared" si="242"/>
        <v>1.7655396984937743</v>
      </c>
      <c r="AN539">
        <f>ACOS(COS(RADIANS(90-$C539)) *COS(RADIANS(90-'1. Intensity Data'!$C$8)) +SIN(RADIANS(90-'Climate Stations - U of M'!$C539)) *SIN(RADIANS(90-'1. Intensity Data'!$C$8)) *COS(RADIANS('Climate Stations - U of M'!$D539-'1. Intensity Data'!$C$9))) *6371</f>
        <v>234.02419350182134</v>
      </c>
    </row>
    <row r="540" spans="1:40" x14ac:dyDescent="0.25">
      <c r="A540">
        <v>561</v>
      </c>
      <c r="B540" t="s">
        <v>1122</v>
      </c>
      <c r="C540">
        <v>45.049999999999898</v>
      </c>
      <c r="D540">
        <v>-110.866699999999</v>
      </c>
      <c r="E540" s="13">
        <v>1578.5999999999899</v>
      </c>
      <c r="F540" t="s">
        <v>1123</v>
      </c>
      <c r="G540" t="s">
        <v>2345</v>
      </c>
      <c r="H540" s="8">
        <v>1.0083299999999999</v>
      </c>
      <c r="I540" s="8">
        <v>1.6561699999999999</v>
      </c>
      <c r="J540" s="8">
        <v>2.25773</v>
      </c>
      <c r="K540" s="8">
        <v>3.51213</v>
      </c>
      <c r="L540">
        <f t="shared" si="216"/>
        <v>5179.1340239999672</v>
      </c>
      <c r="M540">
        <f t="shared" si="217"/>
        <v>0.57437456065560899</v>
      </c>
      <c r="N540">
        <f t="shared" si="218"/>
        <v>1.6143011359357342</v>
      </c>
      <c r="O540" s="6">
        <f t="shared" si="219"/>
        <v>0.26582833839094766</v>
      </c>
      <c r="P540" s="6">
        <f t="shared" si="220"/>
        <v>0.39011639738698844</v>
      </c>
      <c r="Q540">
        <f t="shared" si="221"/>
        <v>1.0022087666613615</v>
      </c>
      <c r="R540" s="8">
        <v>1.4101799075873711</v>
      </c>
      <c r="S540">
        <f t="shared" si="222"/>
        <v>1.9988234710815189</v>
      </c>
      <c r="T540">
        <f t="shared" si="223"/>
        <v>1.5508113137701445</v>
      </c>
      <c r="U540">
        <f t="shared" si="224"/>
        <v>1.3095739982947885</v>
      </c>
      <c r="V540">
        <f t="shared" si="225"/>
        <v>0.90751180583586222</v>
      </c>
      <c r="W540">
        <f t="shared" si="226"/>
        <v>0.57437456065560899</v>
      </c>
      <c r="X540">
        <f t="shared" si="227"/>
        <v>0.68286342049170679</v>
      </c>
      <c r="Y540">
        <f t="shared" si="228"/>
        <v>0.77703175082943965</v>
      </c>
      <c r="Z540">
        <f t="shared" si="229"/>
        <v>3.4876865079815378</v>
      </c>
      <c r="AA540">
        <f t="shared" si="230"/>
        <v>2.7059636699856764</v>
      </c>
      <c r="AB540">
        <f t="shared" si="231"/>
        <v>2.2850359879879041</v>
      </c>
      <c r="AC540">
        <f t="shared" si="232"/>
        <v>1.5834898513249511</v>
      </c>
      <c r="AD540">
        <f t="shared" si="233"/>
        <v>1.0022087666613615</v>
      </c>
      <c r="AE540">
        <f t="shared" si="234"/>
        <v>1.124168613527311</v>
      </c>
      <c r="AF540">
        <f t="shared" si="235"/>
        <v>1.2069212146086885</v>
      </c>
      <c r="AG540">
        <f t="shared" si="236"/>
        <v>5.6177679530563545</v>
      </c>
      <c r="AH540">
        <f t="shared" si="237"/>
        <v>4.3586130670264822</v>
      </c>
      <c r="AI540">
        <f t="shared" si="238"/>
        <v>3.6806065899334737</v>
      </c>
      <c r="AJ540">
        <f t="shared" si="239"/>
        <v>2.5505957947784603</v>
      </c>
      <c r="AK540">
        <f t="shared" si="240"/>
        <v>1.6143011359357342</v>
      </c>
      <c r="AL540">
        <f t="shared" si="241"/>
        <v>1.7751583519518008</v>
      </c>
      <c r="AM540">
        <f t="shared" si="242"/>
        <v>1.9147824154537465</v>
      </c>
      <c r="AN540">
        <f>ACOS(COS(RADIANS(90-$C540)) *COS(RADIANS(90-'1. Intensity Data'!$C$8)) +SIN(RADIANS(90-'Climate Stations - U of M'!$C540)) *SIN(RADIANS(90-'1. Intensity Data'!$C$8)) *COS(RADIANS('Climate Stations - U of M'!$D540-'1. Intensity Data'!$C$9))) *6371</f>
        <v>192.99392864703478</v>
      </c>
    </row>
    <row r="541" spans="1:40" x14ac:dyDescent="0.25">
      <c r="A541">
        <v>562</v>
      </c>
      <c r="B541" t="s">
        <v>1124</v>
      </c>
      <c r="C541">
        <v>47.6</v>
      </c>
      <c r="D541">
        <v>-114.6833</v>
      </c>
      <c r="E541">
        <v>883.89999999999895</v>
      </c>
      <c r="F541" t="s">
        <v>1125</v>
      </c>
      <c r="G541" t="s">
        <v>2346</v>
      </c>
      <c r="H541" s="8">
        <v>0.91132999999999997</v>
      </c>
      <c r="I541" s="8">
        <v>1.7079</v>
      </c>
      <c r="J541" s="8">
        <v>2.0376400000000001</v>
      </c>
      <c r="K541" s="8">
        <v>3.4</v>
      </c>
      <c r="L541">
        <f t="shared" si="216"/>
        <v>2899.9344759999967</v>
      </c>
      <c r="M541">
        <f t="shared" si="217"/>
        <v>0.39374640506089587</v>
      </c>
      <c r="N541">
        <f t="shared" si="218"/>
        <v>1.1851830022988237</v>
      </c>
      <c r="O541" s="6">
        <f t="shared" si="219"/>
        <v>0.20230877889515639</v>
      </c>
      <c r="P541" s="6">
        <f t="shared" si="220"/>
        <v>0.25351664536719276</v>
      </c>
      <c r="Q541">
        <f t="shared" si="221"/>
        <v>0.71934982383300827</v>
      </c>
      <c r="R541" s="8">
        <v>1.3783563864483797</v>
      </c>
      <c r="S541">
        <f t="shared" si="222"/>
        <v>1.3702374896119176</v>
      </c>
      <c r="T541">
        <f t="shared" si="223"/>
        <v>1.0631152936644188</v>
      </c>
      <c r="U541">
        <f t="shared" si="224"/>
        <v>0.89774180353884248</v>
      </c>
      <c r="V541">
        <f t="shared" si="225"/>
        <v>0.6221193199962155</v>
      </c>
      <c r="W541">
        <f t="shared" si="226"/>
        <v>0.39374640506089587</v>
      </c>
      <c r="X541">
        <f t="shared" si="227"/>
        <v>0.52314230379567195</v>
      </c>
      <c r="Y541">
        <f t="shared" si="228"/>
        <v>0.63545794389745747</v>
      </c>
      <c r="Z541">
        <f t="shared" si="229"/>
        <v>2.5033373869388686</v>
      </c>
      <c r="AA541">
        <f t="shared" si="230"/>
        <v>1.9422445243491224</v>
      </c>
      <c r="AB541">
        <f t="shared" si="231"/>
        <v>1.6401175983392586</v>
      </c>
      <c r="AC541">
        <f t="shared" si="232"/>
        <v>1.1365727216561532</v>
      </c>
      <c r="AD541">
        <f t="shared" si="233"/>
        <v>0.71934982383300827</v>
      </c>
      <c r="AE541">
        <f t="shared" si="234"/>
        <v>1.1162127332425631</v>
      </c>
      <c r="AF541">
        <f t="shared" si="235"/>
        <v>1.1920596302367794</v>
      </c>
      <c r="AG541">
        <f t="shared" si="236"/>
        <v>4.1244368479999061</v>
      </c>
      <c r="AH541">
        <f t="shared" si="237"/>
        <v>3.199994106206824</v>
      </c>
      <c r="AI541">
        <f t="shared" si="238"/>
        <v>2.7022172452413176</v>
      </c>
      <c r="AJ541">
        <f t="shared" si="239"/>
        <v>1.8725891436321416</v>
      </c>
      <c r="AK541">
        <f t="shared" si="240"/>
        <v>1.1851830022988237</v>
      </c>
      <c r="AL541">
        <f t="shared" si="241"/>
        <v>1.3982972517241179</v>
      </c>
      <c r="AM541">
        <f t="shared" si="242"/>
        <v>1.583280420225273</v>
      </c>
      <c r="AN541">
        <f>ACOS(COS(RADIANS(90-$C541)) *COS(RADIANS(90-'1. Intensity Data'!$C$8)) +SIN(RADIANS(90-'Climate Stations - U of M'!$C541)) *SIN(RADIANS(90-'1. Intensity Data'!$C$8)) *COS(RADIANS('Climate Stations - U of M'!$D541-'1. Intensity Data'!$C$9))) *6371</f>
        <v>231.16254319529608</v>
      </c>
    </row>
    <row r="542" spans="1:40" x14ac:dyDescent="0.25">
      <c r="A542">
        <v>995</v>
      </c>
      <c r="B542" t="s">
        <v>1985</v>
      </c>
      <c r="C542">
        <v>47.615600000000001</v>
      </c>
      <c r="D542">
        <v>-114.6694</v>
      </c>
      <c r="E542">
        <v>902.2</v>
      </c>
      <c r="F542" t="s">
        <v>1986</v>
      </c>
      <c r="G542" t="s">
        <v>2346</v>
      </c>
      <c r="H542" s="8">
        <v>0.81667000000000001</v>
      </c>
      <c r="I542" s="8">
        <v>1.54871</v>
      </c>
      <c r="J542" s="8">
        <v>1.92</v>
      </c>
      <c r="K542" s="8">
        <v>3.1</v>
      </c>
      <c r="L542">
        <f t="shared" si="216"/>
        <v>2959.9738480000001</v>
      </c>
      <c r="M542">
        <f t="shared" si="217"/>
        <v>0.35479093696641772</v>
      </c>
      <c r="N542">
        <f t="shared" si="218"/>
        <v>1.1643378029961289</v>
      </c>
      <c r="O542" s="6">
        <f t="shared" si="219"/>
        <v>0.20693816598379425</v>
      </c>
      <c r="P542" s="6">
        <f t="shared" si="220"/>
        <v>0.21135233066450465</v>
      </c>
      <c r="Q542">
        <f t="shared" si="221"/>
        <v>0.68784506683031688</v>
      </c>
      <c r="R542" s="8">
        <v>1.1799872792735602</v>
      </c>
      <c r="S542">
        <f t="shared" si="222"/>
        <v>1.2346724606431336</v>
      </c>
      <c r="T542">
        <f t="shared" si="223"/>
        <v>0.95793552980932795</v>
      </c>
      <c r="U542">
        <f t="shared" si="224"/>
        <v>0.80892333628343238</v>
      </c>
      <c r="V542">
        <f t="shared" si="225"/>
        <v>0.56056968040694</v>
      </c>
      <c r="W542">
        <f t="shared" si="226"/>
        <v>0.35479093696641772</v>
      </c>
      <c r="X542">
        <f t="shared" si="227"/>
        <v>0.4702607027248133</v>
      </c>
      <c r="Y542">
        <f t="shared" si="228"/>
        <v>0.57048845940310067</v>
      </c>
      <c r="Z542">
        <f t="shared" si="229"/>
        <v>2.3937008325695026</v>
      </c>
      <c r="AA542">
        <f t="shared" si="230"/>
        <v>1.8571816804418555</v>
      </c>
      <c r="AB542">
        <f t="shared" si="231"/>
        <v>1.5682867523731223</v>
      </c>
      <c r="AC542">
        <f t="shared" si="232"/>
        <v>1.0867952055919008</v>
      </c>
      <c r="AD542">
        <f t="shared" si="233"/>
        <v>0.68784506683031688</v>
      </c>
      <c r="AE542">
        <f t="shared" si="234"/>
        <v>1.0666204564488582</v>
      </c>
      <c r="AF542">
        <f t="shared" si="235"/>
        <v>1.0994212571861386</v>
      </c>
      <c r="AG542">
        <f t="shared" si="236"/>
        <v>4.0518955544265278</v>
      </c>
      <c r="AH542">
        <f t="shared" si="237"/>
        <v>3.1437120680895481</v>
      </c>
      <c r="AI542">
        <f t="shared" si="238"/>
        <v>2.6546901908311735</v>
      </c>
      <c r="AJ542">
        <f t="shared" si="239"/>
        <v>1.8396537287338837</v>
      </c>
      <c r="AK542">
        <f t="shared" si="240"/>
        <v>1.1643378029961289</v>
      </c>
      <c r="AL542">
        <f t="shared" si="241"/>
        <v>1.3532533522470966</v>
      </c>
      <c r="AM542">
        <f t="shared" si="242"/>
        <v>1.5172320489969366</v>
      </c>
      <c r="AN542">
        <f>ACOS(COS(RADIANS(90-$C542)) *COS(RADIANS(90-'1. Intensity Data'!$C$8)) +SIN(RADIANS(90-'Climate Stations - U of M'!$C542)) *SIN(RADIANS(90-'1. Intensity Data'!$C$8)) *COS(RADIANS('Climate Stations - U of M'!$D542-'1. Intensity Data'!$C$9))) *6371</f>
        <v>231.06782225810238</v>
      </c>
    </row>
    <row r="543" spans="1:40" x14ac:dyDescent="0.25">
      <c r="A543">
        <v>563</v>
      </c>
      <c r="B543" t="s">
        <v>1126</v>
      </c>
      <c r="C543">
        <v>46.919199999999897</v>
      </c>
      <c r="D543">
        <v>-104.8967</v>
      </c>
      <c r="E543">
        <v>648.29999999999905</v>
      </c>
      <c r="F543" t="s">
        <v>1127</v>
      </c>
      <c r="G543" t="s">
        <v>2345</v>
      </c>
      <c r="H543" s="8">
        <v>1.2757799999999999</v>
      </c>
      <c r="I543" s="8">
        <v>1.67397</v>
      </c>
      <c r="J543" s="8">
        <v>3.2533300000000001</v>
      </c>
      <c r="K543" s="8">
        <v>4.1055599999999997</v>
      </c>
      <c r="L543">
        <f t="shared" si="216"/>
        <v>2126.968571999997</v>
      </c>
      <c r="M543">
        <f t="shared" si="217"/>
        <v>0.89335421869925979</v>
      </c>
      <c r="N543">
        <f t="shared" si="218"/>
        <v>2.5587410746849373</v>
      </c>
      <c r="O543" s="6">
        <f t="shared" si="219"/>
        <v>0.42570988301317803</v>
      </c>
      <c r="P543" s="6">
        <f t="shared" si="220"/>
        <v>0.59827461355217126</v>
      </c>
      <c r="Q543">
        <f t="shared" si="221"/>
        <v>1.5785078441185543</v>
      </c>
      <c r="R543" s="8">
        <v>1.7875951333686904</v>
      </c>
      <c r="S543">
        <f t="shared" si="222"/>
        <v>3.1088726810734237</v>
      </c>
      <c r="T543">
        <f t="shared" si="223"/>
        <v>2.4120563904880017</v>
      </c>
      <c r="U543">
        <f t="shared" si="224"/>
        <v>2.0368476186343121</v>
      </c>
      <c r="V543">
        <f t="shared" si="225"/>
        <v>1.4114996655448306</v>
      </c>
      <c r="W543">
        <f t="shared" si="226"/>
        <v>0.89335421869925979</v>
      </c>
      <c r="X543">
        <f t="shared" si="227"/>
        <v>0.98896066402444482</v>
      </c>
      <c r="Y543">
        <f t="shared" si="228"/>
        <v>1.0719470585667055</v>
      </c>
      <c r="Z543">
        <f t="shared" si="229"/>
        <v>5.4932072975325692</v>
      </c>
      <c r="AA543">
        <f t="shared" si="230"/>
        <v>4.2619711791200974</v>
      </c>
      <c r="AB543">
        <f t="shared" si="231"/>
        <v>3.5989978845903035</v>
      </c>
      <c r="AC543">
        <f t="shared" si="232"/>
        <v>2.494042393707316</v>
      </c>
      <c r="AD543">
        <f t="shared" si="233"/>
        <v>1.5785078441185543</v>
      </c>
      <c r="AE543">
        <f t="shared" si="234"/>
        <v>1.2185224199726408</v>
      </c>
      <c r="AF543">
        <f t="shared" si="235"/>
        <v>1.3831741250485645</v>
      </c>
      <c r="AG543">
        <f t="shared" si="236"/>
        <v>8.9044189399035822</v>
      </c>
      <c r="AH543">
        <f t="shared" si="237"/>
        <v>6.908600901649331</v>
      </c>
      <c r="AI543">
        <f t="shared" si="238"/>
        <v>5.8339296502816564</v>
      </c>
      <c r="AJ543">
        <f t="shared" si="239"/>
        <v>4.0428108980022008</v>
      </c>
      <c r="AK543">
        <f t="shared" si="240"/>
        <v>2.5587410746849373</v>
      </c>
      <c r="AL543">
        <f t="shared" si="241"/>
        <v>2.7323883060137031</v>
      </c>
      <c r="AM543">
        <f t="shared" si="242"/>
        <v>2.8831141028070717</v>
      </c>
      <c r="AN543">
        <f>ACOS(COS(RADIANS(90-$C543)) *COS(RADIANS(90-'1. Intensity Data'!$C$8)) +SIN(RADIANS(90-'Climate Stations - U of M'!$C543)) *SIN(RADIANS(90-'1. Intensity Data'!$C$8)) *COS(RADIANS('Climate Stations - U of M'!$D543-'1. Intensity Data'!$C$9))) *6371</f>
        <v>543.19280922477412</v>
      </c>
    </row>
    <row r="544" spans="1:40" x14ac:dyDescent="0.25">
      <c r="A544">
        <v>564</v>
      </c>
      <c r="B544" t="s">
        <v>1128</v>
      </c>
      <c r="C544">
        <v>48.342500000000001</v>
      </c>
      <c r="D544">
        <v>-114.0217</v>
      </c>
      <c r="E544">
        <v>963.2</v>
      </c>
      <c r="F544" t="s">
        <v>1129</v>
      </c>
      <c r="G544" t="s">
        <v>2346</v>
      </c>
      <c r="H544" s="8">
        <v>0.92</v>
      </c>
      <c r="I544" s="8">
        <v>1.8101799999999999</v>
      </c>
      <c r="J544" s="8">
        <v>2.1155900000000001</v>
      </c>
      <c r="K544" s="8">
        <v>3.75556</v>
      </c>
      <c r="L544">
        <f t="shared" si="216"/>
        <v>3160.1050880000003</v>
      </c>
      <c r="M544">
        <f t="shared" si="217"/>
        <v>0.3830488737484441</v>
      </c>
      <c r="N544">
        <f t="shared" si="218"/>
        <v>1.1680793343389251</v>
      </c>
      <c r="O544" s="6">
        <f t="shared" si="219"/>
        <v>0.20067122803245485</v>
      </c>
      <c r="P544" s="6">
        <f t="shared" si="220"/>
        <v>0.24395417781824613</v>
      </c>
      <c r="Q544">
        <f t="shared" si="221"/>
        <v>0.70601675607858549</v>
      </c>
      <c r="R544" s="8">
        <v>1.030136961016473</v>
      </c>
      <c r="S544">
        <f t="shared" si="222"/>
        <v>1.3330100806445853</v>
      </c>
      <c r="T544">
        <f t="shared" si="223"/>
        <v>1.0342319591207991</v>
      </c>
      <c r="U544">
        <f t="shared" si="224"/>
        <v>0.8733514321464525</v>
      </c>
      <c r="V544">
        <f t="shared" si="225"/>
        <v>0.60521722052254168</v>
      </c>
      <c r="W544">
        <f t="shared" si="226"/>
        <v>0.3830488737484441</v>
      </c>
      <c r="X544">
        <f t="shared" si="227"/>
        <v>0.51728665531133311</v>
      </c>
      <c r="Y544">
        <f t="shared" si="228"/>
        <v>0.63380504970792073</v>
      </c>
      <c r="Z544">
        <f t="shared" si="229"/>
        <v>2.4569383111534773</v>
      </c>
      <c r="AA544">
        <f t="shared" si="230"/>
        <v>1.9062452414121807</v>
      </c>
      <c r="AB544">
        <f t="shared" si="231"/>
        <v>1.6097182038591749</v>
      </c>
      <c r="AC544">
        <f t="shared" si="232"/>
        <v>1.1155064746041652</v>
      </c>
      <c r="AD544">
        <f t="shared" si="233"/>
        <v>0.70601675607858549</v>
      </c>
      <c r="AE544">
        <f t="shared" si="234"/>
        <v>1.0291578768845864</v>
      </c>
      <c r="AF544">
        <f t="shared" si="235"/>
        <v>1.0294411585600791</v>
      </c>
      <c r="AG544">
        <f t="shared" si="236"/>
        <v>4.0649160834994591</v>
      </c>
      <c r="AH544">
        <f t="shared" si="237"/>
        <v>3.1538142027150977</v>
      </c>
      <c r="AI544">
        <f t="shared" si="238"/>
        <v>2.663220882292749</v>
      </c>
      <c r="AJ544">
        <f t="shared" si="239"/>
        <v>1.8455653482555017</v>
      </c>
      <c r="AK544">
        <f t="shared" si="240"/>
        <v>1.1680793343389251</v>
      </c>
      <c r="AL544">
        <f t="shared" si="241"/>
        <v>1.4049570007541938</v>
      </c>
      <c r="AM544">
        <f t="shared" si="242"/>
        <v>1.6105668152026471</v>
      </c>
      <c r="AN544">
        <f>ACOS(COS(RADIANS(90-$C544)) *COS(RADIANS(90-'1. Intensity Data'!$C$8)) +SIN(RADIANS(90-'Climate Stations - U of M'!$C544)) *SIN(RADIANS(90-'1. Intensity Data'!$C$8)) *COS(RADIANS('Climate Stations - U of M'!$D544-'1. Intensity Data'!$C$9))) *6371</f>
        <v>246.41892178391879</v>
      </c>
    </row>
    <row r="545" spans="1:40" x14ac:dyDescent="0.25">
      <c r="A545">
        <v>996</v>
      </c>
      <c r="B545" t="s">
        <v>1987</v>
      </c>
      <c r="C545">
        <v>48.384700000000002</v>
      </c>
      <c r="D545">
        <v>-114.0575</v>
      </c>
      <c r="E545">
        <v>983</v>
      </c>
      <c r="F545" t="s">
        <v>1988</v>
      </c>
      <c r="G545" t="s">
        <v>2346</v>
      </c>
      <c r="H545" s="8">
        <v>0.875</v>
      </c>
      <c r="I545" s="8">
        <v>1.6571400000000001</v>
      </c>
      <c r="J545" s="8">
        <v>1.9853499999999999</v>
      </c>
      <c r="K545" s="8">
        <v>3.6442000000000001</v>
      </c>
      <c r="L545">
        <f t="shared" si="216"/>
        <v>3225.0657200000001</v>
      </c>
      <c r="M545">
        <f t="shared" si="217"/>
        <v>0.37974394986084942</v>
      </c>
      <c r="N545">
        <f t="shared" si="218"/>
        <v>1.0949314642564185</v>
      </c>
      <c r="O545" s="6">
        <f t="shared" si="219"/>
        <v>0.18281781917008344</v>
      </c>
      <c r="P545" s="6">
        <f t="shared" si="220"/>
        <v>0.25302429394698811</v>
      </c>
      <c r="Q545">
        <f t="shared" si="221"/>
        <v>0.67397787910170337</v>
      </c>
      <c r="R545" s="8">
        <v>1.2600474310435188</v>
      </c>
      <c r="S545">
        <f t="shared" si="222"/>
        <v>1.3215089455157558</v>
      </c>
      <c r="T545">
        <f t="shared" si="223"/>
        <v>1.0253086646242933</v>
      </c>
      <c r="U545">
        <f t="shared" si="224"/>
        <v>0.86581620568273665</v>
      </c>
      <c r="V545">
        <f t="shared" si="225"/>
        <v>0.59999544078014211</v>
      </c>
      <c r="W545">
        <f t="shared" si="226"/>
        <v>0.37974394986084942</v>
      </c>
      <c r="X545">
        <f t="shared" si="227"/>
        <v>0.50355796239563699</v>
      </c>
      <c r="Y545">
        <f t="shared" si="228"/>
        <v>0.61102852527583273</v>
      </c>
      <c r="Z545">
        <f t="shared" si="229"/>
        <v>2.3454430192739277</v>
      </c>
      <c r="AA545">
        <f t="shared" si="230"/>
        <v>1.8197402735745989</v>
      </c>
      <c r="AB545">
        <f t="shared" si="231"/>
        <v>1.5366695643518835</v>
      </c>
      <c r="AC545">
        <f t="shared" si="232"/>
        <v>1.0648850489806914</v>
      </c>
      <c r="AD545">
        <f t="shared" si="233"/>
        <v>0.67397787910170337</v>
      </c>
      <c r="AE545">
        <f t="shared" si="234"/>
        <v>1.0866354943913479</v>
      </c>
      <c r="AF545">
        <f t="shared" si="235"/>
        <v>1.1368093480627093</v>
      </c>
      <c r="AG545">
        <f t="shared" si="236"/>
        <v>3.8103614956123364</v>
      </c>
      <c r="AH545">
        <f t="shared" si="237"/>
        <v>2.9563149534923303</v>
      </c>
      <c r="AI545">
        <f t="shared" si="238"/>
        <v>2.4964437385046341</v>
      </c>
      <c r="AJ545">
        <f t="shared" si="239"/>
        <v>1.7299917135251413</v>
      </c>
      <c r="AK545">
        <f t="shared" si="240"/>
        <v>1.0949314642564185</v>
      </c>
      <c r="AL545">
        <f t="shared" si="241"/>
        <v>1.3175360981923139</v>
      </c>
      <c r="AM545">
        <f t="shared" si="242"/>
        <v>1.5107569204486713</v>
      </c>
      <c r="AN545">
        <f>ACOS(COS(RADIANS(90-$C545)) *COS(RADIANS(90-'1. Intensity Data'!$C$8)) +SIN(RADIANS(90-'Climate Stations - U of M'!$C545)) *SIN(RADIANS(90-'1. Intensity Data'!$C$8)) *COS(RADIANS('Climate Stations - U of M'!$D545-'1. Intensity Data'!$C$9))) *6371</f>
        <v>251.7385998335069</v>
      </c>
    </row>
    <row r="546" spans="1:40" x14ac:dyDescent="0.25">
      <c r="A546">
        <v>565</v>
      </c>
      <c r="B546" t="s">
        <v>1130</v>
      </c>
      <c r="C546">
        <v>45.899999999999899</v>
      </c>
      <c r="D546">
        <v>-109.3167</v>
      </c>
      <c r="E546">
        <v>925.7</v>
      </c>
      <c r="F546" t="s">
        <v>1131</v>
      </c>
      <c r="G546" t="s">
        <v>2345</v>
      </c>
      <c r="H546" s="8">
        <v>0.9849</v>
      </c>
      <c r="I546" s="8">
        <v>1.5768200000000001</v>
      </c>
      <c r="J546" s="8">
        <v>2.3028300000000002</v>
      </c>
      <c r="K546" s="8">
        <v>3.5700500000000002</v>
      </c>
      <c r="L546">
        <f t="shared" si="216"/>
        <v>3037.0735880000002</v>
      </c>
      <c r="M546">
        <f t="shared" si="217"/>
        <v>0.57551013362336867</v>
      </c>
      <c r="N546">
        <f t="shared" si="218"/>
        <v>1.7043512280926369</v>
      </c>
      <c r="O546" s="6">
        <f t="shared" si="219"/>
        <v>0.28855686505497008</v>
      </c>
      <c r="P546" s="6">
        <f t="shared" si="220"/>
        <v>0.37549775617929959</v>
      </c>
      <c r="Q546">
        <f t="shared" si="221"/>
        <v>1.0399244921359683</v>
      </c>
      <c r="R546" s="8">
        <v>1.0423102953756067</v>
      </c>
      <c r="S546">
        <f t="shared" si="222"/>
        <v>2.0027752650093227</v>
      </c>
      <c r="T546">
        <f t="shared" si="223"/>
        <v>1.5538773607830956</v>
      </c>
      <c r="U546">
        <f t="shared" si="224"/>
        <v>1.3121631046612805</v>
      </c>
      <c r="V546">
        <f t="shared" si="225"/>
        <v>0.90930601112492249</v>
      </c>
      <c r="W546">
        <f t="shared" si="226"/>
        <v>0.57551013362336867</v>
      </c>
      <c r="X546">
        <f t="shared" si="227"/>
        <v>0.6778576002175265</v>
      </c>
      <c r="Y546">
        <f t="shared" si="228"/>
        <v>0.76669520122125556</v>
      </c>
      <c r="Z546">
        <f t="shared" si="229"/>
        <v>3.618937232633169</v>
      </c>
      <c r="AA546">
        <f t="shared" si="230"/>
        <v>2.807796128767114</v>
      </c>
      <c r="AB546">
        <f t="shared" si="231"/>
        <v>2.3710278420700073</v>
      </c>
      <c r="AC546">
        <f t="shared" si="232"/>
        <v>1.64308069757483</v>
      </c>
      <c r="AD546">
        <f t="shared" si="233"/>
        <v>1.0399244921359683</v>
      </c>
      <c r="AE546">
        <f t="shared" si="234"/>
        <v>1.0322012104743699</v>
      </c>
      <c r="AF546">
        <f t="shared" si="235"/>
        <v>1.0351261057057946</v>
      </c>
      <c r="AG546">
        <f t="shared" si="236"/>
        <v>5.9311422737623758</v>
      </c>
      <c r="AH546">
        <f t="shared" si="237"/>
        <v>4.60174831585012</v>
      </c>
      <c r="AI546">
        <f t="shared" si="238"/>
        <v>3.885920800051212</v>
      </c>
      <c r="AJ546">
        <f t="shared" si="239"/>
        <v>2.6928749403863663</v>
      </c>
      <c r="AK546">
        <f t="shared" si="240"/>
        <v>1.7043512280926369</v>
      </c>
      <c r="AL546">
        <f t="shared" si="241"/>
        <v>1.8539709210694777</v>
      </c>
      <c r="AM546">
        <f t="shared" si="242"/>
        <v>1.9838408145733757</v>
      </c>
      <c r="AN546">
        <f>ACOS(COS(RADIANS(90-$C546)) *COS(RADIANS(90-'1. Intensity Data'!$C$8)) +SIN(RADIANS(90-'Climate Stations - U of M'!$C546)) *SIN(RADIANS(90-'1. Intensity Data'!$C$8)) *COS(RADIANS('Climate Stations - U of M'!$D546-'1. Intensity Data'!$C$9))) *6371</f>
        <v>221.1195277568153</v>
      </c>
    </row>
    <row r="547" spans="1:40" x14ac:dyDescent="0.25">
      <c r="A547">
        <v>566</v>
      </c>
      <c r="B547" t="s">
        <v>1132</v>
      </c>
      <c r="C547">
        <v>45.922800000000002</v>
      </c>
      <c r="D547">
        <v>-108.2444</v>
      </c>
      <c r="E547">
        <v>924.79999999999905</v>
      </c>
      <c r="F547" t="s">
        <v>1133</v>
      </c>
      <c r="G547" t="s">
        <v>2345</v>
      </c>
      <c r="H547" s="8">
        <v>0.88187000000000004</v>
      </c>
      <c r="I547" s="8">
        <v>1.33457</v>
      </c>
      <c r="J547" s="8">
        <v>2.1846899999999998</v>
      </c>
      <c r="K547" s="8">
        <v>3.3</v>
      </c>
      <c r="L547">
        <f t="shared" si="216"/>
        <v>3034.1208319999969</v>
      </c>
      <c r="M547">
        <f t="shared" si="217"/>
        <v>0.54663018068816172</v>
      </c>
      <c r="N547">
        <f t="shared" si="218"/>
        <v>1.6748439174180909</v>
      </c>
      <c r="O547" s="6">
        <f t="shared" si="219"/>
        <v>0.28839649847776222</v>
      </c>
      <c r="P547" s="6">
        <f t="shared" si="220"/>
        <v>0.34672896088494021</v>
      </c>
      <c r="Q547">
        <f t="shared" si="221"/>
        <v>1.0107864391515156</v>
      </c>
      <c r="R547" s="8">
        <v>1.6138479215261772</v>
      </c>
      <c r="S547">
        <f t="shared" si="222"/>
        <v>1.9022730287948026</v>
      </c>
      <c r="T547">
        <f t="shared" si="223"/>
        <v>1.4759014878580365</v>
      </c>
      <c r="U547">
        <f t="shared" si="224"/>
        <v>1.2463168119690087</v>
      </c>
      <c r="V547">
        <f t="shared" si="225"/>
        <v>0.86367568548729556</v>
      </c>
      <c r="W547">
        <f t="shared" si="226"/>
        <v>0.54663018068816172</v>
      </c>
      <c r="X547">
        <f t="shared" si="227"/>
        <v>0.63044013551612132</v>
      </c>
      <c r="Y547">
        <f t="shared" si="228"/>
        <v>0.70318717630679028</v>
      </c>
      <c r="Z547">
        <f t="shared" si="229"/>
        <v>3.5175368082472738</v>
      </c>
      <c r="AA547">
        <f t="shared" si="230"/>
        <v>2.7291233857090922</v>
      </c>
      <c r="AB547">
        <f t="shared" si="231"/>
        <v>2.3045930812654554</v>
      </c>
      <c r="AC547">
        <f t="shared" si="232"/>
        <v>1.5970425738593947</v>
      </c>
      <c r="AD547">
        <f t="shared" si="233"/>
        <v>1.0107864391515156</v>
      </c>
      <c r="AE547">
        <f t="shared" si="234"/>
        <v>1.1750856170120125</v>
      </c>
      <c r="AF547">
        <f t="shared" si="235"/>
        <v>1.3020341771181108</v>
      </c>
      <c r="AG547">
        <f t="shared" si="236"/>
        <v>5.8284568326149557</v>
      </c>
      <c r="AH547">
        <f t="shared" si="237"/>
        <v>4.5220785770288456</v>
      </c>
      <c r="AI547">
        <f t="shared" si="238"/>
        <v>3.8186441317132469</v>
      </c>
      <c r="AJ547">
        <f t="shared" si="239"/>
        <v>2.646253389520584</v>
      </c>
      <c r="AK547">
        <f t="shared" si="240"/>
        <v>1.6748439174180909</v>
      </c>
      <c r="AL547">
        <f t="shared" si="241"/>
        <v>1.8023054380635681</v>
      </c>
      <c r="AM547">
        <f t="shared" si="242"/>
        <v>1.9129420379838424</v>
      </c>
      <c r="AN547">
        <f>ACOS(COS(RADIANS(90-$C547)) *COS(RADIANS(90-'1. Intensity Data'!$C$8)) +SIN(RADIANS(90-'Climate Stations - U of M'!$C547)) *SIN(RADIANS(90-'1. Intensity Data'!$C$8)) *COS(RADIANS('Climate Stations - U of M'!$D547-'1. Intensity Data'!$C$9))) *6371</f>
        <v>299.09832111207038</v>
      </c>
    </row>
    <row r="548" spans="1:40" x14ac:dyDescent="0.25">
      <c r="A548">
        <v>567</v>
      </c>
      <c r="B548" t="s">
        <v>1134</v>
      </c>
      <c r="C548">
        <v>46.294199999999897</v>
      </c>
      <c r="D548">
        <v>-107.2278</v>
      </c>
      <c r="E548">
        <v>810.79999999999905</v>
      </c>
      <c r="F548" t="s">
        <v>1135</v>
      </c>
      <c r="G548" t="s">
        <v>2345</v>
      </c>
      <c r="H548" s="8">
        <v>0.92637000000000003</v>
      </c>
      <c r="I548" s="8">
        <v>1.3159099999999999</v>
      </c>
      <c r="J548" s="8">
        <v>2.2535699999999999</v>
      </c>
      <c r="K548" s="8">
        <v>3.2434699999999999</v>
      </c>
      <c r="L548">
        <f t="shared" si="216"/>
        <v>2660.1050719999967</v>
      </c>
      <c r="M548">
        <f t="shared" si="217"/>
        <v>0.60840719003655275</v>
      </c>
      <c r="N548">
        <f t="shared" si="218"/>
        <v>1.7764963427911789</v>
      </c>
      <c r="O548" s="6">
        <f t="shared" si="219"/>
        <v>0.29858954079100208</v>
      </c>
      <c r="P548" s="6">
        <f t="shared" si="220"/>
        <v>0.4014406916925809</v>
      </c>
      <c r="Q548">
        <f t="shared" si="221"/>
        <v>1.0889685172418799</v>
      </c>
      <c r="R548" s="8">
        <v>1.4182077640177759</v>
      </c>
      <c r="S548">
        <f t="shared" si="222"/>
        <v>2.1172570213272035</v>
      </c>
      <c r="T548">
        <f t="shared" si="223"/>
        <v>1.6426994130986925</v>
      </c>
      <c r="U548">
        <f t="shared" si="224"/>
        <v>1.3871683932833401</v>
      </c>
      <c r="V548">
        <f t="shared" si="225"/>
        <v>0.96128336025775341</v>
      </c>
      <c r="W548">
        <f t="shared" si="226"/>
        <v>0.60840719003655275</v>
      </c>
      <c r="X548">
        <f t="shared" si="227"/>
        <v>0.68789789252741451</v>
      </c>
      <c r="Y548">
        <f t="shared" si="228"/>
        <v>0.7568958222894826</v>
      </c>
      <c r="Z548">
        <f t="shared" si="229"/>
        <v>3.7896104400017423</v>
      </c>
      <c r="AA548">
        <f t="shared" si="230"/>
        <v>2.9402149965530757</v>
      </c>
      <c r="AB548">
        <f t="shared" si="231"/>
        <v>2.482848219311486</v>
      </c>
      <c r="AC548">
        <f t="shared" si="232"/>
        <v>1.7205702572421704</v>
      </c>
      <c r="AD548">
        <f t="shared" si="233"/>
        <v>1.0889685172418799</v>
      </c>
      <c r="AE548">
        <f t="shared" si="234"/>
        <v>1.1261755776349123</v>
      </c>
      <c r="AF548">
        <f t="shared" si="235"/>
        <v>1.2106702235616875</v>
      </c>
      <c r="AG548">
        <f t="shared" si="236"/>
        <v>6.1822072729133026</v>
      </c>
      <c r="AH548">
        <f t="shared" si="237"/>
        <v>4.7965401255361826</v>
      </c>
      <c r="AI548">
        <f t="shared" si="238"/>
        <v>4.0504116615638877</v>
      </c>
      <c r="AJ548">
        <f t="shared" si="239"/>
        <v>2.8068642216100628</v>
      </c>
      <c r="AK548">
        <f t="shared" si="240"/>
        <v>1.7764963427911789</v>
      </c>
      <c r="AL548">
        <f t="shared" si="241"/>
        <v>1.8957647570933842</v>
      </c>
      <c r="AM548">
        <f t="shared" si="242"/>
        <v>1.9992897407076984</v>
      </c>
      <c r="AN548">
        <f>ACOS(COS(RADIANS(90-$C548)) *COS(RADIANS(90-'1. Intensity Data'!$C$8)) +SIN(RADIANS(90-'Climate Stations - U of M'!$C548)) *SIN(RADIANS(90-'1. Intensity Data'!$C$8)) *COS(RADIANS('Climate Stations - U of M'!$D548-'1. Intensity Data'!$C$9))) *6371</f>
        <v>368.09661481671083</v>
      </c>
    </row>
    <row r="549" spans="1:40" x14ac:dyDescent="0.25">
      <c r="A549">
        <v>219</v>
      </c>
      <c r="B549" t="s">
        <v>440</v>
      </c>
      <c r="C549">
        <v>46.2898</v>
      </c>
      <c r="D549">
        <v>-107.22790000000001</v>
      </c>
      <c r="E549">
        <v>813.2</v>
      </c>
      <c r="F549" t="s">
        <v>441</v>
      </c>
      <c r="G549" t="s">
        <v>2345</v>
      </c>
      <c r="H549" s="8">
        <v>0.92652000000000001</v>
      </c>
      <c r="I549" s="8">
        <v>1.3164800000000001</v>
      </c>
      <c r="J549" s="8">
        <v>2.2571400000000001</v>
      </c>
      <c r="K549" s="8">
        <v>3.2458300000000002</v>
      </c>
      <c r="L549">
        <f t="shared" si="216"/>
        <v>2667.979088</v>
      </c>
      <c r="M549">
        <f t="shared" si="217"/>
        <v>0.60834378513612064</v>
      </c>
      <c r="N549">
        <f t="shared" si="218"/>
        <v>1.7791539404901393</v>
      </c>
      <c r="O549" s="6">
        <f t="shared" si="219"/>
        <v>0.29928508951237132</v>
      </c>
      <c r="P549" s="6">
        <f t="shared" si="220"/>
        <v>0.40089516915698975</v>
      </c>
      <c r="Q549">
        <f t="shared" si="221"/>
        <v>1.0900245548235645</v>
      </c>
      <c r="R549" s="8">
        <v>1.8030112347598624</v>
      </c>
      <c r="S549">
        <f t="shared" si="222"/>
        <v>2.1170363722736996</v>
      </c>
      <c r="T549">
        <f t="shared" si="223"/>
        <v>1.6425282198675257</v>
      </c>
      <c r="U549">
        <f t="shared" si="224"/>
        <v>1.387023830110355</v>
      </c>
      <c r="V549">
        <f t="shared" si="225"/>
        <v>0.96118318051507068</v>
      </c>
      <c r="W549">
        <f t="shared" si="226"/>
        <v>0.60834378513612064</v>
      </c>
      <c r="X549">
        <f t="shared" si="227"/>
        <v>0.68788783885209048</v>
      </c>
      <c r="Y549">
        <f t="shared" si="228"/>
        <v>0.75693207747755231</v>
      </c>
      <c r="Z549">
        <f t="shared" si="229"/>
        <v>3.7932854507860041</v>
      </c>
      <c r="AA549">
        <f t="shared" si="230"/>
        <v>2.9430662980236244</v>
      </c>
      <c r="AB549">
        <f t="shared" si="231"/>
        <v>2.4852559849977269</v>
      </c>
      <c r="AC549">
        <f t="shared" si="232"/>
        <v>1.722238796621232</v>
      </c>
      <c r="AD549">
        <f t="shared" si="233"/>
        <v>1.0900245548235645</v>
      </c>
      <c r="AE549">
        <f t="shared" si="234"/>
        <v>1.2223764453204338</v>
      </c>
      <c r="AF549">
        <f t="shared" si="235"/>
        <v>1.3903734443982418</v>
      </c>
      <c r="AG549">
        <f t="shared" si="236"/>
        <v>6.1914557129056842</v>
      </c>
      <c r="AH549">
        <f t="shared" si="237"/>
        <v>4.803715639323376</v>
      </c>
      <c r="AI549">
        <f t="shared" si="238"/>
        <v>4.0564709843175173</v>
      </c>
      <c r="AJ549">
        <f t="shared" si="239"/>
        <v>2.8110632259744204</v>
      </c>
      <c r="AK549">
        <f t="shared" si="240"/>
        <v>1.7791539404901393</v>
      </c>
      <c r="AL549">
        <f t="shared" si="241"/>
        <v>1.8986504553676045</v>
      </c>
      <c r="AM549">
        <f t="shared" si="242"/>
        <v>2.0023734302812444</v>
      </c>
      <c r="AN549">
        <f>ACOS(COS(RADIANS(90-$C549)) *COS(RADIANS(90-'1. Intensity Data'!$C$8)) +SIN(RADIANS(90-'Climate Stations - U of M'!$C549)) *SIN(RADIANS(90-'1. Intensity Data'!$C$8)) *COS(RADIANS('Climate Stations - U of M'!$D549-'1. Intensity Data'!$C$9))) *6371</f>
        <v>368.14784334329983</v>
      </c>
    </row>
    <row r="550" spans="1:40" x14ac:dyDescent="0.25">
      <c r="A550">
        <v>568</v>
      </c>
      <c r="B550" t="s">
        <v>1136</v>
      </c>
      <c r="C550">
        <v>45.935299999999899</v>
      </c>
      <c r="D550">
        <v>-107.1375</v>
      </c>
      <c r="E550">
        <v>944.89999999999895</v>
      </c>
      <c r="F550" t="s">
        <v>1137</v>
      </c>
      <c r="G550" t="s">
        <v>2345</v>
      </c>
      <c r="H550" s="8">
        <v>0.98048999999999997</v>
      </c>
      <c r="I550" s="8">
        <v>1.46384</v>
      </c>
      <c r="J550" s="8">
        <v>2.3899499999999998</v>
      </c>
      <c r="K550" s="8">
        <v>3.7760899999999999</v>
      </c>
      <c r="L550">
        <f t="shared" si="216"/>
        <v>3100.0657159999964</v>
      </c>
      <c r="M550">
        <f t="shared" si="217"/>
        <v>0.61249760198450642</v>
      </c>
      <c r="N550">
        <f t="shared" si="218"/>
        <v>1.7230657517184671</v>
      </c>
      <c r="O550" s="6">
        <f t="shared" si="219"/>
        <v>0.28388589438073009</v>
      </c>
      <c r="P550" s="6">
        <f t="shared" si="220"/>
        <v>0.41572289469376478</v>
      </c>
      <c r="Q550">
        <f t="shared" si="221"/>
        <v>1.069394323206116</v>
      </c>
      <c r="R550" s="8">
        <v>1.7331019933561791</v>
      </c>
      <c r="S550">
        <f t="shared" si="222"/>
        <v>2.1314916549060823</v>
      </c>
      <c r="T550">
        <f t="shared" si="223"/>
        <v>1.6537435253581674</v>
      </c>
      <c r="U550">
        <f t="shared" si="224"/>
        <v>1.3964945325246745</v>
      </c>
      <c r="V550">
        <f t="shared" si="225"/>
        <v>0.96774621113552017</v>
      </c>
      <c r="W550">
        <f t="shared" si="226"/>
        <v>0.61249760198450642</v>
      </c>
      <c r="X550">
        <f t="shared" si="227"/>
        <v>0.70449570148837981</v>
      </c>
      <c r="Y550">
        <f t="shared" si="228"/>
        <v>0.78435005185774198</v>
      </c>
      <c r="Z550">
        <f t="shared" si="229"/>
        <v>3.7214922447572838</v>
      </c>
      <c r="AA550">
        <f t="shared" si="230"/>
        <v>2.8873646726565134</v>
      </c>
      <c r="AB550">
        <f t="shared" si="231"/>
        <v>2.4382190569099444</v>
      </c>
      <c r="AC550">
        <f t="shared" si="232"/>
        <v>1.6896430306656633</v>
      </c>
      <c r="AD550">
        <f t="shared" si="233"/>
        <v>1.069394323206116</v>
      </c>
      <c r="AE550">
        <f t="shared" si="234"/>
        <v>1.2048991349695131</v>
      </c>
      <c r="AF550">
        <f t="shared" si="235"/>
        <v>1.3577258286627218</v>
      </c>
      <c r="AG550">
        <f t="shared" si="236"/>
        <v>5.9962688159802653</v>
      </c>
      <c r="AH550">
        <f t="shared" si="237"/>
        <v>4.6522775296398615</v>
      </c>
      <c r="AI550">
        <f t="shared" si="238"/>
        <v>3.9285899139181049</v>
      </c>
      <c r="AJ550">
        <f t="shared" si="239"/>
        <v>2.722443887715178</v>
      </c>
      <c r="AK550">
        <f t="shared" si="240"/>
        <v>1.7230657517184671</v>
      </c>
      <c r="AL550">
        <f t="shared" si="241"/>
        <v>1.8897868137888503</v>
      </c>
      <c r="AM550">
        <f t="shared" si="242"/>
        <v>2.034500695665943</v>
      </c>
      <c r="AN550">
        <f>ACOS(COS(RADIANS(90-$C550)) *COS(RADIANS(90-'1. Intensity Data'!$C$8)) +SIN(RADIANS(90-'Climate Stations - U of M'!$C550)) *SIN(RADIANS(90-'1. Intensity Data'!$C$8)) *COS(RADIANS('Climate Stations - U of M'!$D550-'1. Intensity Data'!$C$9))) *6371</f>
        <v>381.77650295290965</v>
      </c>
    </row>
    <row r="551" spans="1:40" x14ac:dyDescent="0.25">
      <c r="A551">
        <v>218</v>
      </c>
      <c r="B551" t="s">
        <v>438</v>
      </c>
      <c r="C551">
        <v>46.273000000000003</v>
      </c>
      <c r="D551">
        <v>-107.3943</v>
      </c>
      <c r="E551">
        <v>831.5</v>
      </c>
      <c r="F551" t="s">
        <v>439</v>
      </c>
      <c r="G551" t="s">
        <v>2345</v>
      </c>
      <c r="H551" s="8">
        <v>0.94410000000000005</v>
      </c>
      <c r="I551" s="8">
        <v>1.3137399999999999</v>
      </c>
      <c r="J551" s="8">
        <v>2.2678600000000002</v>
      </c>
      <c r="K551" s="8">
        <v>3.2124999999999999</v>
      </c>
      <c r="L551">
        <f t="shared" si="216"/>
        <v>2728.0184599999998</v>
      </c>
      <c r="M551">
        <f t="shared" si="217"/>
        <v>0.63183263119034216</v>
      </c>
      <c r="N551">
        <f t="shared" si="218"/>
        <v>1.8011109038053545</v>
      </c>
      <c r="O551" s="6">
        <f t="shared" si="219"/>
        <v>0.29889350624793731</v>
      </c>
      <c r="P551" s="6">
        <f t="shared" si="220"/>
        <v>0.42465544004690803</v>
      </c>
      <c r="Q551">
        <f t="shared" si="221"/>
        <v>1.1128831719261312</v>
      </c>
      <c r="R551" s="8">
        <v>1.4269872020127634</v>
      </c>
      <c r="S551">
        <f t="shared" si="222"/>
        <v>2.1987775565423906</v>
      </c>
      <c r="T551">
        <f t="shared" si="223"/>
        <v>1.705948104213924</v>
      </c>
      <c r="U551">
        <f t="shared" si="224"/>
        <v>1.44057839911398</v>
      </c>
      <c r="V551">
        <f t="shared" si="225"/>
        <v>0.99829555728074071</v>
      </c>
      <c r="W551">
        <f t="shared" si="226"/>
        <v>0.63183263119034216</v>
      </c>
      <c r="X551">
        <f t="shared" si="227"/>
        <v>0.70989947339275661</v>
      </c>
      <c r="Y551">
        <f t="shared" si="228"/>
        <v>0.77766149242445248</v>
      </c>
      <c r="Z551">
        <f t="shared" si="229"/>
        <v>3.8728334383029361</v>
      </c>
      <c r="AA551">
        <f t="shared" si="230"/>
        <v>3.0047845642005542</v>
      </c>
      <c r="AB551">
        <f t="shared" si="231"/>
        <v>2.5373736319915787</v>
      </c>
      <c r="AC551">
        <f t="shared" si="232"/>
        <v>1.7583554116432873</v>
      </c>
      <c r="AD551">
        <f t="shared" si="233"/>
        <v>1.1128831719261312</v>
      </c>
      <c r="AE551">
        <f t="shared" si="234"/>
        <v>1.1283704371336589</v>
      </c>
      <c r="AF551">
        <f t="shared" si="235"/>
        <v>1.2147702211053466</v>
      </c>
      <c r="AG551">
        <f t="shared" si="236"/>
        <v>6.2678659452426331</v>
      </c>
      <c r="AH551">
        <f t="shared" si="237"/>
        <v>4.8629994402744572</v>
      </c>
      <c r="AI551">
        <f t="shared" si="238"/>
        <v>4.1065328606762082</v>
      </c>
      <c r="AJ551">
        <f t="shared" si="239"/>
        <v>2.8457552280124605</v>
      </c>
      <c r="AK551">
        <f t="shared" si="240"/>
        <v>1.8011109038053545</v>
      </c>
      <c r="AL551">
        <f t="shared" si="241"/>
        <v>1.9177981778540159</v>
      </c>
      <c r="AM551">
        <f t="shared" si="242"/>
        <v>2.019082731728254</v>
      </c>
      <c r="AN551">
        <f>ACOS(COS(RADIANS(90-$C551)) *COS(RADIANS(90-'1. Intensity Data'!$C$8)) +SIN(RADIANS(90-'Climate Stations - U of M'!$C551)) *SIN(RADIANS(90-'1. Intensity Data'!$C$8)) *COS(RADIANS('Climate Stations - U of M'!$D551-'1. Intensity Data'!$C$9))) *6371</f>
        <v>355.69260253473084</v>
      </c>
    </row>
    <row r="552" spans="1:40" x14ac:dyDescent="0.25">
      <c r="A552">
        <v>569</v>
      </c>
      <c r="B552" t="s">
        <v>1138</v>
      </c>
      <c r="C552">
        <v>47.805599999999899</v>
      </c>
      <c r="D552">
        <v>-109.81</v>
      </c>
      <c r="E552">
        <v>903.7</v>
      </c>
      <c r="F552" t="s">
        <v>1139</v>
      </c>
      <c r="G552" t="s">
        <v>2345</v>
      </c>
      <c r="H552" s="8">
        <v>0.95215000000000005</v>
      </c>
      <c r="I552" s="8">
        <v>1.33422</v>
      </c>
      <c r="J552" s="8">
        <v>2.2728299999999999</v>
      </c>
      <c r="K552" s="8">
        <v>3.26</v>
      </c>
      <c r="L552">
        <f t="shared" si="216"/>
        <v>2964.8951080000002</v>
      </c>
      <c r="M552">
        <f t="shared" si="217"/>
        <v>0.63274641665167675</v>
      </c>
      <c r="N552">
        <f t="shared" si="218"/>
        <v>1.7815861069248162</v>
      </c>
      <c r="O552" s="6">
        <f t="shared" si="219"/>
        <v>0.29366895048394687</v>
      </c>
      <c r="P552" s="6">
        <f t="shared" si="220"/>
        <v>0.42919061160573091</v>
      </c>
      <c r="Q552">
        <f t="shared" si="221"/>
        <v>1.1053883592652736</v>
      </c>
      <c r="R552" s="8">
        <v>1.7347229828115736</v>
      </c>
      <c r="S552">
        <f t="shared" si="222"/>
        <v>2.2019575299478351</v>
      </c>
      <c r="T552">
        <f t="shared" si="223"/>
        <v>1.7084153249595273</v>
      </c>
      <c r="U552">
        <f t="shared" si="224"/>
        <v>1.4426618299658229</v>
      </c>
      <c r="V552">
        <f t="shared" si="225"/>
        <v>0.99973933830964934</v>
      </c>
      <c r="W552">
        <f t="shared" si="226"/>
        <v>0.63274641665167675</v>
      </c>
      <c r="X552">
        <f t="shared" si="227"/>
        <v>0.71259731248875757</v>
      </c>
      <c r="Y552">
        <f t="shared" si="228"/>
        <v>0.78190789007534378</v>
      </c>
      <c r="Z552">
        <f t="shared" si="229"/>
        <v>3.8467514902431521</v>
      </c>
      <c r="AA552">
        <f t="shared" si="230"/>
        <v>2.9845485700162389</v>
      </c>
      <c r="AB552">
        <f t="shared" si="231"/>
        <v>2.5202854591248234</v>
      </c>
      <c r="AC552">
        <f t="shared" si="232"/>
        <v>1.7465136076391323</v>
      </c>
      <c r="AD552">
        <f t="shared" si="233"/>
        <v>1.1053883592652736</v>
      </c>
      <c r="AE552">
        <f t="shared" si="234"/>
        <v>1.2053043823333616</v>
      </c>
      <c r="AF552">
        <f t="shared" si="235"/>
        <v>1.3584828307383909</v>
      </c>
      <c r="AG552">
        <f t="shared" si="236"/>
        <v>6.1999196520983606</v>
      </c>
      <c r="AH552">
        <f t="shared" si="237"/>
        <v>4.8102824886970037</v>
      </c>
      <c r="AI552">
        <f t="shared" si="238"/>
        <v>4.0620163237885807</v>
      </c>
      <c r="AJ552">
        <f t="shared" si="239"/>
        <v>2.8149060489412099</v>
      </c>
      <c r="AK552">
        <f t="shared" si="240"/>
        <v>1.7815861069248162</v>
      </c>
      <c r="AL552">
        <f t="shared" si="241"/>
        <v>1.9043970801936121</v>
      </c>
      <c r="AM552">
        <f t="shared" si="242"/>
        <v>2.0109970049909269</v>
      </c>
      <c r="AN552">
        <f>ACOS(COS(RADIANS(90-$C552)) *COS(RADIANS(90-'1. Intensity Data'!$C$8)) +SIN(RADIANS(90-'Climate Stations - U of M'!$C552)) *SIN(RADIANS(90-'1. Intensity Data'!$C$8)) *COS(RADIANS('Climate Stations - U of M'!$D552-'1. Intensity Data'!$C$9))) *6371</f>
        <v>214.35799417211555</v>
      </c>
    </row>
    <row r="553" spans="1:40" x14ac:dyDescent="0.25">
      <c r="A553">
        <v>570</v>
      </c>
      <c r="B553" t="s">
        <v>1140</v>
      </c>
      <c r="C553">
        <v>46.583300000000001</v>
      </c>
      <c r="D553">
        <v>-107.366699999999</v>
      </c>
      <c r="E553">
        <v>929.89999999999895</v>
      </c>
      <c r="F553" t="s">
        <v>1141</v>
      </c>
      <c r="G553" t="s">
        <v>2345</v>
      </c>
      <c r="H553" s="8">
        <v>0.88897999999999999</v>
      </c>
      <c r="I553" s="8">
        <v>1.19547</v>
      </c>
      <c r="J553" s="8">
        <v>2.1852</v>
      </c>
      <c r="K553" s="8">
        <v>2.9981200000000001</v>
      </c>
      <c r="L553">
        <f t="shared" si="216"/>
        <v>3050.8531159999966</v>
      </c>
      <c r="M553">
        <f t="shared" si="217"/>
        <v>0.6163493872334731</v>
      </c>
      <c r="N553">
        <f t="shared" si="218"/>
        <v>1.7851466188664038</v>
      </c>
      <c r="O553" s="6">
        <f t="shared" si="219"/>
        <v>0.29877054148484311</v>
      </c>
      <c r="P553" s="6">
        <f t="shared" si="220"/>
        <v>0.40925742876888593</v>
      </c>
      <c r="Q553">
        <f t="shared" si="221"/>
        <v>1.097202023817645</v>
      </c>
      <c r="R553" s="8">
        <v>1.4533997455896057</v>
      </c>
      <c r="S553">
        <f t="shared" si="222"/>
        <v>2.1448958675724863</v>
      </c>
      <c r="T553">
        <f t="shared" si="223"/>
        <v>1.6641433455303776</v>
      </c>
      <c r="U553">
        <f t="shared" si="224"/>
        <v>1.4052766028923185</v>
      </c>
      <c r="V553">
        <f t="shared" si="225"/>
        <v>0.97383203182888756</v>
      </c>
      <c r="W553">
        <f t="shared" si="226"/>
        <v>0.6163493872334731</v>
      </c>
      <c r="X553">
        <f t="shared" si="227"/>
        <v>0.6845070404251048</v>
      </c>
      <c r="Y553">
        <f t="shared" si="228"/>
        <v>0.74366788339544121</v>
      </c>
      <c r="Z553">
        <f t="shared" si="229"/>
        <v>3.8182630428854045</v>
      </c>
      <c r="AA553">
        <f t="shared" si="230"/>
        <v>2.9624454643076414</v>
      </c>
      <c r="AB553">
        <f t="shared" si="231"/>
        <v>2.5016206143042305</v>
      </c>
      <c r="AC553">
        <f t="shared" si="232"/>
        <v>1.7335791976318791</v>
      </c>
      <c r="AD553">
        <f t="shared" si="233"/>
        <v>1.097202023817645</v>
      </c>
      <c r="AE553">
        <f t="shared" si="234"/>
        <v>1.1349735730278696</v>
      </c>
      <c r="AF553">
        <f t="shared" si="235"/>
        <v>1.2271048789557319</v>
      </c>
      <c r="AG553">
        <f t="shared" si="236"/>
        <v>6.2123102336550851</v>
      </c>
      <c r="AH553">
        <f t="shared" si="237"/>
        <v>4.8198958709392903</v>
      </c>
      <c r="AI553">
        <f t="shared" si="238"/>
        <v>4.0701342910154006</v>
      </c>
      <c r="AJ553">
        <f t="shared" si="239"/>
        <v>2.8205316578089183</v>
      </c>
      <c r="AK553">
        <f t="shared" si="240"/>
        <v>1.7851466188664038</v>
      </c>
      <c r="AL553">
        <f t="shared" si="241"/>
        <v>1.8851599641498029</v>
      </c>
      <c r="AM553">
        <f t="shared" si="242"/>
        <v>1.9719715478557933</v>
      </c>
      <c r="AN553">
        <f>ACOS(COS(RADIANS(90-$C553)) *COS(RADIANS(90-'1. Intensity Data'!$C$8)) +SIN(RADIANS(90-'Climate Stations - U of M'!$C553)) *SIN(RADIANS(90-'1. Intensity Data'!$C$8)) *COS(RADIANS('Climate Stations - U of M'!$D553-'1. Intensity Data'!$C$9))) *6371</f>
        <v>355.03473539338017</v>
      </c>
    </row>
    <row r="554" spans="1:40" x14ac:dyDescent="0.25">
      <c r="A554">
        <v>572</v>
      </c>
      <c r="B554" t="s">
        <v>1144</v>
      </c>
      <c r="C554">
        <v>46.682499999999898</v>
      </c>
      <c r="D554">
        <v>-107.2039</v>
      </c>
      <c r="E554">
        <v>851.6</v>
      </c>
      <c r="F554" t="s">
        <v>1145</v>
      </c>
      <c r="G554" t="s">
        <v>2345</v>
      </c>
      <c r="H554" s="8">
        <v>0.90083000000000002</v>
      </c>
      <c r="I554" s="8">
        <v>1.3009500000000001</v>
      </c>
      <c r="J554" s="8">
        <v>2.2017899999999999</v>
      </c>
      <c r="K554" s="8">
        <v>3.2050399999999999</v>
      </c>
      <c r="L554">
        <f t="shared" si="216"/>
        <v>2793.9633440000002</v>
      </c>
      <c r="M554">
        <f t="shared" si="217"/>
        <v>0.58315605758945388</v>
      </c>
      <c r="N554">
        <f t="shared" si="218"/>
        <v>1.7322041126544714</v>
      </c>
      <c r="O554" s="6">
        <f t="shared" si="219"/>
        <v>0.29372221315433233</v>
      </c>
      <c r="P554" s="6">
        <f t="shared" si="220"/>
        <v>0.37956333367370099</v>
      </c>
      <c r="Q554">
        <f t="shared" si="221"/>
        <v>1.0558837231640863</v>
      </c>
      <c r="R554" s="8">
        <v>1.3801466232087827</v>
      </c>
      <c r="S554">
        <f t="shared" si="222"/>
        <v>2.0293830804112991</v>
      </c>
      <c r="T554">
        <f t="shared" si="223"/>
        <v>1.5745213554915256</v>
      </c>
      <c r="U554">
        <f t="shared" si="224"/>
        <v>1.3295958113039548</v>
      </c>
      <c r="V554">
        <f t="shared" si="225"/>
        <v>0.92138657099133714</v>
      </c>
      <c r="W554">
        <f t="shared" si="226"/>
        <v>0.58315605758945388</v>
      </c>
      <c r="X554">
        <f t="shared" si="227"/>
        <v>0.66257454319209041</v>
      </c>
      <c r="Y554">
        <f t="shared" si="228"/>
        <v>0.73150978869517891</v>
      </c>
      <c r="Z554">
        <f t="shared" si="229"/>
        <v>3.67447535661102</v>
      </c>
      <c r="AA554">
        <f t="shared" si="230"/>
        <v>2.8508860525430331</v>
      </c>
      <c r="AB554">
        <f t="shared" si="231"/>
        <v>2.4074148888141167</v>
      </c>
      <c r="AC554">
        <f t="shared" si="232"/>
        <v>1.6682962825992564</v>
      </c>
      <c r="AD554">
        <f t="shared" si="233"/>
        <v>1.0558837231640863</v>
      </c>
      <c r="AE554">
        <f t="shared" si="234"/>
        <v>1.1166602924326638</v>
      </c>
      <c r="AF554">
        <f t="shared" si="235"/>
        <v>1.1928956708038876</v>
      </c>
      <c r="AG554">
        <f t="shared" si="236"/>
        <v>6.0280703120375598</v>
      </c>
      <c r="AH554">
        <f t="shared" si="237"/>
        <v>4.6769511041670722</v>
      </c>
      <c r="AI554">
        <f t="shared" si="238"/>
        <v>3.9494253768521945</v>
      </c>
      <c r="AJ554">
        <f t="shared" si="239"/>
        <v>2.7368824979940647</v>
      </c>
      <c r="AK554">
        <f t="shared" si="240"/>
        <v>1.7322041126544714</v>
      </c>
      <c r="AL554">
        <f t="shared" si="241"/>
        <v>1.8496005844908534</v>
      </c>
      <c r="AM554">
        <f t="shared" si="242"/>
        <v>1.951500722044833</v>
      </c>
      <c r="AN554">
        <f>ACOS(COS(RADIANS(90-$C554)) *COS(RADIANS(90-'1. Intensity Data'!$C$8)) +SIN(RADIANS(90-'Climate Stations - U of M'!$C554)) *SIN(RADIANS(90-'1. Intensity Data'!$C$8)) *COS(RADIANS('Climate Stations - U of M'!$D554-'1. Intensity Data'!$C$9))) *6371</f>
        <v>367.2740245826862</v>
      </c>
    </row>
    <row r="555" spans="1:40" x14ac:dyDescent="0.25">
      <c r="A555">
        <v>573</v>
      </c>
      <c r="B555" t="s">
        <v>1146</v>
      </c>
      <c r="C555">
        <v>46.816699999999898</v>
      </c>
      <c r="D555">
        <v>-107.0333</v>
      </c>
      <c r="E555" s="13">
        <v>1022</v>
      </c>
      <c r="F555" t="s">
        <v>1147</v>
      </c>
      <c r="G555" t="s">
        <v>2345</v>
      </c>
      <c r="H555" s="8">
        <v>0.89844000000000002</v>
      </c>
      <c r="I555" s="8">
        <v>1.2817000000000001</v>
      </c>
      <c r="J555" s="8">
        <v>2.19333</v>
      </c>
      <c r="K555" s="8">
        <v>3.2015799999999999</v>
      </c>
      <c r="L555">
        <f t="shared" si="216"/>
        <v>3353.0184800000002</v>
      </c>
      <c r="M555">
        <f t="shared" si="217"/>
        <v>0.58850795498478592</v>
      </c>
      <c r="N555">
        <f t="shared" si="218"/>
        <v>1.7078782085536979</v>
      </c>
      <c r="O555" s="6">
        <f t="shared" si="219"/>
        <v>0.28613590769167874</v>
      </c>
      <c r="P555" s="6">
        <f t="shared" si="220"/>
        <v>0.39017365731133802</v>
      </c>
      <c r="Q555">
        <f t="shared" si="221"/>
        <v>1.0490259329325178</v>
      </c>
      <c r="R555" s="8">
        <v>1.7342333399886805</v>
      </c>
      <c r="S555">
        <f t="shared" si="222"/>
        <v>2.0480076833470546</v>
      </c>
      <c r="T555">
        <f t="shared" si="223"/>
        <v>1.5889714784589219</v>
      </c>
      <c r="U555">
        <f t="shared" si="224"/>
        <v>1.3417981373653118</v>
      </c>
      <c r="V555">
        <f t="shared" si="225"/>
        <v>0.92984256887596184</v>
      </c>
      <c r="W555">
        <f t="shared" si="226"/>
        <v>0.58850795498478592</v>
      </c>
      <c r="X555">
        <f t="shared" si="227"/>
        <v>0.66599096623858944</v>
      </c>
      <c r="Y555">
        <f t="shared" si="228"/>
        <v>0.73324622000689099</v>
      </c>
      <c r="Z555">
        <f t="shared" si="229"/>
        <v>3.6506102466051615</v>
      </c>
      <c r="AA555">
        <f t="shared" si="230"/>
        <v>2.832370018917798</v>
      </c>
      <c r="AB555">
        <f t="shared" si="231"/>
        <v>2.3917791270861404</v>
      </c>
      <c r="AC555">
        <f t="shared" si="232"/>
        <v>1.6574609740333781</v>
      </c>
      <c r="AD555">
        <f t="shared" si="233"/>
        <v>1.0490259329325178</v>
      </c>
      <c r="AE555">
        <f t="shared" si="234"/>
        <v>1.2051819716276384</v>
      </c>
      <c r="AF555">
        <f t="shared" si="235"/>
        <v>1.3582541675401001</v>
      </c>
      <c r="AG555">
        <f t="shared" si="236"/>
        <v>5.9434161657668678</v>
      </c>
      <c r="AH555">
        <f t="shared" si="237"/>
        <v>4.611271163094985</v>
      </c>
      <c r="AI555">
        <f t="shared" si="238"/>
        <v>3.893962315502431</v>
      </c>
      <c r="AJ555">
        <f t="shared" si="239"/>
        <v>2.6984475695148427</v>
      </c>
      <c r="AK555">
        <f t="shared" si="240"/>
        <v>1.7078782085536979</v>
      </c>
      <c r="AL555">
        <f t="shared" si="241"/>
        <v>1.8292411564152733</v>
      </c>
      <c r="AM555">
        <f t="shared" si="242"/>
        <v>1.9345841951591212</v>
      </c>
      <c r="AN555">
        <f>ACOS(COS(RADIANS(90-$C555)) *COS(RADIANS(90-'1. Intensity Data'!$C$8)) +SIN(RADIANS(90-'Climate Stations - U of M'!$C555)) *SIN(RADIANS(90-'1. Intensity Data'!$C$8)) *COS(RADIANS('Climate Stations - U of M'!$D555-'1. Intensity Data'!$C$9))) *6371</f>
        <v>380.50852764443681</v>
      </c>
    </row>
    <row r="556" spans="1:40" x14ac:dyDescent="0.25">
      <c r="A556">
        <v>571</v>
      </c>
      <c r="B556" t="s">
        <v>1142</v>
      </c>
      <c r="C556">
        <v>46.5</v>
      </c>
      <c r="D556">
        <v>-107.3167</v>
      </c>
      <c r="E556">
        <v>926.89999999999895</v>
      </c>
      <c r="F556" t="s">
        <v>1143</v>
      </c>
      <c r="G556" t="s">
        <v>2345</v>
      </c>
      <c r="H556" s="8">
        <v>0.88068000000000002</v>
      </c>
      <c r="I556" s="8">
        <v>1.1927300000000001</v>
      </c>
      <c r="J556" s="8">
        <v>2.1785000000000001</v>
      </c>
      <c r="K556" s="8">
        <v>2.9966699999999999</v>
      </c>
      <c r="L556">
        <f t="shared" si="216"/>
        <v>3041.0105959999964</v>
      </c>
      <c r="M556">
        <f t="shared" si="217"/>
        <v>0.60674084120966187</v>
      </c>
      <c r="N556">
        <f t="shared" si="218"/>
        <v>1.778639668888647</v>
      </c>
      <c r="O556" s="6">
        <f t="shared" si="219"/>
        <v>0.29956337834744612</v>
      </c>
      <c r="P556" s="6">
        <f t="shared" si="220"/>
        <v>0.39909933010911747</v>
      </c>
      <c r="Q556">
        <f t="shared" si="221"/>
        <v>1.0888694994988821</v>
      </c>
      <c r="R556" s="8">
        <v>1.3864815032898803</v>
      </c>
      <c r="S556">
        <f t="shared" si="222"/>
        <v>2.1114581274096231</v>
      </c>
      <c r="T556">
        <f t="shared" si="223"/>
        <v>1.638200271266087</v>
      </c>
      <c r="U556">
        <f t="shared" si="224"/>
        <v>1.383369117958029</v>
      </c>
      <c r="V556">
        <f t="shared" si="225"/>
        <v>0.9586505291112658</v>
      </c>
      <c r="W556">
        <f t="shared" si="226"/>
        <v>0.60674084120966187</v>
      </c>
      <c r="X556">
        <f t="shared" si="227"/>
        <v>0.67522563090724641</v>
      </c>
      <c r="Y556">
        <f t="shared" si="228"/>
        <v>0.73467042836474983</v>
      </c>
      <c r="Z556">
        <f t="shared" si="229"/>
        <v>3.7892658582561096</v>
      </c>
      <c r="AA556">
        <f t="shared" si="230"/>
        <v>2.9399476486469815</v>
      </c>
      <c r="AB556">
        <f t="shared" si="231"/>
        <v>2.4826224588574508</v>
      </c>
      <c r="AC556">
        <f t="shared" si="232"/>
        <v>1.7204138092082337</v>
      </c>
      <c r="AD556">
        <f t="shared" si="233"/>
        <v>1.0888694994988821</v>
      </c>
      <c r="AE556">
        <f t="shared" si="234"/>
        <v>1.1182440124529383</v>
      </c>
      <c r="AF556">
        <f t="shared" si="235"/>
        <v>1.1958540598017602</v>
      </c>
      <c r="AG556">
        <f t="shared" si="236"/>
        <v>6.1896660477324916</v>
      </c>
      <c r="AH556">
        <f t="shared" si="237"/>
        <v>4.8023271059993471</v>
      </c>
      <c r="AI556">
        <f t="shared" si="238"/>
        <v>4.0552984450661151</v>
      </c>
      <c r="AJ556">
        <f t="shared" si="239"/>
        <v>2.8102506768440625</v>
      </c>
      <c r="AK556">
        <f t="shared" si="240"/>
        <v>1.778639668888647</v>
      </c>
      <c r="AL556">
        <f t="shared" si="241"/>
        <v>1.8786047516664852</v>
      </c>
      <c r="AM556">
        <f t="shared" si="242"/>
        <v>1.965374443517649</v>
      </c>
      <c r="AN556">
        <f>ACOS(COS(RADIANS(90-$C556)) *COS(RADIANS(90-'1. Intensity Data'!$C$8)) +SIN(RADIANS(90-'Climate Stations - U of M'!$C556)) *SIN(RADIANS(90-'1. Intensity Data'!$C$8)) *COS(RADIANS('Climate Stations - U of M'!$D556-'1. Intensity Data'!$C$9))) *6371</f>
        <v>359.27052036963022</v>
      </c>
    </row>
    <row r="557" spans="1:40" x14ac:dyDescent="0.25">
      <c r="A557">
        <v>574</v>
      </c>
      <c r="B557" t="s">
        <v>1148</v>
      </c>
      <c r="C557">
        <v>46.499699999999898</v>
      </c>
      <c r="D557">
        <v>-104.7997</v>
      </c>
      <c r="E557">
        <v>762</v>
      </c>
      <c r="F557" t="s">
        <v>1149</v>
      </c>
      <c r="G557" t="s">
        <v>2345</v>
      </c>
      <c r="H557" s="8">
        <v>1.2763199999999999</v>
      </c>
      <c r="I557" s="8">
        <v>1.67933</v>
      </c>
      <c r="J557" s="8">
        <v>3.26979</v>
      </c>
      <c r="K557" s="8">
        <v>4.1119000000000003</v>
      </c>
      <c r="L557">
        <f t="shared" si="216"/>
        <v>2500.0000799999998</v>
      </c>
      <c r="M557">
        <f t="shared" si="217"/>
        <v>0.89132259933187641</v>
      </c>
      <c r="N557">
        <f t="shared" si="218"/>
        <v>2.5643079986661008</v>
      </c>
      <c r="O557" s="6">
        <f t="shared" si="219"/>
        <v>0.42765223952233056</v>
      </c>
      <c r="P557" s="6">
        <f t="shared" si="220"/>
        <v>0.59489665524682622</v>
      </c>
      <c r="Q557">
        <f t="shared" si="221"/>
        <v>1.5796023269564636</v>
      </c>
      <c r="R557" s="8">
        <v>1.4421727352441209</v>
      </c>
      <c r="S557">
        <f t="shared" si="222"/>
        <v>3.1018026456749297</v>
      </c>
      <c r="T557">
        <f t="shared" si="223"/>
        <v>2.4065710181960664</v>
      </c>
      <c r="U557">
        <f t="shared" si="224"/>
        <v>2.0322155264766781</v>
      </c>
      <c r="V557">
        <f t="shared" si="225"/>
        <v>1.4082897069443647</v>
      </c>
      <c r="W557">
        <f t="shared" si="226"/>
        <v>0.89132259933187641</v>
      </c>
      <c r="X557">
        <f t="shared" si="227"/>
        <v>0.98757194949890725</v>
      </c>
      <c r="Y557">
        <f t="shared" si="228"/>
        <v>1.0711163854438901</v>
      </c>
      <c r="Z557">
        <f t="shared" si="229"/>
        <v>5.4970160978084932</v>
      </c>
      <c r="AA557">
        <f t="shared" si="230"/>
        <v>4.2649262827824517</v>
      </c>
      <c r="AB557">
        <f t="shared" si="231"/>
        <v>3.6014933054607368</v>
      </c>
      <c r="AC557">
        <f t="shared" si="232"/>
        <v>2.4957716765912128</v>
      </c>
      <c r="AD557">
        <f t="shared" si="233"/>
        <v>1.5796023269564636</v>
      </c>
      <c r="AE557">
        <f t="shared" si="234"/>
        <v>1.1321668204414985</v>
      </c>
      <c r="AF557">
        <f t="shared" si="235"/>
        <v>1.2218618651243907</v>
      </c>
      <c r="AG557">
        <f t="shared" si="236"/>
        <v>8.9237918353580294</v>
      </c>
      <c r="AH557">
        <f t="shared" si="237"/>
        <v>6.9236315963984723</v>
      </c>
      <c r="AI557">
        <f t="shared" si="238"/>
        <v>5.8466222369587095</v>
      </c>
      <c r="AJ557">
        <f t="shared" si="239"/>
        <v>4.0516066378924398</v>
      </c>
      <c r="AK557">
        <f t="shared" si="240"/>
        <v>2.5643079986661008</v>
      </c>
      <c r="AL557">
        <f t="shared" si="241"/>
        <v>2.7406784989995758</v>
      </c>
      <c r="AM557">
        <f t="shared" si="242"/>
        <v>2.8937680932890322</v>
      </c>
      <c r="AN557">
        <f>ACOS(COS(RADIANS(90-$C557)) *COS(RADIANS(90-'1. Intensity Data'!$C$8)) +SIN(RADIANS(90-'Climate Stations - U of M'!$C557)) *SIN(RADIANS(90-'1. Intensity Data'!$C$8)) *COS(RADIANS('Climate Stations - U of M'!$D557-'1. Intensity Data'!$C$9))) *6371</f>
        <v>551.57803094375811</v>
      </c>
    </row>
    <row r="558" spans="1:40" x14ac:dyDescent="0.25">
      <c r="A558">
        <v>32</v>
      </c>
      <c r="B558" t="s">
        <v>67</v>
      </c>
      <c r="C558">
        <v>46.280500000000004</v>
      </c>
      <c r="D558">
        <v>-105.2766</v>
      </c>
      <c r="E558">
        <v>757.1</v>
      </c>
      <c r="F558" t="s">
        <v>68</v>
      </c>
      <c r="G558" t="s">
        <v>2345</v>
      </c>
      <c r="H558" s="8">
        <v>1.2161999999999999</v>
      </c>
      <c r="I558" s="8">
        <v>1.6229199999999999</v>
      </c>
      <c r="J558" s="8">
        <v>3.0339999999999998</v>
      </c>
      <c r="K558" s="8">
        <v>3.8828100000000001</v>
      </c>
      <c r="L558">
        <f t="shared" si="216"/>
        <v>2483.9239640000001</v>
      </c>
      <c r="M558">
        <f t="shared" si="217"/>
        <v>0.83915321248120678</v>
      </c>
      <c r="N558">
        <f t="shared" si="218"/>
        <v>2.3911369492198258</v>
      </c>
      <c r="O558" s="6">
        <f t="shared" si="219"/>
        <v>0.39672152607107791</v>
      </c>
      <c r="P558" s="6">
        <f t="shared" si="220"/>
        <v>0.56416680521760032</v>
      </c>
      <c r="Q558">
        <f t="shared" si="221"/>
        <v>1.4776518772187131</v>
      </c>
      <c r="R558" s="8">
        <v>1.9640576258787912</v>
      </c>
      <c r="S558">
        <f t="shared" si="222"/>
        <v>2.9202531794345994</v>
      </c>
      <c r="T558">
        <f t="shared" si="223"/>
        <v>2.2657136736992585</v>
      </c>
      <c r="U558">
        <f t="shared" si="224"/>
        <v>1.9132693244571513</v>
      </c>
      <c r="V558">
        <f t="shared" si="225"/>
        <v>1.3258620757203068</v>
      </c>
      <c r="W558">
        <f t="shared" si="226"/>
        <v>0.83915321248120678</v>
      </c>
      <c r="X558">
        <f t="shared" si="227"/>
        <v>0.93341490936090499</v>
      </c>
      <c r="Y558">
        <f t="shared" si="228"/>
        <v>1.0152340622524831</v>
      </c>
      <c r="Z558">
        <f t="shared" si="229"/>
        <v>5.1422285327211208</v>
      </c>
      <c r="AA558">
        <f t="shared" si="230"/>
        <v>3.989660068490525</v>
      </c>
      <c r="AB558">
        <f t="shared" si="231"/>
        <v>3.3690462800586656</v>
      </c>
      <c r="AC558">
        <f t="shared" si="232"/>
        <v>2.3346899660055667</v>
      </c>
      <c r="AD558">
        <f t="shared" si="233"/>
        <v>1.4776518772187131</v>
      </c>
      <c r="AE558">
        <f t="shared" si="234"/>
        <v>1.262638043100166</v>
      </c>
      <c r="AF558">
        <f t="shared" si="235"/>
        <v>1.4655821090507817</v>
      </c>
      <c r="AG558">
        <f t="shared" si="236"/>
        <v>8.3211565832849921</v>
      </c>
      <c r="AH558">
        <f t="shared" si="237"/>
        <v>6.4560697628935309</v>
      </c>
      <c r="AI558">
        <f t="shared" si="238"/>
        <v>5.4517922442212026</v>
      </c>
      <c r="AJ558">
        <f t="shared" si="239"/>
        <v>3.7779963797673251</v>
      </c>
      <c r="AK558">
        <f t="shared" si="240"/>
        <v>2.3911369492198258</v>
      </c>
      <c r="AL558">
        <f t="shared" si="241"/>
        <v>2.5518527119148695</v>
      </c>
      <c r="AM558">
        <f t="shared" si="242"/>
        <v>2.6913539939341673</v>
      </c>
      <c r="AN558">
        <f>ACOS(COS(RADIANS(90-$C558)) *COS(RADIANS(90-'1. Intensity Data'!$C$8)) +SIN(RADIANS(90-'Climate Stations - U of M'!$C558)) *SIN(RADIANS(90-'1. Intensity Data'!$C$8)) *COS(RADIANS('Climate Stations - U of M'!$D558-'1. Intensity Data'!$C$9))) *6371</f>
        <v>517.23762754640472</v>
      </c>
    </row>
    <row r="559" spans="1:40" x14ac:dyDescent="0.25">
      <c r="A559">
        <v>33</v>
      </c>
      <c r="B559" t="s">
        <v>69</v>
      </c>
      <c r="C559">
        <v>46.244799999999898</v>
      </c>
      <c r="D559">
        <v>-105.2684</v>
      </c>
      <c r="E559">
        <v>767.2</v>
      </c>
      <c r="F559" t="s">
        <v>70</v>
      </c>
      <c r="G559" t="s">
        <v>2345</v>
      </c>
      <c r="H559" s="8">
        <v>1.2174199999999999</v>
      </c>
      <c r="I559" s="8">
        <v>1.62371</v>
      </c>
      <c r="J559" s="8">
        <v>3.0379999999999998</v>
      </c>
      <c r="K559" s="8">
        <v>3.88612</v>
      </c>
      <c r="L559">
        <f t="shared" si="216"/>
        <v>2517.0604480000002</v>
      </c>
      <c r="M559">
        <f t="shared" si="217"/>
        <v>0.84038595327737098</v>
      </c>
      <c r="N559">
        <f t="shared" si="218"/>
        <v>2.393345460138788</v>
      </c>
      <c r="O559" s="6">
        <f t="shared" si="219"/>
        <v>0.39697095459474563</v>
      </c>
      <c r="P559" s="6">
        <f t="shared" si="220"/>
        <v>0.56522665533583294</v>
      </c>
      <c r="Q559">
        <f t="shared" si="221"/>
        <v>1.4792860577373106</v>
      </c>
      <c r="R559" s="8">
        <v>1.9664213403688029</v>
      </c>
      <c r="S559">
        <f t="shared" si="222"/>
        <v>2.9245431174052507</v>
      </c>
      <c r="T559">
        <f t="shared" si="223"/>
        <v>2.2690420738489019</v>
      </c>
      <c r="U559">
        <f t="shared" si="224"/>
        <v>1.9160799734724057</v>
      </c>
      <c r="V559">
        <f t="shared" si="225"/>
        <v>1.3278098061782462</v>
      </c>
      <c r="W559">
        <f t="shared" si="226"/>
        <v>0.84038595327737098</v>
      </c>
      <c r="X559">
        <f t="shared" si="227"/>
        <v>0.93464446495802811</v>
      </c>
      <c r="Y559">
        <f t="shared" si="228"/>
        <v>1.0164608530968389</v>
      </c>
      <c r="Z559">
        <f t="shared" si="229"/>
        <v>5.1479154809258407</v>
      </c>
      <c r="AA559">
        <f t="shared" si="230"/>
        <v>3.9940723558907387</v>
      </c>
      <c r="AB559">
        <f t="shared" si="231"/>
        <v>3.3727722116410677</v>
      </c>
      <c r="AC559">
        <f t="shared" si="232"/>
        <v>2.337271971224951</v>
      </c>
      <c r="AD559">
        <f t="shared" si="233"/>
        <v>1.4792860577373106</v>
      </c>
      <c r="AE559">
        <f t="shared" si="234"/>
        <v>1.2632289717226688</v>
      </c>
      <c r="AF559">
        <f t="shared" si="235"/>
        <v>1.4666859637176173</v>
      </c>
      <c r="AG559">
        <f t="shared" si="236"/>
        <v>8.3288422012829813</v>
      </c>
      <c r="AH559">
        <f t="shared" si="237"/>
        <v>6.4620327423747277</v>
      </c>
      <c r="AI559">
        <f t="shared" si="238"/>
        <v>5.4568276491164358</v>
      </c>
      <c r="AJ559">
        <f t="shared" si="239"/>
        <v>3.781485827019285</v>
      </c>
      <c r="AK559">
        <f t="shared" si="240"/>
        <v>2.393345460138788</v>
      </c>
      <c r="AL559">
        <f t="shared" si="241"/>
        <v>2.5545090951040912</v>
      </c>
      <c r="AM559">
        <f t="shared" si="242"/>
        <v>2.694399130253974</v>
      </c>
      <c r="AN559">
        <f>ACOS(COS(RADIANS(90-$C559)) *COS(RADIANS(90-'1. Intensity Data'!$C$8)) +SIN(RADIANS(90-'Climate Stations - U of M'!$C559)) *SIN(RADIANS(90-'1. Intensity Data'!$C$8)) *COS(RADIANS('Climate Stations - U of M'!$D559-'1. Intensity Data'!$C$9))) *6371</f>
        <v>518.31187663721971</v>
      </c>
    </row>
    <row r="560" spans="1:40" x14ac:dyDescent="0.25">
      <c r="A560">
        <v>36</v>
      </c>
      <c r="B560" t="s">
        <v>75</v>
      </c>
      <c r="C560">
        <v>46.5396</v>
      </c>
      <c r="D560">
        <v>-104.7518</v>
      </c>
      <c r="E560">
        <v>828.39999999999895</v>
      </c>
      <c r="F560" t="s">
        <v>76</v>
      </c>
      <c r="G560" t="s">
        <v>2345</v>
      </c>
      <c r="H560" s="8">
        <v>1.2842100000000001</v>
      </c>
      <c r="I560" s="8">
        <v>1.68519</v>
      </c>
      <c r="J560" s="8">
        <v>3.29583</v>
      </c>
      <c r="K560" s="8">
        <v>4.1425000000000001</v>
      </c>
      <c r="L560">
        <f t="shared" si="216"/>
        <v>2717.8478559999967</v>
      </c>
      <c r="M560">
        <f t="shared" si="217"/>
        <v>0.898990118888078</v>
      </c>
      <c r="N560">
        <f t="shared" si="218"/>
        <v>2.5744757916941219</v>
      </c>
      <c r="O560" s="6">
        <f t="shared" si="219"/>
        <v>0.42829136497439196</v>
      </c>
      <c r="P560" s="6">
        <f t="shared" si="220"/>
        <v>0.60212116679790761</v>
      </c>
      <c r="Q560">
        <f t="shared" si="221"/>
        <v>1.5882984792460149</v>
      </c>
      <c r="R560" s="8">
        <v>2.1118067418694544</v>
      </c>
      <c r="S560">
        <f t="shared" si="222"/>
        <v>3.1284856137305113</v>
      </c>
      <c r="T560">
        <f t="shared" si="223"/>
        <v>2.4272733209978106</v>
      </c>
      <c r="U560">
        <f t="shared" si="224"/>
        <v>2.0496974710648175</v>
      </c>
      <c r="V560">
        <f t="shared" si="225"/>
        <v>1.4204043878431634</v>
      </c>
      <c r="W560">
        <f t="shared" si="226"/>
        <v>0.898990118888078</v>
      </c>
      <c r="X560">
        <f t="shared" si="227"/>
        <v>0.99529508916605858</v>
      </c>
      <c r="Y560">
        <f t="shared" si="228"/>
        <v>1.0788878033673457</v>
      </c>
      <c r="Z560">
        <f t="shared" si="229"/>
        <v>5.5272787077761318</v>
      </c>
      <c r="AA560">
        <f t="shared" si="230"/>
        <v>4.2884058939642404</v>
      </c>
      <c r="AB560">
        <f t="shared" si="231"/>
        <v>3.6213205326809135</v>
      </c>
      <c r="AC560">
        <f t="shared" si="232"/>
        <v>2.5095115972087036</v>
      </c>
      <c r="AD560">
        <f t="shared" si="233"/>
        <v>1.5882984792460149</v>
      </c>
      <c r="AE560">
        <f t="shared" si="234"/>
        <v>1.2995753220978319</v>
      </c>
      <c r="AF560">
        <f t="shared" si="235"/>
        <v>1.5345809462184214</v>
      </c>
      <c r="AG560">
        <f t="shared" si="236"/>
        <v>8.9591757550955435</v>
      </c>
      <c r="AH560">
        <f t="shared" si="237"/>
        <v>6.9510846375741302</v>
      </c>
      <c r="AI560">
        <f t="shared" si="238"/>
        <v>5.8698048050625973</v>
      </c>
      <c r="AJ560">
        <f t="shared" si="239"/>
        <v>4.0676717508767126</v>
      </c>
      <c r="AK560">
        <f t="shared" si="240"/>
        <v>2.5744757916941219</v>
      </c>
      <c r="AL560">
        <f t="shared" si="241"/>
        <v>2.7548143437705916</v>
      </c>
      <c r="AM560">
        <f t="shared" si="242"/>
        <v>2.911348206972967</v>
      </c>
      <c r="AN560">
        <f>ACOS(COS(RADIANS(90-$C560)) *COS(RADIANS(90-'1. Intensity Data'!$C$8)) +SIN(RADIANS(90-'Climate Stations - U of M'!$C560)) *SIN(RADIANS(90-'1. Intensity Data'!$C$8)) *COS(RADIANS('Climate Stations - U of M'!$D560-'1. Intensity Data'!$C$9))) *6371</f>
        <v>554.96961579522724</v>
      </c>
    </row>
    <row r="561" spans="1:40" x14ac:dyDescent="0.25">
      <c r="A561">
        <v>575</v>
      </c>
      <c r="B561" t="s">
        <v>1150</v>
      </c>
      <c r="C561">
        <v>45.368099999999899</v>
      </c>
      <c r="D561">
        <v>-113.4089</v>
      </c>
      <c r="E561" s="13">
        <v>1975.0999999999899</v>
      </c>
      <c r="F561" t="s">
        <v>1151</v>
      </c>
      <c r="G561" t="s">
        <v>2345</v>
      </c>
      <c r="H561" s="8">
        <v>0.65908</v>
      </c>
      <c r="I561" s="8">
        <v>1.1184700000000001</v>
      </c>
      <c r="J561" s="8">
        <v>1.4842299999999999</v>
      </c>
      <c r="K561" s="8">
        <v>2.7377400000000001</v>
      </c>
      <c r="L561">
        <f t="shared" si="216"/>
        <v>6479.9870839999667</v>
      </c>
      <c r="M561">
        <f t="shared" si="217"/>
        <v>0.37365427530108097</v>
      </c>
      <c r="N561">
        <f t="shared" si="218"/>
        <v>1.0857249173934698</v>
      </c>
      <c r="O561" s="6">
        <f t="shared" si="219"/>
        <v>0.18202107735674145</v>
      </c>
      <c r="P561" s="6">
        <f t="shared" si="220"/>
        <v>0.2474868787287719</v>
      </c>
      <c r="Q561">
        <f t="shared" si="221"/>
        <v>0.66660589806112081</v>
      </c>
      <c r="R561" s="8">
        <v>1.9822820427574817</v>
      </c>
      <c r="S561">
        <f t="shared" si="222"/>
        <v>1.3003168780477616</v>
      </c>
      <c r="T561">
        <f t="shared" si="223"/>
        <v>1.0088665433129187</v>
      </c>
      <c r="U561">
        <f t="shared" si="224"/>
        <v>0.85193174768646451</v>
      </c>
      <c r="V561">
        <f t="shared" si="225"/>
        <v>0.59037375497570799</v>
      </c>
      <c r="W561">
        <f t="shared" si="226"/>
        <v>0.37365427530108097</v>
      </c>
      <c r="X561">
        <f t="shared" si="227"/>
        <v>0.44501070647581076</v>
      </c>
      <c r="Y561">
        <f t="shared" si="228"/>
        <v>0.50694808873547625</v>
      </c>
      <c r="Z561">
        <f t="shared" si="229"/>
        <v>2.3197885252527004</v>
      </c>
      <c r="AA561">
        <f t="shared" si="230"/>
        <v>1.7998359247650262</v>
      </c>
      <c r="AB561">
        <f t="shared" si="231"/>
        <v>1.5198614475793553</v>
      </c>
      <c r="AC561">
        <f t="shared" si="232"/>
        <v>1.0532373189365709</v>
      </c>
      <c r="AD561">
        <f t="shared" si="233"/>
        <v>0.66660589806112081</v>
      </c>
      <c r="AE561">
        <f t="shared" si="234"/>
        <v>1.2671941473198385</v>
      </c>
      <c r="AF561">
        <f t="shared" si="235"/>
        <v>1.4740929117331301</v>
      </c>
      <c r="AG561">
        <f t="shared" si="236"/>
        <v>3.778322712529274</v>
      </c>
      <c r="AH561">
        <f t="shared" si="237"/>
        <v>2.9314572769623686</v>
      </c>
      <c r="AI561">
        <f t="shared" si="238"/>
        <v>2.4754528116571111</v>
      </c>
      <c r="AJ561">
        <f t="shared" si="239"/>
        <v>1.7154453694816822</v>
      </c>
      <c r="AK561">
        <f t="shared" si="240"/>
        <v>1.0857249173934698</v>
      </c>
      <c r="AL561">
        <f t="shared" si="241"/>
        <v>1.1853511880451024</v>
      </c>
      <c r="AM561">
        <f t="shared" si="242"/>
        <v>1.2718267909707195</v>
      </c>
      <c r="AN561">
        <f>ACOS(COS(RADIANS(90-$C561)) *COS(RADIANS(90-'1. Intensity Data'!$C$8)) +SIN(RADIANS(90-'Climate Stations - U of M'!$C561)) *SIN(RADIANS(90-'1. Intensity Data'!$C$8)) *COS(RADIANS('Climate Stations - U of M'!$D561-'1. Intensity Data'!$C$9))) *6371</f>
        <v>173.5310461547686</v>
      </c>
    </row>
    <row r="562" spans="1:40" x14ac:dyDescent="0.25">
      <c r="A562">
        <v>576</v>
      </c>
      <c r="B562" t="s">
        <v>1152</v>
      </c>
      <c r="C562">
        <v>45.066699999999898</v>
      </c>
      <c r="D562">
        <v>-110.63330000000001</v>
      </c>
      <c r="E562" s="13">
        <v>1966.9</v>
      </c>
      <c r="F562" t="s">
        <v>1153</v>
      </c>
      <c r="G562" t="s">
        <v>2345</v>
      </c>
      <c r="H562" s="8">
        <v>0.69349000000000005</v>
      </c>
      <c r="I562" s="8">
        <v>1.0545500000000001</v>
      </c>
      <c r="J562" s="8">
        <v>1.77982</v>
      </c>
      <c r="K562" s="8">
        <v>2.73333</v>
      </c>
      <c r="L562">
        <f t="shared" si="216"/>
        <v>6453.0841960000007</v>
      </c>
      <c r="M562">
        <f t="shared" si="217"/>
        <v>0.43388521956189852</v>
      </c>
      <c r="N562">
        <f t="shared" si="218"/>
        <v>1.3547233265515761</v>
      </c>
      <c r="O562" s="6">
        <f t="shared" si="219"/>
        <v>0.23538667991266007</v>
      </c>
      <c r="P562" s="6">
        <f t="shared" si="220"/>
        <v>0.27072760603907187</v>
      </c>
      <c r="Q562">
        <f t="shared" si="221"/>
        <v>0.81272546629532394</v>
      </c>
      <c r="R562" s="8">
        <v>1.9450782020217305</v>
      </c>
      <c r="S562">
        <f t="shared" si="222"/>
        <v>1.5099205640754068</v>
      </c>
      <c r="T562">
        <f t="shared" si="223"/>
        <v>1.1714900928171259</v>
      </c>
      <c r="U562">
        <f t="shared" si="224"/>
        <v>0.98925830060112852</v>
      </c>
      <c r="V562">
        <f t="shared" si="225"/>
        <v>0.68553864690779964</v>
      </c>
      <c r="W562">
        <f t="shared" si="226"/>
        <v>0.43388521956189852</v>
      </c>
      <c r="X562">
        <f t="shared" si="227"/>
        <v>0.49878641467142393</v>
      </c>
      <c r="Y562">
        <f t="shared" si="228"/>
        <v>0.55512065202649197</v>
      </c>
      <c r="Z562">
        <f t="shared" si="229"/>
        <v>2.8282846227077272</v>
      </c>
      <c r="AA562">
        <f t="shared" si="230"/>
        <v>2.1943587589973745</v>
      </c>
      <c r="AB562">
        <f t="shared" si="231"/>
        <v>1.8530140631533385</v>
      </c>
      <c r="AC562">
        <f t="shared" si="232"/>
        <v>1.2841062367466118</v>
      </c>
      <c r="AD562">
        <f t="shared" si="233"/>
        <v>0.81272546629532394</v>
      </c>
      <c r="AE562">
        <f t="shared" si="234"/>
        <v>1.2578931871359007</v>
      </c>
      <c r="AF562">
        <f t="shared" si="235"/>
        <v>1.4567187181095345</v>
      </c>
      <c r="AG562">
        <f t="shared" si="236"/>
        <v>4.7144371763994846</v>
      </c>
      <c r="AH562">
        <f t="shared" si="237"/>
        <v>3.6577529816892556</v>
      </c>
      <c r="AI562">
        <f t="shared" si="238"/>
        <v>3.0887691845375933</v>
      </c>
      <c r="AJ562">
        <f t="shared" si="239"/>
        <v>2.1404628559514904</v>
      </c>
      <c r="AK562">
        <f t="shared" si="240"/>
        <v>1.3547233265515761</v>
      </c>
      <c r="AL562">
        <f t="shared" si="241"/>
        <v>1.4609974949136821</v>
      </c>
      <c r="AM562">
        <f t="shared" si="242"/>
        <v>1.5532434730519902</v>
      </c>
      <c r="AN562">
        <f>ACOS(COS(RADIANS(90-$C562)) *COS(RADIANS(90-'1. Intensity Data'!$C$8)) +SIN(RADIANS(90-'Climate Stations - U of M'!$C562)) *SIN(RADIANS(90-'1. Intensity Data'!$C$8)) *COS(RADIANS('Climate Stations - U of M'!$D562-'1. Intensity Data'!$C$9))) *6371</f>
        <v>200.37604881694793</v>
      </c>
    </row>
    <row r="563" spans="1:40" x14ac:dyDescent="0.25">
      <c r="A563">
        <v>997</v>
      </c>
      <c r="B563" t="s">
        <v>1989</v>
      </c>
      <c r="C563">
        <v>47.7669</v>
      </c>
      <c r="D563">
        <v>-114.2347</v>
      </c>
      <c r="E563" s="13">
        <v>1097.3</v>
      </c>
      <c r="F563" t="s">
        <v>1990</v>
      </c>
      <c r="G563" t="s">
        <v>2346</v>
      </c>
      <c r="H563" s="8">
        <v>0.89664999999999995</v>
      </c>
      <c r="I563" s="8">
        <v>1.56568</v>
      </c>
      <c r="J563" s="8">
        <v>2.0333299999999999</v>
      </c>
      <c r="K563" s="8">
        <v>3.4</v>
      </c>
      <c r="L563">
        <f t="shared" si="216"/>
        <v>3600.065732</v>
      </c>
      <c r="M563">
        <f t="shared" si="217"/>
        <v>0.42010122014094675</v>
      </c>
      <c r="N563">
        <f t="shared" si="218"/>
        <v>1.188726744250294</v>
      </c>
      <c r="O563" s="6">
        <f t="shared" si="219"/>
        <v>0.19647776177257575</v>
      </c>
      <c r="P563" s="6">
        <f t="shared" si="220"/>
        <v>0.28391321352555732</v>
      </c>
      <c r="Q563">
        <f t="shared" si="221"/>
        <v>0.73631997888792566</v>
      </c>
      <c r="R563" s="8">
        <v>1.1473955303891294</v>
      </c>
      <c r="S563">
        <f t="shared" si="222"/>
        <v>1.4619522460904946</v>
      </c>
      <c r="T563">
        <f t="shared" si="223"/>
        <v>1.1342732943805562</v>
      </c>
      <c r="U563">
        <f t="shared" si="224"/>
        <v>0.95783078192135851</v>
      </c>
      <c r="V563">
        <f t="shared" si="225"/>
        <v>0.66375992782269588</v>
      </c>
      <c r="W563">
        <f t="shared" si="226"/>
        <v>0.42010122014094675</v>
      </c>
      <c r="X563">
        <f t="shared" si="227"/>
        <v>0.53923841510571013</v>
      </c>
      <c r="Y563">
        <f t="shared" si="228"/>
        <v>0.64264950033512469</v>
      </c>
      <c r="Z563">
        <f t="shared" si="229"/>
        <v>2.5623935265299811</v>
      </c>
      <c r="AA563">
        <f t="shared" si="230"/>
        <v>1.9880639429973992</v>
      </c>
      <c r="AB563">
        <f t="shared" si="231"/>
        <v>1.6788095518644703</v>
      </c>
      <c r="AC563">
        <f t="shared" si="232"/>
        <v>1.1633855666429227</v>
      </c>
      <c r="AD563">
        <f t="shared" si="233"/>
        <v>0.73631997888792566</v>
      </c>
      <c r="AE563">
        <f t="shared" si="234"/>
        <v>1.0584725192277507</v>
      </c>
      <c r="AF563">
        <f t="shared" si="235"/>
        <v>1.0842009104571098</v>
      </c>
      <c r="AG563">
        <f t="shared" si="236"/>
        <v>4.1367690699910229</v>
      </c>
      <c r="AH563">
        <f t="shared" si="237"/>
        <v>3.2095622094757936</v>
      </c>
      <c r="AI563">
        <f t="shared" si="238"/>
        <v>2.7102969768906702</v>
      </c>
      <c r="AJ563">
        <f t="shared" si="239"/>
        <v>1.8781882559154646</v>
      </c>
      <c r="AK563">
        <f t="shared" si="240"/>
        <v>1.188726744250294</v>
      </c>
      <c r="AL563">
        <f t="shared" si="241"/>
        <v>1.3998775581877205</v>
      </c>
      <c r="AM563">
        <f t="shared" si="242"/>
        <v>1.5831564646854068</v>
      </c>
      <c r="AN563">
        <f>ACOS(COS(RADIANS(90-$C563)) *COS(RADIANS(90-'1. Intensity Data'!$C$8)) +SIN(RADIANS(90-'Climate Stations - U of M'!$C563)) *SIN(RADIANS(90-'1. Intensity Data'!$C$8)) *COS(RADIANS('Climate Stations - U of M'!$D563-'1. Intensity Data'!$C$9))) *6371</f>
        <v>212.80297881676961</v>
      </c>
    </row>
    <row r="564" spans="1:40" x14ac:dyDescent="0.25">
      <c r="A564">
        <v>577</v>
      </c>
      <c r="B564" t="s">
        <v>1154</v>
      </c>
      <c r="C564">
        <v>45.473100000000002</v>
      </c>
      <c r="D564">
        <v>-109.0097</v>
      </c>
      <c r="E564" s="13">
        <v>1172.9000000000001</v>
      </c>
      <c r="F564" t="s">
        <v>1155</v>
      </c>
      <c r="G564" t="s">
        <v>2345</v>
      </c>
      <c r="H564" s="8">
        <v>0.96480999999999995</v>
      </c>
      <c r="I564" s="8">
        <v>1.5014400000000001</v>
      </c>
      <c r="J564" s="8">
        <v>2.2657400000000001</v>
      </c>
      <c r="K564" s="8">
        <v>3.49444</v>
      </c>
      <c r="L564">
        <f t="shared" si="216"/>
        <v>3848.0972360000001</v>
      </c>
      <c r="M564">
        <f t="shared" si="217"/>
        <v>0.5797795710311433</v>
      </c>
      <c r="N564">
        <f t="shared" si="218"/>
        <v>1.6676432411980648</v>
      </c>
      <c r="O564" s="6">
        <f t="shared" si="219"/>
        <v>0.27808212494084289</v>
      </c>
      <c r="P564" s="6">
        <f t="shared" si="220"/>
        <v>0.3870277301642796</v>
      </c>
      <c r="Q564">
        <f t="shared" si="221"/>
        <v>1.0273354856811721</v>
      </c>
      <c r="R564" s="8">
        <v>1.8759340505233673</v>
      </c>
      <c r="S564">
        <f t="shared" si="222"/>
        <v>2.0176329071883785</v>
      </c>
      <c r="T564">
        <f t="shared" si="223"/>
        <v>1.5654048417840871</v>
      </c>
      <c r="U564">
        <f t="shared" si="224"/>
        <v>1.3218974219510067</v>
      </c>
      <c r="V564">
        <f t="shared" si="225"/>
        <v>0.9160517222292065</v>
      </c>
      <c r="W564">
        <f t="shared" si="226"/>
        <v>0.5797795710311433</v>
      </c>
      <c r="X564">
        <f t="shared" si="227"/>
        <v>0.67603717827335741</v>
      </c>
      <c r="Y564">
        <f t="shared" si="228"/>
        <v>0.7595887813595994</v>
      </c>
      <c r="Z564">
        <f t="shared" si="229"/>
        <v>3.5751274901704786</v>
      </c>
      <c r="AA564">
        <f t="shared" si="230"/>
        <v>2.7738058113391646</v>
      </c>
      <c r="AB564">
        <f t="shared" si="231"/>
        <v>2.3423249073530723</v>
      </c>
      <c r="AC564">
        <f t="shared" si="232"/>
        <v>1.6231900673762518</v>
      </c>
      <c r="AD564">
        <f t="shared" si="233"/>
        <v>1.0273354856811721</v>
      </c>
      <c r="AE564">
        <f t="shared" si="234"/>
        <v>1.24060714926131</v>
      </c>
      <c r="AF564">
        <f t="shared" si="235"/>
        <v>1.4244283993597988</v>
      </c>
      <c r="AG564">
        <f t="shared" si="236"/>
        <v>5.8033984793692648</v>
      </c>
      <c r="AH564">
        <f t="shared" si="237"/>
        <v>4.5026367512347747</v>
      </c>
      <c r="AI564">
        <f t="shared" si="238"/>
        <v>3.8022265899315877</v>
      </c>
      <c r="AJ564">
        <f t="shared" si="239"/>
        <v>2.6348763210929427</v>
      </c>
      <c r="AK564">
        <f t="shared" si="240"/>
        <v>1.6676432411980648</v>
      </c>
      <c r="AL564">
        <f t="shared" si="241"/>
        <v>1.8171674308985486</v>
      </c>
      <c r="AM564">
        <f t="shared" si="242"/>
        <v>1.9469544275585686</v>
      </c>
      <c r="AN564">
        <f>ACOS(COS(RADIANS(90-$C564)) *COS(RADIANS(90-'1. Intensity Data'!$C$8)) +SIN(RADIANS(90-'Climate Stations - U of M'!$C564)) *SIN(RADIANS(90-'1. Intensity Data'!$C$8)) *COS(RADIANS('Climate Stations - U of M'!$D564-'1. Intensity Data'!$C$9))) *6371</f>
        <v>263.05156814541408</v>
      </c>
    </row>
    <row r="565" spans="1:40" x14ac:dyDescent="0.25">
      <c r="A565">
        <v>578</v>
      </c>
      <c r="B565" t="s">
        <v>1156</v>
      </c>
      <c r="C565">
        <v>45.833300000000001</v>
      </c>
      <c r="D565">
        <v>-110.9833</v>
      </c>
      <c r="E565" s="13">
        <v>1828.8</v>
      </c>
      <c r="F565" t="s">
        <v>1157</v>
      </c>
      <c r="G565" t="s">
        <v>2345</v>
      </c>
      <c r="H565" s="8">
        <v>1.16364</v>
      </c>
      <c r="I565" s="8">
        <v>1.9111100000000001</v>
      </c>
      <c r="J565" s="8">
        <v>2.48333</v>
      </c>
      <c r="K565" s="8">
        <v>4.1154000000000002</v>
      </c>
      <c r="L565">
        <f t="shared" si="216"/>
        <v>6000.0001919999995</v>
      </c>
      <c r="M565">
        <f t="shared" si="217"/>
        <v>0.65858205134398329</v>
      </c>
      <c r="N565">
        <f t="shared" si="218"/>
        <v>1.6253646761414677</v>
      </c>
      <c r="O565" s="6">
        <f t="shared" si="219"/>
        <v>0.24713111948882213</v>
      </c>
      <c r="P565" s="6">
        <f t="shared" si="220"/>
        <v>0.48728381264168319</v>
      </c>
      <c r="Q565">
        <f t="shared" si="221"/>
        <v>1.0563242443915755</v>
      </c>
      <c r="R565" s="8">
        <v>1.817541821130608</v>
      </c>
      <c r="S565">
        <f t="shared" si="222"/>
        <v>2.2918655386770617</v>
      </c>
      <c r="T565">
        <f t="shared" si="223"/>
        <v>1.7781715386287549</v>
      </c>
      <c r="U565">
        <f t="shared" si="224"/>
        <v>1.5015670770642817</v>
      </c>
      <c r="V565">
        <f t="shared" si="225"/>
        <v>1.0405596411234936</v>
      </c>
      <c r="W565">
        <f t="shared" si="226"/>
        <v>0.65858205134398329</v>
      </c>
      <c r="X565">
        <f t="shared" si="227"/>
        <v>0.78484653850798747</v>
      </c>
      <c r="Y565">
        <f t="shared" si="228"/>
        <v>0.89444411336634322</v>
      </c>
      <c r="Z565">
        <f t="shared" si="229"/>
        <v>3.6760083704826823</v>
      </c>
      <c r="AA565">
        <f t="shared" si="230"/>
        <v>2.8520754598572537</v>
      </c>
      <c r="AB565">
        <f t="shared" si="231"/>
        <v>2.4084192772127917</v>
      </c>
      <c r="AC565">
        <f t="shared" si="232"/>
        <v>1.6689923061386893</v>
      </c>
      <c r="AD565">
        <f t="shared" si="233"/>
        <v>1.0563242443915755</v>
      </c>
      <c r="AE565">
        <f t="shared" si="234"/>
        <v>1.2260090919131201</v>
      </c>
      <c r="AF565">
        <f t="shared" si="235"/>
        <v>1.39715922823338</v>
      </c>
      <c r="AG565">
        <f t="shared" si="236"/>
        <v>5.6562690729723073</v>
      </c>
      <c r="AH565">
        <f t="shared" si="237"/>
        <v>4.3884846255819632</v>
      </c>
      <c r="AI565">
        <f t="shared" si="238"/>
        <v>3.7058314616025463</v>
      </c>
      <c r="AJ565">
        <f t="shared" si="239"/>
        <v>2.568076188303519</v>
      </c>
      <c r="AK565">
        <f t="shared" si="240"/>
        <v>1.6253646761414677</v>
      </c>
      <c r="AL565">
        <f t="shared" si="241"/>
        <v>1.8398560071061008</v>
      </c>
      <c r="AM565">
        <f t="shared" si="242"/>
        <v>2.0260344823834027</v>
      </c>
      <c r="AN565">
        <f>ACOS(COS(RADIANS(90-$C565)) *COS(RADIANS(90-'1. Intensity Data'!$C$8)) +SIN(RADIANS(90-'Climate Stations - U of M'!$C565)) *SIN(RADIANS(90-'1. Intensity Data'!$C$8)) *COS(RADIANS('Climate Stations - U of M'!$D565-'1. Intensity Data'!$C$9))) *6371</f>
        <v>115.6519623925354</v>
      </c>
    </row>
    <row r="566" spans="1:40" x14ac:dyDescent="0.25">
      <c r="A566">
        <v>579</v>
      </c>
      <c r="B566" t="s">
        <v>1158</v>
      </c>
      <c r="C566">
        <v>48.561700000000002</v>
      </c>
      <c r="D566">
        <v>-110.76690000000001</v>
      </c>
      <c r="E566" s="13">
        <v>1012.9</v>
      </c>
      <c r="F566" t="s">
        <v>1159</v>
      </c>
      <c r="G566" t="s">
        <v>2345</v>
      </c>
      <c r="H566" s="8">
        <v>0.93925000000000003</v>
      </c>
      <c r="I566" s="8">
        <v>1.45</v>
      </c>
      <c r="J566" s="8">
        <v>2.26159</v>
      </c>
      <c r="K566" s="8">
        <v>3.67754</v>
      </c>
      <c r="L566">
        <f t="shared" si="216"/>
        <v>3323.162836</v>
      </c>
      <c r="M566">
        <f t="shared" si="217"/>
        <v>0.56948248318965522</v>
      </c>
      <c r="N566">
        <f t="shared" si="218"/>
        <v>1.6241544439202831</v>
      </c>
      <c r="O566" s="6">
        <f t="shared" si="219"/>
        <v>0.26959758653443822</v>
      </c>
      <c r="P566" s="6">
        <f t="shared" si="220"/>
        <v>0.38261167619754355</v>
      </c>
      <c r="Q566">
        <f t="shared" si="221"/>
        <v>1.0033830600589133</v>
      </c>
      <c r="R566" s="8">
        <v>1.8194414795033902</v>
      </c>
      <c r="S566">
        <f t="shared" si="222"/>
        <v>1.9817990415000002</v>
      </c>
      <c r="T566">
        <f t="shared" si="223"/>
        <v>1.5376027046120693</v>
      </c>
      <c r="U566">
        <f t="shared" si="224"/>
        <v>1.2984200616724138</v>
      </c>
      <c r="V566">
        <f t="shared" si="225"/>
        <v>0.89978232343965525</v>
      </c>
      <c r="W566">
        <f t="shared" si="226"/>
        <v>0.56948248318965522</v>
      </c>
      <c r="X566">
        <f t="shared" si="227"/>
        <v>0.66192436239224139</v>
      </c>
      <c r="Y566">
        <f t="shared" si="228"/>
        <v>0.74216391354008626</v>
      </c>
      <c r="Z566">
        <f t="shared" si="229"/>
        <v>3.4917730490050181</v>
      </c>
      <c r="AA566">
        <f t="shared" si="230"/>
        <v>2.7091342621590657</v>
      </c>
      <c r="AB566">
        <f t="shared" si="231"/>
        <v>2.2877133769343221</v>
      </c>
      <c r="AC566">
        <f t="shared" si="232"/>
        <v>1.5853452348930832</v>
      </c>
      <c r="AD566">
        <f t="shared" si="233"/>
        <v>1.0033830600589133</v>
      </c>
      <c r="AE566">
        <f t="shared" si="234"/>
        <v>1.2264840065063156</v>
      </c>
      <c r="AF566">
        <f t="shared" si="235"/>
        <v>1.3980463686934694</v>
      </c>
      <c r="AG566">
        <f t="shared" si="236"/>
        <v>5.652057464842585</v>
      </c>
      <c r="AH566">
        <f t="shared" si="237"/>
        <v>4.3852169985847649</v>
      </c>
      <c r="AI566">
        <f t="shared" si="238"/>
        <v>3.7030721321382449</v>
      </c>
      <c r="AJ566">
        <f t="shared" si="239"/>
        <v>2.5661640213940475</v>
      </c>
      <c r="AK566">
        <f t="shared" si="240"/>
        <v>1.6241544439202831</v>
      </c>
      <c r="AL566">
        <f t="shared" si="241"/>
        <v>1.7835133329402124</v>
      </c>
      <c r="AM566">
        <f t="shared" si="242"/>
        <v>1.921836848609511</v>
      </c>
      <c r="AN566">
        <f>ACOS(COS(RADIANS(90-$C566)) *COS(RADIANS(90-'1. Intensity Data'!$C$8)) +SIN(RADIANS(90-'Climate Stations - U of M'!$C566)) *SIN(RADIANS(90-'1. Intensity Data'!$C$8)) *COS(RADIANS('Climate Stations - U of M'!$D566-'1. Intensity Data'!$C$9))) *6371</f>
        <v>238.25291434600322</v>
      </c>
    </row>
    <row r="567" spans="1:40" x14ac:dyDescent="0.25">
      <c r="A567">
        <v>580</v>
      </c>
      <c r="B567" t="s">
        <v>1160</v>
      </c>
      <c r="C567">
        <v>48.899999999999899</v>
      </c>
      <c r="D567">
        <v>-110.8167</v>
      </c>
      <c r="E567">
        <v>997</v>
      </c>
      <c r="F567" t="s">
        <v>1161</v>
      </c>
      <c r="G567" t="s">
        <v>2345</v>
      </c>
      <c r="H567" s="8">
        <v>1.03437</v>
      </c>
      <c r="I567" s="8">
        <v>1.6</v>
      </c>
      <c r="J567" s="8">
        <v>2.4089299999999998</v>
      </c>
      <c r="K567" s="8">
        <v>3.7859500000000001</v>
      </c>
      <c r="L567">
        <f t="shared" si="216"/>
        <v>3270.99748</v>
      </c>
      <c r="M567">
        <f t="shared" si="217"/>
        <v>0.62314372140062502</v>
      </c>
      <c r="N567">
        <f t="shared" si="218"/>
        <v>1.7331676006305206</v>
      </c>
      <c r="O567" s="6">
        <f t="shared" si="219"/>
        <v>0.28374676674694299</v>
      </c>
      <c r="P567" s="6">
        <f t="shared" si="220"/>
        <v>0.42646545003698122</v>
      </c>
      <c r="Q567">
        <f t="shared" si="221"/>
        <v>1.0798165253337508</v>
      </c>
      <c r="R567" s="8">
        <v>1.9526886069347016</v>
      </c>
      <c r="S567">
        <f t="shared" si="222"/>
        <v>2.168540150474175</v>
      </c>
      <c r="T567">
        <f t="shared" si="223"/>
        <v>1.6824880477816875</v>
      </c>
      <c r="U567">
        <f t="shared" si="224"/>
        <v>1.420767684793425</v>
      </c>
      <c r="V567">
        <f t="shared" si="225"/>
        <v>0.98456707981298752</v>
      </c>
      <c r="W567">
        <f t="shared" si="226"/>
        <v>0.62314372140062502</v>
      </c>
      <c r="X567">
        <f t="shared" si="227"/>
        <v>0.72595029105046871</v>
      </c>
      <c r="Y567">
        <f t="shared" si="228"/>
        <v>0.8151863935065331</v>
      </c>
      <c r="Z567">
        <f t="shared" si="229"/>
        <v>3.7577615081614528</v>
      </c>
      <c r="AA567">
        <f t="shared" si="230"/>
        <v>2.9155046184011271</v>
      </c>
      <c r="AB567">
        <f t="shared" si="231"/>
        <v>2.4619816777609516</v>
      </c>
      <c r="AC567">
        <f t="shared" si="232"/>
        <v>1.7061101100273264</v>
      </c>
      <c r="AD567">
        <f t="shared" si="233"/>
        <v>1.0798165253337508</v>
      </c>
      <c r="AE567">
        <f t="shared" si="234"/>
        <v>1.2597957883641435</v>
      </c>
      <c r="AF567">
        <f t="shared" si="235"/>
        <v>1.4602727772038917</v>
      </c>
      <c r="AG567">
        <f t="shared" si="236"/>
        <v>6.0314232501942122</v>
      </c>
      <c r="AH567">
        <f t="shared" si="237"/>
        <v>4.679552521702405</v>
      </c>
      <c r="AI567">
        <f t="shared" si="238"/>
        <v>3.9516221294375864</v>
      </c>
      <c r="AJ567">
        <f t="shared" si="239"/>
        <v>2.7384048089962225</v>
      </c>
      <c r="AK567">
        <f t="shared" si="240"/>
        <v>1.7331676006305206</v>
      </c>
      <c r="AL567">
        <f t="shared" si="241"/>
        <v>1.9021082004728904</v>
      </c>
      <c r="AM567">
        <f t="shared" si="242"/>
        <v>2.0487486411360676</v>
      </c>
      <c r="AN567">
        <f>ACOS(COS(RADIANS(90-$C567)) *COS(RADIANS(90-'1. Intensity Data'!$C$8)) +SIN(RADIANS(90-'Climate Stations - U of M'!$C567)) *SIN(RADIANS(90-'1. Intensity Data'!$C$8)) *COS(RADIANS('Climate Stations - U of M'!$D567-'1. Intensity Data'!$C$9))) *6371</f>
        <v>271.90009132454344</v>
      </c>
    </row>
    <row r="568" spans="1:40" x14ac:dyDescent="0.25">
      <c r="A568">
        <v>581</v>
      </c>
      <c r="B568" t="s">
        <v>1162</v>
      </c>
      <c r="C568">
        <v>47.3143999999999</v>
      </c>
      <c r="D568">
        <v>-106.91030000000001</v>
      </c>
      <c r="E568">
        <v>798.6</v>
      </c>
      <c r="F568" t="s">
        <v>1163</v>
      </c>
      <c r="G568" t="s">
        <v>2345</v>
      </c>
      <c r="H568" s="8">
        <v>1.02539</v>
      </c>
      <c r="I568" s="8">
        <v>1.4437599999999999</v>
      </c>
      <c r="J568" s="8">
        <v>2.4591500000000002</v>
      </c>
      <c r="K568" s="8">
        <v>3.50665</v>
      </c>
      <c r="L568">
        <f t="shared" si="216"/>
        <v>2620.0788240000002</v>
      </c>
      <c r="M568">
        <f t="shared" si="217"/>
        <v>0.67614646504197384</v>
      </c>
      <c r="N568">
        <f t="shared" si="218"/>
        <v>1.8978874825508998</v>
      </c>
      <c r="O568" s="6">
        <f t="shared" si="219"/>
        <v>0.31230414949341895</v>
      </c>
      <c r="P568" s="6">
        <f t="shared" si="220"/>
        <v>0.45967372434343878</v>
      </c>
      <c r="Q568">
        <f t="shared" si="221"/>
        <v>1.1787806034471693</v>
      </c>
      <c r="R568" s="8">
        <v>1.1241876411935072</v>
      </c>
      <c r="S568">
        <f t="shared" si="222"/>
        <v>2.352989698346069</v>
      </c>
      <c r="T568">
        <f t="shared" si="223"/>
        <v>1.8255954556133296</v>
      </c>
      <c r="U568">
        <f t="shared" si="224"/>
        <v>1.5416139402957003</v>
      </c>
      <c r="V568">
        <f t="shared" si="225"/>
        <v>1.0683114147663186</v>
      </c>
      <c r="W568">
        <f t="shared" si="226"/>
        <v>0.67614646504197384</v>
      </c>
      <c r="X568">
        <f t="shared" si="227"/>
        <v>0.76345734878148042</v>
      </c>
      <c r="Y568">
        <f t="shared" si="228"/>
        <v>0.83924319586737206</v>
      </c>
      <c r="Z568">
        <f t="shared" si="229"/>
        <v>4.1021564999961484</v>
      </c>
      <c r="AA568">
        <f t="shared" si="230"/>
        <v>3.1827076293073571</v>
      </c>
      <c r="AB568">
        <f t="shared" si="231"/>
        <v>2.6876197758595457</v>
      </c>
      <c r="AC568">
        <f t="shared" si="232"/>
        <v>1.8624733534465276</v>
      </c>
      <c r="AD568">
        <f t="shared" si="233"/>
        <v>1.1787806034471693</v>
      </c>
      <c r="AE568">
        <f t="shared" si="234"/>
        <v>1.0526705469288449</v>
      </c>
      <c r="AF568">
        <f t="shared" si="235"/>
        <v>1.0733628262027541</v>
      </c>
      <c r="AG568">
        <f t="shared" si="236"/>
        <v>6.6046484392771312</v>
      </c>
      <c r="AH568">
        <f t="shared" si="237"/>
        <v>5.1242962028874297</v>
      </c>
      <c r="AI568">
        <f t="shared" si="238"/>
        <v>4.3271834602160508</v>
      </c>
      <c r="AJ568">
        <f t="shared" si="239"/>
        <v>2.9986622224304216</v>
      </c>
      <c r="AK568">
        <f t="shared" si="240"/>
        <v>1.8978874825508998</v>
      </c>
      <c r="AL568">
        <f t="shared" si="241"/>
        <v>2.0382031119131749</v>
      </c>
      <c r="AM568">
        <f t="shared" si="242"/>
        <v>2.1599970781996296</v>
      </c>
      <c r="AN568">
        <f>ACOS(COS(RADIANS(90-$C568)) *COS(RADIANS(90-'1. Intensity Data'!$C$8)) +SIN(RADIANS(90-'Climate Stations - U of M'!$C568)) *SIN(RADIANS(90-'1. Intensity Data'!$C$8)) *COS(RADIANS('Climate Stations - U of M'!$D568-'1. Intensity Data'!$C$9))) *6371</f>
        <v>395.51537086023325</v>
      </c>
    </row>
    <row r="569" spans="1:40" x14ac:dyDescent="0.25">
      <c r="A569">
        <v>582</v>
      </c>
      <c r="B569" t="s">
        <v>1164</v>
      </c>
      <c r="C569">
        <v>47.35</v>
      </c>
      <c r="D569">
        <v>-106.4333</v>
      </c>
      <c r="E569">
        <v>724.2</v>
      </c>
      <c r="F569" t="s">
        <v>1165</v>
      </c>
      <c r="G569" t="s">
        <v>2345</v>
      </c>
      <c r="H569" s="8">
        <v>1.04261</v>
      </c>
      <c r="I569" s="8">
        <v>1.4983299999999999</v>
      </c>
      <c r="J569" s="8">
        <v>2.52014</v>
      </c>
      <c r="K569" s="8">
        <v>3.59118</v>
      </c>
      <c r="L569">
        <f t="shared" si="216"/>
        <v>2375.984328</v>
      </c>
      <c r="M569">
        <f t="shared" si="217"/>
        <v>0.67369333509240303</v>
      </c>
      <c r="N569">
        <f t="shared" si="218"/>
        <v>1.9384968484081524</v>
      </c>
      <c r="O569" s="6">
        <f t="shared" si="219"/>
        <v>0.32331188021153379</v>
      </c>
      <c r="P569" s="6">
        <f t="shared" si="220"/>
        <v>0.44959061688224355</v>
      </c>
      <c r="Q569">
        <f t="shared" si="221"/>
        <v>1.194043732645198</v>
      </c>
      <c r="R569" s="8">
        <v>1.1620620583979642</v>
      </c>
      <c r="S569">
        <f t="shared" si="222"/>
        <v>2.3444528061215624</v>
      </c>
      <c r="T569">
        <f t="shared" si="223"/>
        <v>1.8189720047494884</v>
      </c>
      <c r="U569">
        <f t="shared" si="224"/>
        <v>1.5360208040106789</v>
      </c>
      <c r="V569">
        <f t="shared" si="225"/>
        <v>1.0644354694459968</v>
      </c>
      <c r="W569">
        <f t="shared" si="226"/>
        <v>0.67369333509240303</v>
      </c>
      <c r="X569">
        <f t="shared" si="227"/>
        <v>0.76592250131930228</v>
      </c>
      <c r="Y569">
        <f t="shared" si="228"/>
        <v>0.84597741760425094</v>
      </c>
      <c r="Z569">
        <f t="shared" si="229"/>
        <v>4.1552721896052889</v>
      </c>
      <c r="AA569">
        <f t="shared" si="230"/>
        <v>3.2239180781420345</v>
      </c>
      <c r="AB569">
        <f t="shared" si="231"/>
        <v>2.7224197104310512</v>
      </c>
      <c r="AC569">
        <f t="shared" si="232"/>
        <v>1.8865890975794131</v>
      </c>
      <c r="AD569">
        <f t="shared" si="233"/>
        <v>1.194043732645198</v>
      </c>
      <c r="AE569">
        <f t="shared" si="234"/>
        <v>1.0621391512299592</v>
      </c>
      <c r="AF569">
        <f t="shared" si="235"/>
        <v>1.0910501790372353</v>
      </c>
      <c r="AG569">
        <f t="shared" si="236"/>
        <v>6.7459690324603709</v>
      </c>
      <c r="AH569">
        <f t="shared" si="237"/>
        <v>5.2339414907020121</v>
      </c>
      <c r="AI569">
        <f t="shared" si="238"/>
        <v>4.419772814370587</v>
      </c>
      <c r="AJ569">
        <f t="shared" si="239"/>
        <v>3.062825020484881</v>
      </c>
      <c r="AK569">
        <f t="shared" si="240"/>
        <v>1.9384968484081524</v>
      </c>
      <c r="AL569">
        <f t="shared" si="241"/>
        <v>2.0839076363061144</v>
      </c>
      <c r="AM569">
        <f t="shared" si="242"/>
        <v>2.2101242002015455</v>
      </c>
      <c r="AN569">
        <f>ACOS(COS(RADIANS(90-$C569)) *COS(RADIANS(90-'1. Intensity Data'!$C$8)) +SIN(RADIANS(90-'Climate Stations - U of M'!$C569)) *SIN(RADIANS(90-'1. Intensity Data'!$C$8)) *COS(RADIANS('Climate Stations - U of M'!$D569-'1. Intensity Data'!$C$9))) *6371</f>
        <v>431.62184249603575</v>
      </c>
    </row>
    <row r="570" spans="1:40" x14ac:dyDescent="0.25">
      <c r="A570">
        <v>583</v>
      </c>
      <c r="B570" t="s">
        <v>1166</v>
      </c>
      <c r="C570">
        <v>47.481900000000003</v>
      </c>
      <c r="D570">
        <v>-106.46810000000001</v>
      </c>
      <c r="E570">
        <v>726.89999999999895</v>
      </c>
      <c r="F570" t="s">
        <v>1167</v>
      </c>
      <c r="G570" t="s">
        <v>2345</v>
      </c>
      <c r="H570" s="8">
        <v>1.0658300000000001</v>
      </c>
      <c r="I570" s="8">
        <v>1.53478</v>
      </c>
      <c r="J570" s="8">
        <v>2.5854200000000001</v>
      </c>
      <c r="K570" s="8">
        <v>3.6941199999999998</v>
      </c>
      <c r="L570">
        <f t="shared" si="216"/>
        <v>2384.8425959999968</v>
      </c>
      <c r="M570">
        <f t="shared" si="217"/>
        <v>0.68674867676214191</v>
      </c>
      <c r="N570">
        <f t="shared" si="218"/>
        <v>1.9692229506385108</v>
      </c>
      <c r="O570" s="6">
        <f t="shared" si="219"/>
        <v>0.32782891923101309</v>
      </c>
      <c r="P570" s="6">
        <f t="shared" si="220"/>
        <v>0.45951498569115123</v>
      </c>
      <c r="Q570">
        <f t="shared" si="221"/>
        <v>1.2143689681648311</v>
      </c>
      <c r="R570" s="8">
        <v>1.8036513679025306</v>
      </c>
      <c r="S570">
        <f t="shared" si="222"/>
        <v>2.3898853951322536</v>
      </c>
      <c r="T570">
        <f t="shared" si="223"/>
        <v>1.8542214272577831</v>
      </c>
      <c r="U570">
        <f t="shared" si="224"/>
        <v>1.5657869830176834</v>
      </c>
      <c r="V570">
        <f t="shared" si="225"/>
        <v>1.0850629092841844</v>
      </c>
      <c r="W570">
        <f t="shared" si="226"/>
        <v>0.68674867676214191</v>
      </c>
      <c r="X570">
        <f t="shared" si="227"/>
        <v>0.78151900757160642</v>
      </c>
      <c r="Y570">
        <f t="shared" si="228"/>
        <v>0.86377965471422169</v>
      </c>
      <c r="Z570">
        <f t="shared" si="229"/>
        <v>4.2260040092136117</v>
      </c>
      <c r="AA570">
        <f t="shared" si="230"/>
        <v>3.2787962140450437</v>
      </c>
      <c r="AB570">
        <f t="shared" si="231"/>
        <v>2.7687612474158145</v>
      </c>
      <c r="AC570">
        <f t="shared" si="232"/>
        <v>1.9187029697004332</v>
      </c>
      <c r="AD570">
        <f t="shared" si="233"/>
        <v>1.2143689681648311</v>
      </c>
      <c r="AE570">
        <f t="shared" si="234"/>
        <v>1.2225364786061008</v>
      </c>
      <c r="AF570">
        <f t="shared" si="235"/>
        <v>1.3906723865758679</v>
      </c>
      <c r="AG570">
        <f t="shared" si="236"/>
        <v>6.8528958682220171</v>
      </c>
      <c r="AH570">
        <f t="shared" si="237"/>
        <v>5.3169019667239796</v>
      </c>
      <c r="AI570">
        <f t="shared" si="238"/>
        <v>4.489828327455804</v>
      </c>
      <c r="AJ570">
        <f t="shared" si="239"/>
        <v>3.1113722620088473</v>
      </c>
      <c r="AK570">
        <f t="shared" si="240"/>
        <v>1.9692229506385108</v>
      </c>
      <c r="AL570">
        <f t="shared" si="241"/>
        <v>2.1232722129788835</v>
      </c>
      <c r="AM570">
        <f t="shared" si="242"/>
        <v>2.2569869726903264</v>
      </c>
      <c r="AN570">
        <f>ACOS(COS(RADIANS(90-$C570)) *COS(RADIANS(90-'1. Intensity Data'!$C$8)) +SIN(RADIANS(90-'Climate Stations - U of M'!$C570)) *SIN(RADIANS(90-'1. Intensity Data'!$C$8)) *COS(RADIANS('Climate Stations - U of M'!$D570-'1. Intensity Data'!$C$9))) *6371</f>
        <v>431.64907860879754</v>
      </c>
    </row>
    <row r="571" spans="1:40" x14ac:dyDescent="0.25">
      <c r="A571" s="1">
        <v>1169</v>
      </c>
      <c r="B571" t="s">
        <v>2330</v>
      </c>
      <c r="C571">
        <v>47.325800000000001</v>
      </c>
      <c r="D571">
        <v>-106.94750000000001</v>
      </c>
      <c r="E571">
        <v>811.39999999999895</v>
      </c>
      <c r="F571" t="s">
        <v>2331</v>
      </c>
      <c r="G571" t="s">
        <v>2345</v>
      </c>
      <c r="H571" s="8">
        <v>1.02312</v>
      </c>
      <c r="I571" s="8">
        <v>1.4404699999999999</v>
      </c>
      <c r="J571" s="8">
        <v>2.4554200000000002</v>
      </c>
      <c r="K571" s="8">
        <v>3.5061499999999999</v>
      </c>
      <c r="L571">
        <f t="shared" si="216"/>
        <v>2662.0735759999966</v>
      </c>
      <c r="M571">
        <f t="shared" si="217"/>
        <v>0.67475372317090965</v>
      </c>
      <c r="N571">
        <f t="shared" si="218"/>
        <v>1.8928559576401549</v>
      </c>
      <c r="O571" s="6">
        <f t="shared" si="219"/>
        <v>0.31137399569968316</v>
      </c>
      <c r="P571" s="6">
        <f t="shared" si="220"/>
        <v>0.45892571595198961</v>
      </c>
      <c r="Q571">
        <f t="shared" si="221"/>
        <v>1.1758908367960723</v>
      </c>
      <c r="R571" s="8">
        <v>1.0894318335308057</v>
      </c>
      <c r="S571">
        <f t="shared" si="222"/>
        <v>2.3481429566347654</v>
      </c>
      <c r="T571">
        <f t="shared" si="223"/>
        <v>1.8218350525614559</v>
      </c>
      <c r="U571">
        <f t="shared" si="224"/>
        <v>1.5384384888296738</v>
      </c>
      <c r="V571">
        <f t="shared" si="225"/>
        <v>1.0661108826100374</v>
      </c>
      <c r="W571">
        <f t="shared" si="226"/>
        <v>0.67475372317090965</v>
      </c>
      <c r="X571">
        <f t="shared" si="227"/>
        <v>0.76184529237818222</v>
      </c>
      <c r="Y571">
        <f t="shared" si="228"/>
        <v>0.8374407744500949</v>
      </c>
      <c r="Z571">
        <f t="shared" si="229"/>
        <v>4.0921001120503311</v>
      </c>
      <c r="AA571">
        <f t="shared" si="230"/>
        <v>3.1749052593493952</v>
      </c>
      <c r="AB571">
        <f t="shared" si="231"/>
        <v>2.6810311078950448</v>
      </c>
      <c r="AC571">
        <f t="shared" si="232"/>
        <v>1.8579075221377943</v>
      </c>
      <c r="AD571">
        <f t="shared" si="233"/>
        <v>1.1758908367960723</v>
      </c>
      <c r="AE571">
        <f t="shared" si="234"/>
        <v>1.0439815950131697</v>
      </c>
      <c r="AF571">
        <f t="shared" si="235"/>
        <v>1.0571318640242724</v>
      </c>
      <c r="AG571">
        <f t="shared" si="236"/>
        <v>6.5871387325877384</v>
      </c>
      <c r="AH571">
        <f t="shared" si="237"/>
        <v>5.1107110856284184</v>
      </c>
      <c r="AI571">
        <f t="shared" si="238"/>
        <v>4.315711583419553</v>
      </c>
      <c r="AJ571">
        <f t="shared" si="239"/>
        <v>2.9907124130714449</v>
      </c>
      <c r="AK571">
        <f t="shared" si="240"/>
        <v>1.8928559576401549</v>
      </c>
      <c r="AL571">
        <f t="shared" si="241"/>
        <v>2.0334969682301161</v>
      </c>
      <c r="AM571">
        <f t="shared" si="242"/>
        <v>2.1555733654222027</v>
      </c>
      <c r="AN571">
        <f>ACOS(COS(RADIANS(90-$C571)) *COS(RADIANS(90-'1. Intensity Data'!$C$8)) +SIN(RADIANS(90-'Climate Stations - U of M'!$C571)) *SIN(RADIANS(90-'1. Intensity Data'!$C$8)) *COS(RADIANS('Climate Stations - U of M'!$D571-'1. Intensity Data'!$C$9))) *6371</f>
        <v>392.97403464863601</v>
      </c>
    </row>
    <row r="572" spans="1:40" x14ac:dyDescent="0.25">
      <c r="A572">
        <v>584</v>
      </c>
      <c r="B572" t="s">
        <v>1168</v>
      </c>
      <c r="C572">
        <v>46.678600000000003</v>
      </c>
      <c r="D572">
        <v>-109.75360000000001</v>
      </c>
      <c r="E572" s="13">
        <v>1411.2</v>
      </c>
      <c r="F572" t="s">
        <v>1169</v>
      </c>
      <c r="G572" t="s">
        <v>2345</v>
      </c>
      <c r="H572" s="8">
        <v>0.88288999999999995</v>
      </c>
      <c r="I572" s="8">
        <v>1.36</v>
      </c>
      <c r="J572" s="8">
        <v>2.1684199999999998</v>
      </c>
      <c r="K572" s="8">
        <v>3.3730099999999998</v>
      </c>
      <c r="L572">
        <f t="shared" si="216"/>
        <v>4629.9214080000002</v>
      </c>
      <c r="M572">
        <f t="shared" si="217"/>
        <v>0.53811053630073535</v>
      </c>
      <c r="N572">
        <f t="shared" si="218"/>
        <v>1.5873759233215607</v>
      </c>
      <c r="O572" s="6">
        <f t="shared" si="219"/>
        <v>0.26821554616752308</v>
      </c>
      <c r="P572" s="6">
        <f t="shared" si="220"/>
        <v>0.35219768669237095</v>
      </c>
      <c r="Q572">
        <f t="shared" si="221"/>
        <v>0.9697868050069659</v>
      </c>
      <c r="R572" s="8">
        <v>1.7484145119880454</v>
      </c>
      <c r="S572">
        <f t="shared" si="222"/>
        <v>1.8726246663265589</v>
      </c>
      <c r="T572">
        <f t="shared" si="223"/>
        <v>1.4528984480119855</v>
      </c>
      <c r="U572">
        <f t="shared" si="224"/>
        <v>1.2268920227656765</v>
      </c>
      <c r="V572">
        <f t="shared" si="225"/>
        <v>0.85021464735516195</v>
      </c>
      <c r="W572">
        <f t="shared" si="226"/>
        <v>0.53811053630073535</v>
      </c>
      <c r="X572">
        <f t="shared" si="227"/>
        <v>0.62430540222555142</v>
      </c>
      <c r="Y572">
        <f t="shared" si="228"/>
        <v>0.69912254584829192</v>
      </c>
      <c r="Z572">
        <f t="shared" si="229"/>
        <v>3.3748580814242408</v>
      </c>
      <c r="AA572">
        <f t="shared" si="230"/>
        <v>2.618424373518808</v>
      </c>
      <c r="AB572">
        <f t="shared" si="231"/>
        <v>2.2111139154158819</v>
      </c>
      <c r="AC572">
        <f t="shared" si="232"/>
        <v>1.5322631519110061</v>
      </c>
      <c r="AD572">
        <f t="shared" si="233"/>
        <v>0.9697868050069659</v>
      </c>
      <c r="AE572">
        <f t="shared" si="234"/>
        <v>1.2087272646274796</v>
      </c>
      <c r="AF572">
        <f t="shared" si="235"/>
        <v>1.3648767748638033</v>
      </c>
      <c r="AG572">
        <f t="shared" si="236"/>
        <v>5.5240682131590315</v>
      </c>
      <c r="AH572">
        <f t="shared" si="237"/>
        <v>4.2859149929682143</v>
      </c>
      <c r="AI572">
        <f t="shared" si="238"/>
        <v>3.6192171051731581</v>
      </c>
      <c r="AJ572">
        <f t="shared" si="239"/>
        <v>2.5080539588480661</v>
      </c>
      <c r="AK572">
        <f t="shared" si="240"/>
        <v>1.5873759233215607</v>
      </c>
      <c r="AL572">
        <f t="shared" si="241"/>
        <v>1.7326369424911703</v>
      </c>
      <c r="AM572">
        <f t="shared" si="242"/>
        <v>1.8587235071303918</v>
      </c>
      <c r="AN572">
        <f>ACOS(COS(RADIANS(90-$C572)) *COS(RADIANS(90-'1. Intensity Data'!$C$8)) +SIN(RADIANS(90-'Climate Stations - U of M'!$C572)) *SIN(RADIANS(90-'1. Intensity Data'!$C$8)) *COS(RADIANS('Climate Stations - U of M'!$D572-'1. Intensity Data'!$C$9))) *6371</f>
        <v>172.79892210690082</v>
      </c>
    </row>
    <row r="573" spans="1:40" x14ac:dyDescent="0.25">
      <c r="A573">
        <v>585</v>
      </c>
      <c r="B573" t="s">
        <v>1170</v>
      </c>
      <c r="C573">
        <v>46.649999999999899</v>
      </c>
      <c r="D573">
        <v>-109.48</v>
      </c>
      <c r="E573" s="13">
        <v>1585.9</v>
      </c>
      <c r="F573" t="s">
        <v>1171</v>
      </c>
      <c r="G573" t="s">
        <v>2345</v>
      </c>
      <c r="H573" s="8">
        <v>1.02023</v>
      </c>
      <c r="I573" s="8">
        <v>1.6333299999999999</v>
      </c>
      <c r="J573" s="8">
        <v>2.3446899999999999</v>
      </c>
      <c r="K573" s="8">
        <v>3.7636400000000001</v>
      </c>
      <c r="L573">
        <f t="shared" si="216"/>
        <v>5203.0841559999999</v>
      </c>
      <c r="M573">
        <f t="shared" si="217"/>
        <v>0.59516868916936572</v>
      </c>
      <c r="N573">
        <f t="shared" si="218"/>
        <v>1.6206618501931813</v>
      </c>
      <c r="O573" s="6">
        <f t="shared" si="219"/>
        <v>0.26213883701626683</v>
      </c>
      <c r="P573" s="6">
        <f t="shared" si="220"/>
        <v>0.41346789337627754</v>
      </c>
      <c r="Q573">
        <f t="shared" si="221"/>
        <v>1.0170648717847293</v>
      </c>
      <c r="R573" s="8">
        <v>1.86522534659608</v>
      </c>
      <c r="S573">
        <f t="shared" si="222"/>
        <v>2.0711870383093927</v>
      </c>
      <c r="T573">
        <f t="shared" si="223"/>
        <v>1.6069554607572876</v>
      </c>
      <c r="U573">
        <f t="shared" si="224"/>
        <v>1.3569846113061537</v>
      </c>
      <c r="V573">
        <f t="shared" si="225"/>
        <v>0.94036652888759786</v>
      </c>
      <c r="W573">
        <f t="shared" si="226"/>
        <v>0.59516868916936572</v>
      </c>
      <c r="X573">
        <f t="shared" si="227"/>
        <v>0.70143401687702434</v>
      </c>
      <c r="Y573">
        <f t="shared" si="228"/>
        <v>0.79367232132727195</v>
      </c>
      <c r="Z573">
        <f t="shared" si="229"/>
        <v>3.5393857538108575</v>
      </c>
      <c r="AA573">
        <f t="shared" si="230"/>
        <v>2.7460751538187691</v>
      </c>
      <c r="AB573">
        <f t="shared" si="231"/>
        <v>2.3189079076691823</v>
      </c>
      <c r="AC573">
        <f t="shared" si="232"/>
        <v>1.6069624974198724</v>
      </c>
      <c r="AD573">
        <f t="shared" si="233"/>
        <v>1.0170648717847293</v>
      </c>
      <c r="AE573">
        <f t="shared" si="234"/>
        <v>1.2379299732794882</v>
      </c>
      <c r="AF573">
        <f t="shared" si="235"/>
        <v>1.4194274346257556</v>
      </c>
      <c r="AG573">
        <f t="shared" si="236"/>
        <v>5.6399032386722707</v>
      </c>
      <c r="AH573">
        <f t="shared" si="237"/>
        <v>4.3757869955215893</v>
      </c>
      <c r="AI573">
        <f t="shared" si="238"/>
        <v>3.6951090184404531</v>
      </c>
      <c r="AJ573">
        <f t="shared" si="239"/>
        <v>2.5606457233052264</v>
      </c>
      <c r="AK573">
        <f t="shared" si="240"/>
        <v>1.6206618501931813</v>
      </c>
      <c r="AL573">
        <f t="shared" si="241"/>
        <v>1.8016688876448859</v>
      </c>
      <c r="AM573">
        <f t="shared" si="242"/>
        <v>1.9587829961529657</v>
      </c>
      <c r="AN573">
        <f>ACOS(COS(RADIANS(90-$C573)) *COS(RADIANS(90-'1. Intensity Data'!$C$8)) +SIN(RADIANS(90-'Climate Stations - U of M'!$C573)) *SIN(RADIANS(90-'1. Intensity Data'!$C$8)) *COS(RADIANS('Climate Stations - U of M'!$D573-'1. Intensity Data'!$C$9))) *6371</f>
        <v>193.57346008073756</v>
      </c>
    </row>
    <row r="574" spans="1:40" x14ac:dyDescent="0.25">
      <c r="A574">
        <v>588</v>
      </c>
      <c r="B574" t="s">
        <v>1176</v>
      </c>
      <c r="C574">
        <v>48.1892</v>
      </c>
      <c r="D574">
        <v>-114.31140000000001</v>
      </c>
      <c r="E574">
        <v>896.1</v>
      </c>
      <c r="F574" t="s">
        <v>1177</v>
      </c>
      <c r="G574" t="s">
        <v>2346</v>
      </c>
      <c r="H574" s="8">
        <v>0.75</v>
      </c>
      <c r="I574" s="8">
        <v>1.31931</v>
      </c>
      <c r="J574" s="8">
        <v>1.7925199999999999</v>
      </c>
      <c r="K574" s="8">
        <v>2.9071400000000001</v>
      </c>
      <c r="L574">
        <f t="shared" si="216"/>
        <v>2939.960724</v>
      </c>
      <c r="M574">
        <f t="shared" si="217"/>
        <v>0.3515410220704796</v>
      </c>
      <c r="N574">
        <f t="shared" si="218"/>
        <v>1.107919749636995</v>
      </c>
      <c r="O574" s="6">
        <f t="shared" si="219"/>
        <v>0.19334720846912157</v>
      </c>
      <c r="P574" s="6">
        <f t="shared" si="220"/>
        <v>0.21752294965097196</v>
      </c>
      <c r="Q574">
        <f t="shared" si="221"/>
        <v>0.66272134964398344</v>
      </c>
      <c r="R574" s="8">
        <v>-9.9989999999999996E-2</v>
      </c>
      <c r="S574">
        <f t="shared" si="222"/>
        <v>1.223362756805269</v>
      </c>
      <c r="T574">
        <f t="shared" si="223"/>
        <v>0.94916075959029489</v>
      </c>
      <c r="U574">
        <f t="shared" si="224"/>
        <v>0.80151353032069339</v>
      </c>
      <c r="V574">
        <f t="shared" si="225"/>
        <v>0.55543481487135782</v>
      </c>
      <c r="W574">
        <f t="shared" si="226"/>
        <v>0.3515410220704796</v>
      </c>
      <c r="X574">
        <f t="shared" si="227"/>
        <v>0.45115576655285972</v>
      </c>
      <c r="Y574">
        <f t="shared" si="228"/>
        <v>0.5376213647635657</v>
      </c>
      <c r="Z574">
        <f t="shared" si="229"/>
        <v>2.3062702967610624</v>
      </c>
      <c r="AA574">
        <f t="shared" si="230"/>
        <v>1.7893476440387555</v>
      </c>
      <c r="AB574">
        <f t="shared" si="231"/>
        <v>1.5110046771882821</v>
      </c>
      <c r="AC574">
        <f t="shared" si="232"/>
        <v>1.0470997324374938</v>
      </c>
      <c r="AD574">
        <f t="shared" si="233"/>
        <v>0.66272134964398344</v>
      </c>
      <c r="AE574">
        <f t="shared" si="234"/>
        <v>0.74662613663046817</v>
      </c>
      <c r="AF574">
        <f t="shared" si="235"/>
        <v>0.50167186776538608</v>
      </c>
      <c r="AG574">
        <f t="shared" si="236"/>
        <v>3.8555607287367426</v>
      </c>
      <c r="AH574">
        <f t="shared" si="237"/>
        <v>2.9913833240198864</v>
      </c>
      <c r="AI574">
        <f t="shared" si="238"/>
        <v>2.5260570291723483</v>
      </c>
      <c r="AJ574">
        <f t="shared" si="239"/>
        <v>1.7505132044264522</v>
      </c>
      <c r="AK574">
        <f t="shared" si="240"/>
        <v>1.107919749636995</v>
      </c>
      <c r="AL574">
        <f t="shared" si="241"/>
        <v>1.2790698122277462</v>
      </c>
      <c r="AM574">
        <f t="shared" si="242"/>
        <v>1.4276280665565184</v>
      </c>
      <c r="AN574">
        <f>ACOS(COS(RADIANS(90-$C574)) *COS(RADIANS(90-'1. Intensity Data'!$C$8)) +SIN(RADIANS(90-'Climate Stations - U of M'!$C574)) *SIN(RADIANS(90-'1. Intensity Data'!$C$8)) *COS(RADIANS('Climate Stations - U of M'!$D574-'1. Intensity Data'!$C$9))) *6371</f>
        <v>248.00705562817171</v>
      </c>
    </row>
    <row r="575" spans="1:40" x14ac:dyDescent="0.25">
      <c r="A575">
        <v>65</v>
      </c>
      <c r="B575" t="s">
        <v>132</v>
      </c>
      <c r="C575">
        <v>48.189100000000003</v>
      </c>
      <c r="D575">
        <v>-114.3263</v>
      </c>
      <c r="E575">
        <v>897.89999999999895</v>
      </c>
      <c r="F575" t="s">
        <v>133</v>
      </c>
      <c r="G575" t="s">
        <v>2346</v>
      </c>
      <c r="H575" s="8">
        <v>0.755</v>
      </c>
      <c r="I575" s="8">
        <v>1.32877</v>
      </c>
      <c r="J575" s="8">
        <v>1.7972699999999999</v>
      </c>
      <c r="K575" s="8">
        <v>2.9180000000000001</v>
      </c>
      <c r="L575">
        <f t="shared" si="216"/>
        <v>2945.8662359999967</v>
      </c>
      <c r="M575">
        <f t="shared" si="217"/>
        <v>0.35346838940079711</v>
      </c>
      <c r="N575">
        <f t="shared" si="218"/>
        <v>1.1091379747119532</v>
      </c>
      <c r="O575" s="6">
        <f t="shared" si="219"/>
        <v>0.19316593595247858</v>
      </c>
      <c r="P575" s="6">
        <f t="shared" si="220"/>
        <v>0.2195759655151136</v>
      </c>
      <c r="Q575">
        <f t="shared" si="221"/>
        <v>0.66435697011353345</v>
      </c>
      <c r="R575" s="8">
        <v>1.3628716909024576</v>
      </c>
      <c r="S575">
        <f t="shared" si="222"/>
        <v>1.2300699951147738</v>
      </c>
      <c r="T575">
        <f t="shared" si="223"/>
        <v>0.95436465138215221</v>
      </c>
      <c r="U575">
        <f t="shared" si="224"/>
        <v>0.80590792783381737</v>
      </c>
      <c r="V575">
        <f t="shared" si="225"/>
        <v>0.5584800552532595</v>
      </c>
      <c r="W575">
        <f t="shared" si="226"/>
        <v>0.35346838940079711</v>
      </c>
      <c r="X575">
        <f t="shared" si="227"/>
        <v>0.45385129205059782</v>
      </c>
      <c r="Y575">
        <f t="shared" si="228"/>
        <v>0.54098365155062489</v>
      </c>
      <c r="Z575">
        <f t="shared" si="229"/>
        <v>2.3119622559950965</v>
      </c>
      <c r="AA575">
        <f t="shared" si="230"/>
        <v>1.7937638193065404</v>
      </c>
      <c r="AB575">
        <f t="shared" si="231"/>
        <v>1.5147338918588562</v>
      </c>
      <c r="AC575">
        <f t="shared" si="232"/>
        <v>1.0496840127793829</v>
      </c>
      <c r="AD575">
        <f t="shared" si="233"/>
        <v>0.66435697011353345</v>
      </c>
      <c r="AE575">
        <f t="shared" si="234"/>
        <v>1.1123415593560826</v>
      </c>
      <c r="AF575">
        <f t="shared" si="235"/>
        <v>1.1848282774168339</v>
      </c>
      <c r="AG575">
        <f t="shared" si="236"/>
        <v>3.8598001519975971</v>
      </c>
      <c r="AH575">
        <f t="shared" si="237"/>
        <v>2.9946725317222738</v>
      </c>
      <c r="AI575">
        <f t="shared" si="238"/>
        <v>2.528834582343253</v>
      </c>
      <c r="AJ575">
        <f t="shared" si="239"/>
        <v>1.752438000044886</v>
      </c>
      <c r="AK575">
        <f t="shared" si="240"/>
        <v>1.1091379747119532</v>
      </c>
      <c r="AL575">
        <f t="shared" si="241"/>
        <v>1.2811709810339649</v>
      </c>
      <c r="AM575">
        <f t="shared" si="242"/>
        <v>1.4304956305214711</v>
      </c>
      <c r="AN575">
        <f>ACOS(COS(RADIANS(90-$C575)) *COS(RADIANS(90-'1. Intensity Data'!$C$8)) +SIN(RADIANS(90-'Climate Stations - U of M'!$C575)) *SIN(RADIANS(90-'1. Intensity Data'!$C$8)) *COS(RADIANS('Climate Stations - U of M'!$D575-'1. Intensity Data'!$C$9))) *6371</f>
        <v>248.78262327430332</v>
      </c>
    </row>
    <row r="576" spans="1:40" x14ac:dyDescent="0.25">
      <c r="A576">
        <v>60</v>
      </c>
      <c r="B576" t="s">
        <v>122</v>
      </c>
      <c r="C576">
        <v>48.218000000000004</v>
      </c>
      <c r="D576">
        <v>-114.3398</v>
      </c>
      <c r="E576">
        <v>920.5</v>
      </c>
      <c r="F576" t="s">
        <v>123</v>
      </c>
      <c r="G576" t="s">
        <v>2346</v>
      </c>
      <c r="H576" s="8">
        <v>0.75</v>
      </c>
      <c r="I576" s="8">
        <v>1.3129599999999999</v>
      </c>
      <c r="J576" s="8">
        <v>1.7838099999999999</v>
      </c>
      <c r="K576" s="8">
        <v>2.9</v>
      </c>
      <c r="L576">
        <f t="shared" si="216"/>
        <v>3020.0132199999998</v>
      </c>
      <c r="M576">
        <f t="shared" si="217"/>
        <v>0.35380766022827204</v>
      </c>
      <c r="N576">
        <f t="shared" si="218"/>
        <v>1.1033468004024138</v>
      </c>
      <c r="O576" s="6">
        <f t="shared" si="219"/>
        <v>0.1915988579653328</v>
      </c>
      <c r="P576" s="6">
        <f t="shared" si="220"/>
        <v>0.22100145203109622</v>
      </c>
      <c r="Q576">
        <f t="shared" si="221"/>
        <v>0.66217412621675509</v>
      </c>
      <c r="R576" s="8">
        <v>1.1108205653175873</v>
      </c>
      <c r="S576">
        <f t="shared" si="222"/>
        <v>1.2312506575943867</v>
      </c>
      <c r="T576">
        <f t="shared" si="223"/>
        <v>0.95528068261633448</v>
      </c>
      <c r="U576">
        <f t="shared" si="224"/>
        <v>0.80668146532046014</v>
      </c>
      <c r="V576">
        <f t="shared" si="225"/>
        <v>0.55901610316066985</v>
      </c>
      <c r="W576">
        <f t="shared" si="226"/>
        <v>0.35380766022827204</v>
      </c>
      <c r="X576">
        <f t="shared" si="227"/>
        <v>0.45285574517120403</v>
      </c>
      <c r="Y576">
        <f t="shared" si="228"/>
        <v>0.53882948290166899</v>
      </c>
      <c r="Z576">
        <f t="shared" si="229"/>
        <v>2.3043659592343073</v>
      </c>
      <c r="AA576">
        <f t="shared" si="230"/>
        <v>1.7878701407852389</v>
      </c>
      <c r="AB576">
        <f t="shared" si="231"/>
        <v>1.5097570077742015</v>
      </c>
      <c r="AC576">
        <f t="shared" si="232"/>
        <v>1.046235119422473</v>
      </c>
      <c r="AD576">
        <f t="shared" si="233"/>
        <v>0.66217412621675509</v>
      </c>
      <c r="AE576">
        <f t="shared" si="234"/>
        <v>1.049328777959865</v>
      </c>
      <c r="AF576">
        <f t="shared" si="235"/>
        <v>1.0671204017686993</v>
      </c>
      <c r="AG576">
        <f t="shared" si="236"/>
        <v>3.8396468654003999</v>
      </c>
      <c r="AH576">
        <f t="shared" si="237"/>
        <v>2.9790363610865174</v>
      </c>
      <c r="AI576">
        <f t="shared" si="238"/>
        <v>2.5156307049175033</v>
      </c>
      <c r="AJ576">
        <f t="shared" si="239"/>
        <v>1.743287944635814</v>
      </c>
      <c r="AK576">
        <f t="shared" si="240"/>
        <v>1.1033468004024138</v>
      </c>
      <c r="AL576">
        <f t="shared" si="241"/>
        <v>1.2734626003018104</v>
      </c>
      <c r="AM576">
        <f t="shared" si="242"/>
        <v>1.4211231146144865</v>
      </c>
      <c r="AN576">
        <f>ACOS(COS(RADIANS(90-$C576)) *COS(RADIANS(90-'1. Intensity Data'!$C$8)) +SIN(RADIANS(90-'Climate Stations - U of M'!$C576)) *SIN(RADIANS(90-'1. Intensity Data'!$C$8)) *COS(RADIANS('Climate Stations - U of M'!$D576-'1. Intensity Data'!$C$9))) *6371</f>
        <v>251.75977359808135</v>
      </c>
    </row>
    <row r="577" spans="1:40" x14ac:dyDescent="0.25">
      <c r="A577">
        <v>53</v>
      </c>
      <c r="B577" t="s">
        <v>109</v>
      </c>
      <c r="C577">
        <v>48.091299999999897</v>
      </c>
      <c r="D577">
        <v>-114.46420000000001</v>
      </c>
      <c r="E577">
        <v>992.1</v>
      </c>
      <c r="F577" t="s">
        <v>110</v>
      </c>
      <c r="G577" t="s">
        <v>2346</v>
      </c>
      <c r="H577" s="8">
        <v>0.86</v>
      </c>
      <c r="I577" s="8">
        <v>1.52</v>
      </c>
      <c r="J577" s="8">
        <v>1.9642900000000001</v>
      </c>
      <c r="K577" s="8">
        <v>3.375</v>
      </c>
      <c r="L577">
        <f t="shared" si="216"/>
        <v>3254.9213640000003</v>
      </c>
      <c r="M577">
        <f t="shared" si="217"/>
        <v>0.39750684521894741</v>
      </c>
      <c r="N577">
        <f t="shared" si="218"/>
        <v>1.1365200541576299</v>
      </c>
      <c r="O577" s="6">
        <f t="shared" si="219"/>
        <v>0.18890819606972184</v>
      </c>
      <c r="P577" s="6">
        <f t="shared" si="220"/>
        <v>0.26656566172855423</v>
      </c>
      <c r="Q577">
        <f t="shared" si="221"/>
        <v>0.70154285794309212</v>
      </c>
      <c r="R577" s="8">
        <v>2.1785328450889487</v>
      </c>
      <c r="S577">
        <f t="shared" si="222"/>
        <v>1.383323821361937</v>
      </c>
      <c r="T577">
        <f t="shared" si="223"/>
        <v>1.073268482091158</v>
      </c>
      <c r="U577">
        <f t="shared" si="224"/>
        <v>0.9063156070992</v>
      </c>
      <c r="V577">
        <f t="shared" si="225"/>
        <v>0.62806081544593695</v>
      </c>
      <c r="W577">
        <f t="shared" si="226"/>
        <v>0.39750684521894741</v>
      </c>
      <c r="X577">
        <f t="shared" si="227"/>
        <v>0.51313013391421058</v>
      </c>
      <c r="Y577">
        <f t="shared" si="228"/>
        <v>0.61349114850169895</v>
      </c>
      <c r="Z577">
        <f t="shared" si="229"/>
        <v>2.4413691456419606</v>
      </c>
      <c r="AA577">
        <f t="shared" si="230"/>
        <v>1.894165716446349</v>
      </c>
      <c r="AB577">
        <f t="shared" si="231"/>
        <v>1.5995177161102498</v>
      </c>
      <c r="AC577">
        <f t="shared" si="232"/>
        <v>1.1084377155500855</v>
      </c>
      <c r="AD577">
        <f t="shared" si="233"/>
        <v>0.70154285794309212</v>
      </c>
      <c r="AE577">
        <f t="shared" si="234"/>
        <v>1.3162568479027055</v>
      </c>
      <c r="AF577">
        <f t="shared" si="235"/>
        <v>1.5657420364219252</v>
      </c>
      <c r="AG577">
        <f t="shared" si="236"/>
        <v>3.9550897884685519</v>
      </c>
      <c r="AH577">
        <f t="shared" si="237"/>
        <v>3.0686041462256006</v>
      </c>
      <c r="AI577">
        <f t="shared" si="238"/>
        <v>2.5912657234793959</v>
      </c>
      <c r="AJ577">
        <f t="shared" si="239"/>
        <v>1.7957016855690553</v>
      </c>
      <c r="AK577">
        <f t="shared" si="240"/>
        <v>1.1365200541576299</v>
      </c>
      <c r="AL577">
        <f t="shared" si="241"/>
        <v>1.3434625406182223</v>
      </c>
      <c r="AM577">
        <f t="shared" si="242"/>
        <v>1.5230886188660169</v>
      </c>
      <c r="AN577">
        <f>ACOS(COS(RADIANS(90-$C577)) *COS(RADIANS(90-'1. Intensity Data'!$C$8)) +SIN(RADIANS(90-'Climate Stations - U of M'!$C577)) *SIN(RADIANS(90-'1. Intensity Data'!$C$8)) *COS(RADIANS('Climate Stations - U of M'!$D577-'1. Intensity Data'!$C$9))) *6371</f>
        <v>248.86004717273897</v>
      </c>
    </row>
    <row r="578" spans="1:40" x14ac:dyDescent="0.25">
      <c r="A578">
        <v>61</v>
      </c>
      <c r="B578" t="s">
        <v>124</v>
      </c>
      <c r="C578">
        <v>48.1511</v>
      </c>
      <c r="D578">
        <v>-114.4233</v>
      </c>
      <c r="E578">
        <v>980.79999999999905</v>
      </c>
      <c r="F578" t="s">
        <v>125</v>
      </c>
      <c r="G578" t="s">
        <v>2346</v>
      </c>
      <c r="H578" s="8">
        <v>0.85333000000000003</v>
      </c>
      <c r="I578" s="8">
        <v>1.5532300000000001</v>
      </c>
      <c r="J578" s="8">
        <v>1.89062</v>
      </c>
      <c r="K578" s="8">
        <v>3.3788499999999999</v>
      </c>
      <c r="L578">
        <f t="shared" si="216"/>
        <v>3217.8478719999966</v>
      </c>
      <c r="M578">
        <f t="shared" si="217"/>
        <v>0.38450345648111711</v>
      </c>
      <c r="N578">
        <f t="shared" si="218"/>
        <v>1.0789632633502737</v>
      </c>
      <c r="O578" s="6">
        <f t="shared" si="219"/>
        <v>0.1775193565849576</v>
      </c>
      <c r="P578" s="6">
        <f t="shared" si="220"/>
        <v>0.26145641496943817</v>
      </c>
      <c r="Q578">
        <f t="shared" si="221"/>
        <v>0.67020983915985588</v>
      </c>
      <c r="R578" s="8">
        <v>1.461674612365496</v>
      </c>
      <c r="S578">
        <f t="shared" si="222"/>
        <v>1.3380720285542875</v>
      </c>
      <c r="T578">
        <f t="shared" si="223"/>
        <v>1.0381593324990162</v>
      </c>
      <c r="U578">
        <f t="shared" si="224"/>
        <v>0.87666788077694691</v>
      </c>
      <c r="V578">
        <f t="shared" si="225"/>
        <v>0.60751546124016509</v>
      </c>
      <c r="W578">
        <f t="shared" si="226"/>
        <v>0.38450345648111711</v>
      </c>
      <c r="X578">
        <f t="shared" si="227"/>
        <v>0.50171009236083786</v>
      </c>
      <c r="Y578">
        <f t="shared" si="228"/>
        <v>0.60344545230443547</v>
      </c>
      <c r="Z578">
        <f t="shared" si="229"/>
        <v>2.3323302402762982</v>
      </c>
      <c r="AA578">
        <f t="shared" si="230"/>
        <v>1.8095665657316111</v>
      </c>
      <c r="AB578">
        <f t="shared" si="231"/>
        <v>1.5280784332844712</v>
      </c>
      <c r="AC578">
        <f t="shared" si="232"/>
        <v>1.0589315458725723</v>
      </c>
      <c r="AD578">
        <f t="shared" si="233"/>
        <v>0.67020983915985588</v>
      </c>
      <c r="AE578">
        <f t="shared" si="234"/>
        <v>1.1370422897218422</v>
      </c>
      <c r="AF578">
        <f t="shared" si="235"/>
        <v>1.2309692417400728</v>
      </c>
      <c r="AG578">
        <f t="shared" si="236"/>
        <v>3.7547921564589521</v>
      </c>
      <c r="AH578">
        <f t="shared" si="237"/>
        <v>2.9132008110457392</v>
      </c>
      <c r="AI578">
        <f t="shared" si="238"/>
        <v>2.4600362404386238</v>
      </c>
      <c r="AJ578">
        <f t="shared" si="239"/>
        <v>1.7047619560934326</v>
      </c>
      <c r="AK578">
        <f t="shared" si="240"/>
        <v>1.0789632633502737</v>
      </c>
      <c r="AL578">
        <f t="shared" si="241"/>
        <v>1.2818774475127053</v>
      </c>
      <c r="AM578">
        <f t="shared" si="242"/>
        <v>1.4580069593656959</v>
      </c>
      <c r="AN578">
        <f>ACOS(COS(RADIANS(90-$C578)) *COS(RADIANS(90-'1. Intensity Data'!$C$8)) +SIN(RADIANS(90-'Climate Stations - U of M'!$C578)) *SIN(RADIANS(90-'1. Intensity Data'!$C$8)) *COS(RADIANS('Climate Stations - U of M'!$D578-'1. Intensity Data'!$C$9))) *6371</f>
        <v>251.05390466644309</v>
      </c>
    </row>
    <row r="579" spans="1:40" x14ac:dyDescent="0.25">
      <c r="A579">
        <v>587</v>
      </c>
      <c r="B579" t="s">
        <v>1174</v>
      </c>
      <c r="C579">
        <v>48.309399999999897</v>
      </c>
      <c r="D579">
        <v>-114.2522</v>
      </c>
      <c r="E579">
        <v>903.7</v>
      </c>
      <c r="F579" t="s">
        <v>1175</v>
      </c>
      <c r="G579" t="s">
        <v>2346</v>
      </c>
      <c r="H579" s="8">
        <v>0.79132999999999998</v>
      </c>
      <c r="I579" s="8">
        <v>1.33074</v>
      </c>
      <c r="J579" s="8">
        <v>1.78932</v>
      </c>
      <c r="K579" s="8">
        <v>2.9595600000000002</v>
      </c>
      <c r="L579">
        <f t="shared" ref="L579:L642" si="243">E579*3.28084</f>
        <v>2964.8951080000002</v>
      </c>
      <c r="M579">
        <f t="shared" ref="M579:M642" si="244">IF($G579="E",0.028+(0.89*($H579*($H579/$I579))),(0.019+(0.711*($H579*($H579/$I579)))+(0.001*($L579/100))))</f>
        <v>0.38322253651960503</v>
      </c>
      <c r="N579">
        <f t="shared" ref="N579:N642" si="245">IF($G579="E",0.671+(0.757*($J579*($J579/$K579)))-(0.003*($L579/100)),(0.338+(0.67*($J579*($J579/$K579)))+(0.001*($L579/100))))</f>
        <v>1.0924581327853888</v>
      </c>
      <c r="O579" s="6">
        <f t="shared" ref="O579:O642" si="246">INDEX(LINEST($M579:$N579,LN($J$1:$K$1)),1)</f>
        <v>0.18129637665261183</v>
      </c>
      <c r="P579" s="6">
        <f t="shared" ref="P579:P642" si="247">INDEX(LINEST($M579:$N579,LN($J$1:$K$1)),1,2)</f>
        <v>0.25755746419711317</v>
      </c>
      <c r="Q579">
        <f t="shared" ref="Q579:Q642" si="248">O579*LN(10)+P579</f>
        <v>0.67500779849125103</v>
      </c>
      <c r="R579" s="8">
        <v>1.8013622651264818</v>
      </c>
      <c r="S579">
        <f t="shared" ref="S579:S642" si="249">0.29*$M579*12</f>
        <v>1.3336144270882255</v>
      </c>
      <c r="T579">
        <f t="shared" ref="T579:T642" si="250">0.45*$M579*6</f>
        <v>1.0347008486029337</v>
      </c>
      <c r="U579">
        <f t="shared" ref="U579:U642" si="251">0.57*$M579*4</f>
        <v>0.87374738326469936</v>
      </c>
      <c r="V579">
        <f t="shared" ref="V579:V642" si="252">0.79*$M579*2</f>
        <v>0.60549160770097599</v>
      </c>
      <c r="W579">
        <f t="shared" ref="W579:W642" si="253">M579</f>
        <v>0.38322253651960503</v>
      </c>
      <c r="X579">
        <f t="shared" ref="X579:X642" si="254">0.25*H579+0.75*M579</f>
        <v>0.48524940238970371</v>
      </c>
      <c r="Y579">
        <f t="shared" ref="Y579:Y642" si="255">0.467*H579+0.533*M579</f>
        <v>0.57380872196494948</v>
      </c>
      <c r="Z579">
        <f t="shared" ref="Z579:Z642" si="256">0.29*$Q579*12</f>
        <v>2.3490271387495536</v>
      </c>
      <c r="AA579">
        <f t="shared" ref="AA579:AA642" si="257">0.45*$Q579*6</f>
        <v>1.8225210559263778</v>
      </c>
      <c r="AB579">
        <f t="shared" ref="AB579:AB642" si="258">0.57*$Q579*4</f>
        <v>1.5390177805600522</v>
      </c>
      <c r="AC579">
        <f t="shared" ref="AC579:AC642" si="259">0.79*$Q579*2</f>
        <v>1.0665123216161767</v>
      </c>
      <c r="AD579">
        <f t="shared" ref="AD579:AD642" si="260">Q579</f>
        <v>0.67500779849125103</v>
      </c>
      <c r="AE579">
        <f t="shared" ref="AE579:AE642" si="261">0.25*R579+0.75*$Q$3</f>
        <v>1.2219642029120887</v>
      </c>
      <c r="AF579">
        <f t="shared" ref="AF579:AF642" si="262">0.467*R579+0.533*$Q$3</f>
        <v>1.389603375579453</v>
      </c>
      <c r="AG579">
        <f t="shared" ref="AG579:AG642" si="263">0.29*$N579*12</f>
        <v>3.801754302093153</v>
      </c>
      <c r="AH579">
        <f t="shared" ref="AH579:AH642" si="264">0.45*$N579*6</f>
        <v>2.94963695852055</v>
      </c>
      <c r="AI579">
        <f t="shared" ref="AI579:AI642" si="265">0.57*$N579*4</f>
        <v>2.4908045427506864</v>
      </c>
      <c r="AJ579">
        <f t="shared" ref="AJ579:AJ642" si="266">0.79*$N579*2</f>
        <v>1.7260838498009143</v>
      </c>
      <c r="AK579">
        <f t="shared" ref="AK579:AK642" si="267">N579</f>
        <v>1.0924581327853888</v>
      </c>
      <c r="AL579">
        <f t="shared" ref="AL579:AL642" si="268">0.25*J579+0.75*N579</f>
        <v>1.2666735995890417</v>
      </c>
      <c r="AM579">
        <f t="shared" ref="AM579:AM642" si="269">0.467*J579+0.533*N579</f>
        <v>1.4178926247746122</v>
      </c>
      <c r="AN579">
        <f>ACOS(COS(RADIANS(90-$C579)) *COS(RADIANS(90-'1. Intensity Data'!$C$8)) +SIN(RADIANS(90-'Climate Stations - U of M'!$C579)) *SIN(RADIANS(90-'1. Intensity Data'!$C$8)) *COS(RADIANS('Climate Stations - U of M'!$D579-'1. Intensity Data'!$C$9))) *6371</f>
        <v>254.65580016074949</v>
      </c>
    </row>
    <row r="580" spans="1:40" x14ac:dyDescent="0.25">
      <c r="A580">
        <v>586</v>
      </c>
      <c r="B580" t="s">
        <v>1172</v>
      </c>
      <c r="C580">
        <v>48.304200000000002</v>
      </c>
      <c r="D580">
        <v>-114.2636</v>
      </c>
      <c r="E580">
        <v>901.29999999999905</v>
      </c>
      <c r="F580" t="s">
        <v>1173</v>
      </c>
      <c r="G580" t="s">
        <v>2346</v>
      </c>
      <c r="H580" s="8">
        <v>0.78386</v>
      </c>
      <c r="I580" s="8">
        <v>1.3175399999999999</v>
      </c>
      <c r="J580" s="8">
        <v>1.78362</v>
      </c>
      <c r="K580" s="8">
        <v>2.9420000000000002</v>
      </c>
      <c r="L580">
        <f t="shared" si="243"/>
        <v>2957.0210919999968</v>
      </c>
      <c r="M580">
        <f t="shared" si="244"/>
        <v>0.38014598942812877</v>
      </c>
      <c r="N580">
        <f t="shared" si="245"/>
        <v>1.0920675610042963</v>
      </c>
      <c r="O580" s="6">
        <f t="shared" si="246"/>
        <v>0.18198297162065183</v>
      </c>
      <c r="P580" s="6">
        <f t="shared" si="247"/>
        <v>0.25400500573935336</v>
      </c>
      <c r="Q580">
        <f t="shared" si="248"/>
        <v>0.67303628337182475</v>
      </c>
      <c r="R580" s="8">
        <v>1.2520691262907595</v>
      </c>
      <c r="S580">
        <f t="shared" si="249"/>
        <v>1.3229080432098881</v>
      </c>
      <c r="T580">
        <f t="shared" si="250"/>
        <v>1.0263941714559477</v>
      </c>
      <c r="U580">
        <f t="shared" si="251"/>
        <v>0.86673285589613358</v>
      </c>
      <c r="V580">
        <f t="shared" si="252"/>
        <v>0.60063066329644343</v>
      </c>
      <c r="W580">
        <f t="shared" si="253"/>
        <v>0.38014598942812877</v>
      </c>
      <c r="X580">
        <f t="shared" si="254"/>
        <v>0.48107449207109659</v>
      </c>
      <c r="Y580">
        <f t="shared" si="255"/>
        <v>0.56868043236519261</v>
      </c>
      <c r="Z580">
        <f t="shared" si="256"/>
        <v>2.3421662661339502</v>
      </c>
      <c r="AA580">
        <f t="shared" si="257"/>
        <v>1.8171979651039267</v>
      </c>
      <c r="AB580">
        <f t="shared" si="258"/>
        <v>1.5345227260877603</v>
      </c>
      <c r="AC580">
        <f t="shared" si="259"/>
        <v>1.0633973277274831</v>
      </c>
      <c r="AD580">
        <f t="shared" si="260"/>
        <v>0.67303628337182475</v>
      </c>
      <c r="AE580">
        <f t="shared" si="261"/>
        <v>1.084640918203158</v>
      </c>
      <c r="AF580">
        <f t="shared" si="262"/>
        <v>1.1330834797431708</v>
      </c>
      <c r="AG580">
        <f t="shared" si="263"/>
        <v>3.8003951122949502</v>
      </c>
      <c r="AH580">
        <f t="shared" si="264"/>
        <v>2.9485824147115998</v>
      </c>
      <c r="AI580">
        <f t="shared" si="265"/>
        <v>2.4899140390897951</v>
      </c>
      <c r="AJ580">
        <f t="shared" si="266"/>
        <v>1.7254667463867881</v>
      </c>
      <c r="AK580">
        <f t="shared" si="267"/>
        <v>1.0920675610042963</v>
      </c>
      <c r="AL580">
        <f t="shared" si="268"/>
        <v>1.2649556707532221</v>
      </c>
      <c r="AM580">
        <f t="shared" si="269"/>
        <v>1.41502255001529</v>
      </c>
      <c r="AN580">
        <f>ACOS(COS(RADIANS(90-$C580)) *COS(RADIANS(90-'1. Intensity Data'!$C$8)) +SIN(RADIANS(90-'Climate Stations - U of M'!$C580)) *SIN(RADIANS(90-'1. Intensity Data'!$C$8)) *COS(RADIANS('Climate Stations - U of M'!$D580-'1. Intensity Data'!$C$9))) *6371</f>
        <v>254.79606461948646</v>
      </c>
    </row>
    <row r="581" spans="1:40" x14ac:dyDescent="0.25">
      <c r="A581">
        <v>998</v>
      </c>
      <c r="B581" t="s">
        <v>1991</v>
      </c>
      <c r="C581">
        <v>45.575299999999899</v>
      </c>
      <c r="D581">
        <v>-112.5575</v>
      </c>
      <c r="E581" s="13">
        <v>1929.4</v>
      </c>
      <c r="F581" t="s">
        <v>1992</v>
      </c>
      <c r="G581" t="s">
        <v>2345</v>
      </c>
      <c r="H581" s="8">
        <v>0.73938000000000004</v>
      </c>
      <c r="I581" s="8">
        <v>1.2536</v>
      </c>
      <c r="J581" s="8">
        <v>1.6</v>
      </c>
      <c r="K581" s="8">
        <v>2.8891800000000001</v>
      </c>
      <c r="L581">
        <f t="shared" si="243"/>
        <v>6330.0526960000007</v>
      </c>
      <c r="M581">
        <f t="shared" si="244"/>
        <v>0.41612035586790053</v>
      </c>
      <c r="N581">
        <f t="shared" si="245"/>
        <v>1.1518492896092045</v>
      </c>
      <c r="O581" s="6">
        <f t="shared" si="246"/>
        <v>0.18806866235715888</v>
      </c>
      <c r="P581" s="6">
        <f t="shared" si="247"/>
        <v>0.28576109280335549</v>
      </c>
      <c r="Q581">
        <f t="shared" si="248"/>
        <v>0.71880519120628006</v>
      </c>
      <c r="R581" s="8">
        <v>1.2893178554164995</v>
      </c>
      <c r="S581">
        <f t="shared" si="249"/>
        <v>1.4480988384202937</v>
      </c>
      <c r="T581">
        <f t="shared" si="250"/>
        <v>1.1235249608433313</v>
      </c>
      <c r="U581">
        <f t="shared" si="251"/>
        <v>0.94875441137881311</v>
      </c>
      <c r="V581">
        <f t="shared" si="252"/>
        <v>0.65747016227128285</v>
      </c>
      <c r="W581">
        <f t="shared" si="253"/>
        <v>0.41612035586790053</v>
      </c>
      <c r="X581">
        <f t="shared" si="254"/>
        <v>0.49693526690092538</v>
      </c>
      <c r="Y581">
        <f t="shared" si="255"/>
        <v>0.56708260967759105</v>
      </c>
      <c r="Z581">
        <f t="shared" si="256"/>
        <v>2.5014420653978542</v>
      </c>
      <c r="AA581">
        <f t="shared" si="257"/>
        <v>1.9407740162569562</v>
      </c>
      <c r="AB581">
        <f t="shared" si="258"/>
        <v>1.6388758359503184</v>
      </c>
      <c r="AC581">
        <f t="shared" si="259"/>
        <v>1.1357122021059225</v>
      </c>
      <c r="AD581">
        <f t="shared" si="260"/>
        <v>0.71880519120628006</v>
      </c>
      <c r="AE581">
        <f t="shared" si="261"/>
        <v>1.093953100484593</v>
      </c>
      <c r="AF581">
        <f t="shared" si="262"/>
        <v>1.1504786362448916</v>
      </c>
      <c r="AG581">
        <f t="shared" si="263"/>
        <v>4.0084355278400317</v>
      </c>
      <c r="AH581">
        <f t="shared" si="264"/>
        <v>3.1099930819448525</v>
      </c>
      <c r="AI581">
        <f t="shared" si="265"/>
        <v>2.626216380308986</v>
      </c>
      <c r="AJ581">
        <f t="shared" si="266"/>
        <v>1.8199218775825432</v>
      </c>
      <c r="AK581">
        <f t="shared" si="267"/>
        <v>1.1518492896092045</v>
      </c>
      <c r="AL581">
        <f t="shared" si="268"/>
        <v>1.2638869672069033</v>
      </c>
      <c r="AM581">
        <f t="shared" si="269"/>
        <v>1.3611356713617062</v>
      </c>
      <c r="AN581">
        <f>ACOS(COS(RADIANS(90-$C581)) *COS(RADIANS(90-'1. Intensity Data'!$C$8)) +SIN(RADIANS(90-'Climate Stations - U of M'!$C581)) *SIN(RADIANS(90-'1. Intensity Data'!$C$8)) *COS(RADIANS('Climate Stations - U of M'!$D581-'1. Intensity Data'!$C$9))) *6371</f>
        <v>120.46893224802274</v>
      </c>
    </row>
    <row r="582" spans="1:40" x14ac:dyDescent="0.25">
      <c r="A582">
        <v>589</v>
      </c>
      <c r="B582" t="s">
        <v>1178</v>
      </c>
      <c r="C582">
        <v>48.2333</v>
      </c>
      <c r="D582">
        <v>-110.45</v>
      </c>
      <c r="E582">
        <v>823.89999999999895</v>
      </c>
      <c r="F582" t="s">
        <v>1179</v>
      </c>
      <c r="G582" t="s">
        <v>2345</v>
      </c>
      <c r="H582" s="8">
        <v>0.95894999999999997</v>
      </c>
      <c r="I582" s="8">
        <v>1.5031300000000001</v>
      </c>
      <c r="J582" s="8">
        <v>2.3141400000000001</v>
      </c>
      <c r="K582" s="8">
        <v>3.7208299999999999</v>
      </c>
      <c r="L582">
        <f t="shared" si="243"/>
        <v>2703.0840759999965</v>
      </c>
      <c r="M582">
        <f t="shared" si="244"/>
        <v>0.57248433683380662</v>
      </c>
      <c r="N582">
        <f t="shared" si="245"/>
        <v>1.6794277359089529</v>
      </c>
      <c r="O582" s="6">
        <f t="shared" si="246"/>
        <v>0.28295932757532405</v>
      </c>
      <c r="P582" s="6">
        <f t="shared" si="247"/>
        <v>0.37635187671183246</v>
      </c>
      <c r="Q582">
        <f t="shared" si="248"/>
        <v>1.0278898063103927</v>
      </c>
      <c r="R582" s="8">
        <v>1.7629169279071861</v>
      </c>
      <c r="S582">
        <f t="shared" si="249"/>
        <v>1.9922454921816468</v>
      </c>
      <c r="T582">
        <f t="shared" si="250"/>
        <v>1.5457077094512779</v>
      </c>
      <c r="U582">
        <f t="shared" si="251"/>
        <v>1.305264287981079</v>
      </c>
      <c r="V582">
        <f t="shared" si="252"/>
        <v>0.90452525219741453</v>
      </c>
      <c r="W582">
        <f t="shared" si="253"/>
        <v>0.57248433683380662</v>
      </c>
      <c r="X582">
        <f t="shared" si="254"/>
        <v>0.66910075262535496</v>
      </c>
      <c r="Y582">
        <f t="shared" si="255"/>
        <v>0.75296380153241893</v>
      </c>
      <c r="Z582">
        <f t="shared" si="256"/>
        <v>3.5770565259601663</v>
      </c>
      <c r="AA582">
        <f t="shared" si="257"/>
        <v>2.7753024770380605</v>
      </c>
      <c r="AB582">
        <f t="shared" si="258"/>
        <v>2.3435887583876953</v>
      </c>
      <c r="AC582">
        <f t="shared" si="259"/>
        <v>1.6240658939704207</v>
      </c>
      <c r="AD582">
        <f t="shared" si="260"/>
        <v>1.0278898063103927</v>
      </c>
      <c r="AE582">
        <f t="shared" si="261"/>
        <v>1.2123528686072647</v>
      </c>
      <c r="AF582">
        <f t="shared" si="262"/>
        <v>1.3716494030980422</v>
      </c>
      <c r="AG582">
        <f t="shared" si="263"/>
        <v>5.8444085209631558</v>
      </c>
      <c r="AH582">
        <f t="shared" si="264"/>
        <v>4.5344548869541734</v>
      </c>
      <c r="AI582">
        <f t="shared" si="265"/>
        <v>3.8290952378724121</v>
      </c>
      <c r="AJ582">
        <f t="shared" si="266"/>
        <v>2.6534958227361458</v>
      </c>
      <c r="AK582">
        <f t="shared" si="267"/>
        <v>1.6794277359089529</v>
      </c>
      <c r="AL582">
        <f t="shared" si="268"/>
        <v>1.8381058019317147</v>
      </c>
      <c r="AM582">
        <f t="shared" si="269"/>
        <v>1.975838363239472</v>
      </c>
      <c r="AN582">
        <f>ACOS(COS(RADIANS(90-$C582)) *COS(RADIANS(90-'1. Intensity Data'!$C$8)) +SIN(RADIANS(90-'Climate Stations - U of M'!$C582)) *SIN(RADIANS(90-'1. Intensity Data'!$C$8)) *COS(RADIANS('Climate Stations - U of M'!$D582-'1. Intensity Data'!$C$9))) *6371</f>
        <v>217.2287146576451</v>
      </c>
    </row>
    <row r="583" spans="1:40" x14ac:dyDescent="0.25">
      <c r="A583">
        <v>590</v>
      </c>
      <c r="B583" t="s">
        <v>1180</v>
      </c>
      <c r="C583">
        <v>48.116700000000002</v>
      </c>
      <c r="D583">
        <v>-114.4667</v>
      </c>
      <c r="E583">
        <v>992.1</v>
      </c>
      <c r="F583" t="s">
        <v>1181</v>
      </c>
      <c r="G583" t="s">
        <v>2346</v>
      </c>
      <c r="H583" s="8">
        <v>0.85477000000000003</v>
      </c>
      <c r="I583" s="8">
        <v>1.56</v>
      </c>
      <c r="J583" s="8">
        <v>1.9624999999999999</v>
      </c>
      <c r="K583" s="8">
        <v>3.3333300000000001</v>
      </c>
      <c r="L583">
        <f t="shared" si="243"/>
        <v>3254.9213640000003</v>
      </c>
      <c r="M583">
        <f t="shared" si="244"/>
        <v>0.38454868563480771</v>
      </c>
      <c r="N583">
        <f t="shared" si="245"/>
        <v>1.1446826440234306</v>
      </c>
      <c r="O583" s="6">
        <f t="shared" si="246"/>
        <v>0.19430712890335644</v>
      </c>
      <c r="P583" s="6">
        <f t="shared" si="247"/>
        <v>0.24986524707274838</v>
      </c>
      <c r="Q583">
        <f t="shared" si="248"/>
        <v>0.69727394554808941</v>
      </c>
      <c r="R583" s="8">
        <v>1.5487037482325288</v>
      </c>
      <c r="S583">
        <f t="shared" si="249"/>
        <v>1.3382294260091308</v>
      </c>
      <c r="T583">
        <f t="shared" si="250"/>
        <v>1.0382814512139809</v>
      </c>
      <c r="U583">
        <f t="shared" si="251"/>
        <v>0.87677100324736146</v>
      </c>
      <c r="V583">
        <f t="shared" si="252"/>
        <v>0.60758692330299624</v>
      </c>
      <c r="W583">
        <f t="shared" si="253"/>
        <v>0.38454868563480771</v>
      </c>
      <c r="X583">
        <f t="shared" si="254"/>
        <v>0.50210401422610573</v>
      </c>
      <c r="Y583">
        <f t="shared" si="255"/>
        <v>0.60414203944335254</v>
      </c>
      <c r="Z583">
        <f t="shared" si="256"/>
        <v>2.4265133305073507</v>
      </c>
      <c r="AA583">
        <f t="shared" si="257"/>
        <v>1.8826396529798415</v>
      </c>
      <c r="AB583">
        <f t="shared" si="258"/>
        <v>1.5897845958496437</v>
      </c>
      <c r="AC583">
        <f t="shared" si="259"/>
        <v>1.1016928339659813</v>
      </c>
      <c r="AD583">
        <f t="shared" si="260"/>
        <v>0.69727394554808941</v>
      </c>
      <c r="AE583">
        <f t="shared" si="261"/>
        <v>1.1587995736886003</v>
      </c>
      <c r="AF583">
        <f t="shared" si="262"/>
        <v>1.271611848189977</v>
      </c>
      <c r="AG583">
        <f t="shared" si="263"/>
        <v>3.9834956012015379</v>
      </c>
      <c r="AH583">
        <f t="shared" si="264"/>
        <v>3.0906431388632631</v>
      </c>
      <c r="AI583">
        <f t="shared" si="265"/>
        <v>2.6098764283734215</v>
      </c>
      <c r="AJ583">
        <f t="shared" si="266"/>
        <v>1.8085985775570204</v>
      </c>
      <c r="AK583">
        <f t="shared" si="267"/>
        <v>1.1446826440234306</v>
      </c>
      <c r="AL583">
        <f t="shared" si="268"/>
        <v>1.3491369830175728</v>
      </c>
      <c r="AM583">
        <f t="shared" si="269"/>
        <v>1.5266033492644886</v>
      </c>
      <c r="AN583">
        <f>ACOS(COS(RADIANS(90-$C583)) *COS(RADIANS(90-'1. Intensity Data'!$C$8)) +SIN(RADIANS(90-'Climate Stations - U of M'!$C583)) *SIN(RADIANS(90-'1. Intensity Data'!$C$8)) *COS(RADIANS('Climate Stations - U of M'!$D583-'1. Intensity Data'!$C$9))) *6371</f>
        <v>250.86769294576169</v>
      </c>
    </row>
    <row r="584" spans="1:40" x14ac:dyDescent="0.25">
      <c r="A584">
        <v>591</v>
      </c>
      <c r="B584" t="s">
        <v>1182</v>
      </c>
      <c r="C584">
        <v>48</v>
      </c>
      <c r="D584">
        <v>-114.5333</v>
      </c>
      <c r="E584" s="13">
        <v>1213.0999999999899</v>
      </c>
      <c r="F584" t="s">
        <v>1183</v>
      </c>
      <c r="G584" t="s">
        <v>2346</v>
      </c>
      <c r="H584" s="8">
        <v>0.95</v>
      </c>
      <c r="I584" s="8">
        <v>1.7688200000000001</v>
      </c>
      <c r="J584" s="8">
        <v>2.0669900000000001</v>
      </c>
      <c r="K584" s="8">
        <v>3.8</v>
      </c>
      <c r="L584">
        <f t="shared" si="243"/>
        <v>3979.9870039999669</v>
      </c>
      <c r="M584">
        <f t="shared" si="244"/>
        <v>0.42157137872940842</v>
      </c>
      <c r="N584">
        <f t="shared" si="245"/>
        <v>1.1310998522155262</v>
      </c>
      <c r="O584" s="6">
        <f t="shared" si="246"/>
        <v>0.18137124257746146</v>
      </c>
      <c r="P584" s="6">
        <f t="shared" si="247"/>
        <v>0.29585441330218692</v>
      </c>
      <c r="Q584">
        <f t="shared" si="248"/>
        <v>0.71347713275885671</v>
      </c>
      <c r="R584" s="8">
        <v>2.0959204629306281</v>
      </c>
      <c r="S584">
        <f t="shared" si="249"/>
        <v>1.4670683979783412</v>
      </c>
      <c r="T584">
        <f t="shared" si="250"/>
        <v>1.1382427225694027</v>
      </c>
      <c r="U584">
        <f t="shared" si="251"/>
        <v>0.96118274350305111</v>
      </c>
      <c r="V584">
        <f t="shared" si="252"/>
        <v>0.66608277839246532</v>
      </c>
      <c r="W584">
        <f t="shared" si="253"/>
        <v>0.42157137872940842</v>
      </c>
      <c r="X584">
        <f t="shared" si="254"/>
        <v>0.55367853404705625</v>
      </c>
      <c r="Y584">
        <f t="shared" si="255"/>
        <v>0.6683475448627747</v>
      </c>
      <c r="Z584">
        <f t="shared" si="256"/>
        <v>2.4829004220008213</v>
      </c>
      <c r="AA584">
        <f t="shared" si="257"/>
        <v>1.9263882584489131</v>
      </c>
      <c r="AB584">
        <f t="shared" si="258"/>
        <v>1.6267278626901931</v>
      </c>
      <c r="AC584">
        <f t="shared" si="259"/>
        <v>1.1272938697589936</v>
      </c>
      <c r="AD584">
        <f t="shared" si="260"/>
        <v>0.71347713275885671</v>
      </c>
      <c r="AE584">
        <f t="shared" si="261"/>
        <v>1.2956037523631252</v>
      </c>
      <c r="AF584">
        <f t="shared" si="262"/>
        <v>1.5271620539539894</v>
      </c>
      <c r="AG584">
        <f t="shared" si="263"/>
        <v>3.936227485710031</v>
      </c>
      <c r="AH584">
        <f t="shared" si="264"/>
        <v>3.0539696009819206</v>
      </c>
      <c r="AI584">
        <f t="shared" si="265"/>
        <v>2.5789076630513996</v>
      </c>
      <c r="AJ584">
        <f t="shared" si="266"/>
        <v>1.7871377665005315</v>
      </c>
      <c r="AK584">
        <f t="shared" si="267"/>
        <v>1.1310998522155262</v>
      </c>
      <c r="AL584">
        <f t="shared" si="268"/>
        <v>1.3650723891616448</v>
      </c>
      <c r="AM584">
        <f t="shared" si="269"/>
        <v>1.5681605512308756</v>
      </c>
      <c r="AN584">
        <f>ACOS(COS(RADIANS(90-$C584)) *COS(RADIANS(90-'1. Intensity Data'!$C$8)) +SIN(RADIANS(90-'Climate Stations - U of M'!$C584)) *SIN(RADIANS(90-'1. Intensity Data'!$C$8)) *COS(RADIANS('Climate Stations - U of M'!$D584-'1. Intensity Data'!$C$9))) *6371</f>
        <v>246.29157959813659</v>
      </c>
    </row>
    <row r="585" spans="1:40" x14ac:dyDescent="0.25">
      <c r="A585">
        <v>999</v>
      </c>
      <c r="B585" t="s">
        <v>1993</v>
      </c>
      <c r="C585">
        <v>46.445</v>
      </c>
      <c r="D585">
        <v>-107.8</v>
      </c>
      <c r="E585" s="13">
        <v>1330.5</v>
      </c>
      <c r="F585" t="s">
        <v>1994</v>
      </c>
      <c r="G585" t="s">
        <v>2345</v>
      </c>
      <c r="H585" s="8">
        <v>0.92918000000000001</v>
      </c>
      <c r="I585" s="8">
        <v>1.4146099999999999</v>
      </c>
      <c r="J585" s="8">
        <v>2.2361300000000002</v>
      </c>
      <c r="K585" s="8">
        <v>3.4037299999999999</v>
      </c>
      <c r="L585">
        <f t="shared" si="243"/>
        <v>4365.15762</v>
      </c>
      <c r="M585">
        <f t="shared" si="244"/>
        <v>0.57119153012915236</v>
      </c>
      <c r="N585">
        <f t="shared" si="245"/>
        <v>1.6521223087423569</v>
      </c>
      <c r="O585" s="6">
        <f t="shared" si="246"/>
        <v>0.2763099238203236</v>
      </c>
      <c r="P585" s="6">
        <f t="shared" si="247"/>
        <v>0.37966808547236175</v>
      </c>
      <c r="Q585">
        <f t="shared" si="248"/>
        <v>1.0158951971073593</v>
      </c>
      <c r="R585" s="8">
        <v>1.3522732555051886</v>
      </c>
      <c r="S585">
        <f t="shared" si="249"/>
        <v>1.9877465248494499</v>
      </c>
      <c r="T585">
        <f t="shared" si="250"/>
        <v>1.5422171313487114</v>
      </c>
      <c r="U585">
        <f t="shared" si="251"/>
        <v>1.3023166886944673</v>
      </c>
      <c r="V585">
        <f t="shared" si="252"/>
        <v>0.90248261760406079</v>
      </c>
      <c r="W585">
        <f t="shared" si="253"/>
        <v>0.57119153012915236</v>
      </c>
      <c r="X585">
        <f t="shared" si="254"/>
        <v>0.6606886475968643</v>
      </c>
      <c r="Y585">
        <f t="shared" si="255"/>
        <v>0.73837214555883823</v>
      </c>
      <c r="Z585">
        <f t="shared" si="256"/>
        <v>3.5353152859336099</v>
      </c>
      <c r="AA585">
        <f t="shared" si="257"/>
        <v>2.7429170321898702</v>
      </c>
      <c r="AB585">
        <f t="shared" si="258"/>
        <v>2.3162410494047792</v>
      </c>
      <c r="AC585">
        <f t="shared" si="259"/>
        <v>1.6051144114296279</v>
      </c>
      <c r="AD585">
        <f t="shared" si="260"/>
        <v>1.0158951971073593</v>
      </c>
      <c r="AE585">
        <f t="shared" si="261"/>
        <v>1.1096919505067653</v>
      </c>
      <c r="AF585">
        <f t="shared" si="262"/>
        <v>1.1798788080863092</v>
      </c>
      <c r="AG585">
        <f t="shared" si="263"/>
        <v>5.7493856344234011</v>
      </c>
      <c r="AH585">
        <f t="shared" si="264"/>
        <v>4.4607302336043642</v>
      </c>
      <c r="AI585">
        <f t="shared" si="265"/>
        <v>3.7668388639325734</v>
      </c>
      <c r="AJ585">
        <f t="shared" si="266"/>
        <v>2.6103532478129239</v>
      </c>
      <c r="AK585">
        <f t="shared" si="267"/>
        <v>1.6521223087423569</v>
      </c>
      <c r="AL585">
        <f t="shared" si="268"/>
        <v>1.7981242315567678</v>
      </c>
      <c r="AM585">
        <f t="shared" si="269"/>
        <v>1.9248539005596765</v>
      </c>
      <c r="AN585">
        <f>ACOS(COS(RADIANS(90-$C585)) *COS(RADIANS(90-'1. Intensity Data'!$C$8)) +SIN(RADIANS(90-'Climate Stations - U of M'!$C585)) *SIN(RADIANS(90-'1. Intensity Data'!$C$8)) *COS(RADIANS('Climate Stations - U of M'!$D585-'1. Intensity Data'!$C$9))) *6371</f>
        <v>322.75222230532586</v>
      </c>
    </row>
    <row r="586" spans="1:40" x14ac:dyDescent="0.25">
      <c r="A586" s="1">
        <v>1000</v>
      </c>
      <c r="B586" t="s">
        <v>1995</v>
      </c>
      <c r="C586">
        <v>47.798099999999899</v>
      </c>
      <c r="D586">
        <v>-107.02330000000001</v>
      </c>
      <c r="E586">
        <v>841.2</v>
      </c>
      <c r="F586" t="s">
        <v>1996</v>
      </c>
      <c r="G586" t="s">
        <v>2345</v>
      </c>
      <c r="H586" s="8">
        <v>1.07633</v>
      </c>
      <c r="I586" s="8">
        <v>1.55938</v>
      </c>
      <c r="J586" s="8">
        <v>2.5951</v>
      </c>
      <c r="K586" s="8">
        <v>3.7713100000000002</v>
      </c>
      <c r="L586">
        <f t="shared" si="243"/>
        <v>2759.8426079999999</v>
      </c>
      <c r="M586">
        <f t="shared" si="244"/>
        <v>0.68919405104656983</v>
      </c>
      <c r="N586">
        <f t="shared" si="245"/>
        <v>1.9400028543903056</v>
      </c>
      <c r="O586" s="6">
        <f t="shared" si="246"/>
        <v>0.31973452139932967</v>
      </c>
      <c r="P586" s="6">
        <f t="shared" si="247"/>
        <v>0.46757096901094108</v>
      </c>
      <c r="Q586">
        <f t="shared" si="248"/>
        <v>1.2037869117006235</v>
      </c>
      <c r="R586" s="8">
        <v>1.025335001982054</v>
      </c>
      <c r="S586">
        <f t="shared" si="249"/>
        <v>2.3983952976420628</v>
      </c>
      <c r="T586">
        <f t="shared" si="250"/>
        <v>1.8608239378257385</v>
      </c>
      <c r="U586">
        <f t="shared" si="251"/>
        <v>1.5713624363861791</v>
      </c>
      <c r="V586">
        <f t="shared" si="252"/>
        <v>1.0889266006535805</v>
      </c>
      <c r="W586">
        <f t="shared" si="253"/>
        <v>0.68919405104656983</v>
      </c>
      <c r="X586">
        <f t="shared" si="254"/>
        <v>0.7859780382849274</v>
      </c>
      <c r="Y586">
        <f t="shared" si="255"/>
        <v>0.86998653920782176</v>
      </c>
      <c r="Z586">
        <f t="shared" si="256"/>
        <v>4.1891784527181697</v>
      </c>
      <c r="AA586">
        <f t="shared" si="257"/>
        <v>3.250224661591683</v>
      </c>
      <c r="AB586">
        <f t="shared" si="258"/>
        <v>2.7446341586774214</v>
      </c>
      <c r="AC586">
        <f t="shared" si="259"/>
        <v>1.9019833204869852</v>
      </c>
      <c r="AD586">
        <f t="shared" si="260"/>
        <v>1.2037869117006235</v>
      </c>
      <c r="AE586">
        <f t="shared" si="261"/>
        <v>1.0279573871259817</v>
      </c>
      <c r="AF586">
        <f t="shared" si="262"/>
        <v>1.0271986436910052</v>
      </c>
      <c r="AG586">
        <f t="shared" si="263"/>
        <v>6.7512099332782629</v>
      </c>
      <c r="AH586">
        <f t="shared" si="264"/>
        <v>5.2380077068538249</v>
      </c>
      <c r="AI586">
        <f t="shared" si="265"/>
        <v>4.4232065080098968</v>
      </c>
      <c r="AJ586">
        <f t="shared" si="266"/>
        <v>3.0652045099366831</v>
      </c>
      <c r="AK586">
        <f t="shared" si="267"/>
        <v>1.9400028543903056</v>
      </c>
      <c r="AL586">
        <f t="shared" si="268"/>
        <v>2.103777140792729</v>
      </c>
      <c r="AM586">
        <f t="shared" si="269"/>
        <v>2.2459332213900334</v>
      </c>
      <c r="AN586">
        <f>ACOS(COS(RADIANS(90-$C586)) *COS(RADIANS(90-'1. Intensity Data'!$C$8)) +SIN(RADIANS(90-'Climate Stations - U of M'!$C586)) *SIN(RADIANS(90-'1. Intensity Data'!$C$8)) *COS(RADIANS('Climate Stations - U of M'!$D586-'1. Intensity Data'!$C$9))) *6371</f>
        <v>400.12906884923791</v>
      </c>
    </row>
    <row r="587" spans="1:40" x14ac:dyDescent="0.25">
      <c r="A587">
        <v>592</v>
      </c>
      <c r="B587" t="s">
        <v>1184</v>
      </c>
      <c r="C587">
        <v>46.833300000000001</v>
      </c>
      <c r="D587">
        <v>-110.7</v>
      </c>
      <c r="E587" s="13">
        <v>2226.9</v>
      </c>
      <c r="F587" t="s">
        <v>1185</v>
      </c>
      <c r="G587" t="s">
        <v>2345</v>
      </c>
      <c r="H587" s="8">
        <v>1.2749999999999999</v>
      </c>
      <c r="I587" s="8">
        <v>2.1</v>
      </c>
      <c r="J587" s="8">
        <v>2.6661800000000002</v>
      </c>
      <c r="K587" s="8">
        <v>4.5846200000000001</v>
      </c>
      <c r="L587">
        <f t="shared" si="243"/>
        <v>7306.1025960000006</v>
      </c>
      <c r="M587">
        <f t="shared" si="244"/>
        <v>0.71695535714285707</v>
      </c>
      <c r="N587">
        <f t="shared" si="245"/>
        <v>1.6255557390441511</v>
      </c>
      <c r="O587" s="6">
        <f t="shared" si="246"/>
        <v>0.23225844547451818</v>
      </c>
      <c r="P587" s="6">
        <f t="shared" si="247"/>
        <v>0.55596607050095903</v>
      </c>
      <c r="Q587">
        <f t="shared" si="248"/>
        <v>1.0907609047725551</v>
      </c>
      <c r="R587" s="8">
        <v>1.3750098279190091</v>
      </c>
      <c r="S587">
        <f t="shared" si="249"/>
        <v>2.4950046428571424</v>
      </c>
      <c r="T587">
        <f t="shared" si="250"/>
        <v>1.9357794642857142</v>
      </c>
      <c r="U587">
        <f t="shared" si="251"/>
        <v>1.634658214285714</v>
      </c>
      <c r="V587">
        <f t="shared" si="252"/>
        <v>1.1327894642857141</v>
      </c>
      <c r="W587">
        <f t="shared" si="253"/>
        <v>0.71695535714285707</v>
      </c>
      <c r="X587">
        <f t="shared" si="254"/>
        <v>0.85646651785714278</v>
      </c>
      <c r="Y587">
        <f t="shared" si="255"/>
        <v>0.97756220535714289</v>
      </c>
      <c r="Z587">
        <f t="shared" si="256"/>
        <v>3.7958479486084915</v>
      </c>
      <c r="AA587">
        <f t="shared" si="257"/>
        <v>2.9450544428858985</v>
      </c>
      <c r="AB587">
        <f t="shared" si="258"/>
        <v>2.4869348628814252</v>
      </c>
      <c r="AC587">
        <f t="shared" si="259"/>
        <v>1.723402229540637</v>
      </c>
      <c r="AD587">
        <f t="shared" si="260"/>
        <v>1.0907609047725551</v>
      </c>
      <c r="AE587">
        <f t="shared" si="261"/>
        <v>1.1153760936102204</v>
      </c>
      <c r="AF587">
        <f t="shared" si="262"/>
        <v>1.1904967874035632</v>
      </c>
      <c r="AG587">
        <f t="shared" si="263"/>
        <v>5.6569339718736451</v>
      </c>
      <c r="AH587">
        <f t="shared" si="264"/>
        <v>4.3890004954192081</v>
      </c>
      <c r="AI587">
        <f t="shared" si="265"/>
        <v>3.7062670850206643</v>
      </c>
      <c r="AJ587">
        <f t="shared" si="266"/>
        <v>2.5683780676897587</v>
      </c>
      <c r="AK587">
        <f t="shared" si="267"/>
        <v>1.6255557390441511</v>
      </c>
      <c r="AL587">
        <f t="shared" si="268"/>
        <v>1.8857118042831136</v>
      </c>
      <c r="AM587">
        <f t="shared" si="269"/>
        <v>2.1115272689105327</v>
      </c>
      <c r="AN587">
        <f>ACOS(COS(RADIANS(90-$C587)) *COS(RADIANS(90-'1. Intensity Data'!$C$8)) +SIN(RADIANS(90-'Climate Stations - U of M'!$C587)) *SIN(RADIANS(90-'1. Intensity Data'!$C$8)) *COS(RADIANS('Climate Stations - U of M'!$D587-'1. Intensity Data'!$C$9))) *6371</f>
        <v>103.69173007800104</v>
      </c>
    </row>
    <row r="588" spans="1:40" x14ac:dyDescent="0.25">
      <c r="A588">
        <v>593</v>
      </c>
      <c r="B588" t="s">
        <v>1186</v>
      </c>
      <c r="C588">
        <v>48.333300000000001</v>
      </c>
      <c r="D588">
        <v>-111.16670000000001</v>
      </c>
      <c r="E588">
        <v>876.6</v>
      </c>
      <c r="F588" t="s">
        <v>1187</v>
      </c>
      <c r="G588" t="s">
        <v>2345</v>
      </c>
      <c r="H588" s="8">
        <v>0.84243000000000001</v>
      </c>
      <c r="I588" s="8">
        <v>1.30192</v>
      </c>
      <c r="J588" s="8">
        <v>2.16317</v>
      </c>
      <c r="K588" s="8">
        <v>3.3727499999999999</v>
      </c>
      <c r="L588">
        <f t="shared" si="243"/>
        <v>2875.984344</v>
      </c>
      <c r="M588">
        <f t="shared" si="244"/>
        <v>0.51314700700580684</v>
      </c>
      <c r="N588">
        <f t="shared" si="245"/>
        <v>1.6349712940272836</v>
      </c>
      <c r="O588" s="6">
        <f t="shared" si="246"/>
        <v>0.2867632131674287</v>
      </c>
      <c r="P588" s="6">
        <f t="shared" si="247"/>
        <v>0.31437789431049301</v>
      </c>
      <c r="Q588">
        <f t="shared" si="248"/>
        <v>0.97467459416888824</v>
      </c>
      <c r="R588" s="8">
        <v>1.7648965805415258</v>
      </c>
      <c r="S588">
        <f t="shared" si="249"/>
        <v>1.7857515843802076</v>
      </c>
      <c r="T588">
        <f t="shared" si="250"/>
        <v>1.3854969189156785</v>
      </c>
      <c r="U588">
        <f t="shared" si="251"/>
        <v>1.1699751759732395</v>
      </c>
      <c r="V588">
        <f t="shared" si="252"/>
        <v>0.81077227106917482</v>
      </c>
      <c r="W588">
        <f t="shared" si="253"/>
        <v>0.51314700700580684</v>
      </c>
      <c r="X588">
        <f t="shared" si="254"/>
        <v>0.59546775525435514</v>
      </c>
      <c r="Y588">
        <f t="shared" si="255"/>
        <v>0.66692216473409505</v>
      </c>
      <c r="Z588">
        <f t="shared" si="256"/>
        <v>3.3918675877077309</v>
      </c>
      <c r="AA588">
        <f t="shared" si="257"/>
        <v>2.6316214042559984</v>
      </c>
      <c r="AB588">
        <f t="shared" si="258"/>
        <v>2.2222580747050649</v>
      </c>
      <c r="AC588">
        <f t="shared" si="259"/>
        <v>1.5399858587868436</v>
      </c>
      <c r="AD588">
        <f t="shared" si="260"/>
        <v>0.97467459416888824</v>
      </c>
      <c r="AE588">
        <f t="shared" si="261"/>
        <v>1.2128477817658496</v>
      </c>
      <c r="AF588">
        <f t="shared" si="262"/>
        <v>1.3725739008782787</v>
      </c>
      <c r="AG588">
        <f t="shared" si="263"/>
        <v>5.689700103214947</v>
      </c>
      <c r="AH588">
        <f t="shared" si="264"/>
        <v>4.4144224938736656</v>
      </c>
      <c r="AI588">
        <f t="shared" si="265"/>
        <v>3.7277345503822064</v>
      </c>
      <c r="AJ588">
        <f t="shared" si="266"/>
        <v>2.5832546445631084</v>
      </c>
      <c r="AK588">
        <f t="shared" si="267"/>
        <v>1.6349712940272836</v>
      </c>
      <c r="AL588">
        <f t="shared" si="268"/>
        <v>1.7670209705204627</v>
      </c>
      <c r="AM588">
        <f t="shared" si="269"/>
        <v>1.8816400897165422</v>
      </c>
      <c r="AN588">
        <f>ACOS(COS(RADIANS(90-$C588)) *COS(RADIANS(90-'1. Intensity Data'!$C$8)) +SIN(RADIANS(90-'Climate Stations - U of M'!$C588)) *SIN(RADIANS(90-'1. Intensity Data'!$C$8)) *COS(RADIANS('Climate Stations - U of M'!$D588-'1. Intensity Data'!$C$9))) *6371</f>
        <v>203.93577421831935</v>
      </c>
    </row>
    <row r="589" spans="1:40" x14ac:dyDescent="0.25">
      <c r="A589">
        <v>35</v>
      </c>
      <c r="B589" t="s">
        <v>73</v>
      </c>
      <c r="C589">
        <v>46.5703999999999</v>
      </c>
      <c r="D589">
        <v>-105.704899999999</v>
      </c>
      <c r="E589">
        <v>721.2</v>
      </c>
      <c r="F589" t="s">
        <v>74</v>
      </c>
      <c r="G589" t="s">
        <v>2345</v>
      </c>
      <c r="H589" s="8">
        <v>1.0325500000000001</v>
      </c>
      <c r="I589" s="8">
        <v>1.3894500000000001</v>
      </c>
      <c r="J589" s="8">
        <v>2.4743599999999999</v>
      </c>
      <c r="K589" s="8">
        <v>3.3827199999999999</v>
      </c>
      <c r="L589">
        <f t="shared" si="243"/>
        <v>2366.1418080000003</v>
      </c>
      <c r="M589">
        <f t="shared" si="244"/>
        <v>0.71091910988160789</v>
      </c>
      <c r="N589">
        <f t="shared" si="245"/>
        <v>1.9701262660121046</v>
      </c>
      <c r="O589" s="6">
        <f t="shared" si="246"/>
        <v>0.32188132697156385</v>
      </c>
      <c r="P589" s="6">
        <f t="shared" si="247"/>
        <v>0.48780797561637446</v>
      </c>
      <c r="Q589">
        <f t="shared" si="248"/>
        <v>1.2289671208142399</v>
      </c>
      <c r="R589" s="8">
        <v>1.6257222981451755</v>
      </c>
      <c r="S589">
        <f t="shared" si="249"/>
        <v>2.4739985023879951</v>
      </c>
      <c r="T589">
        <f t="shared" si="250"/>
        <v>1.9194815966803414</v>
      </c>
      <c r="U589">
        <f t="shared" si="251"/>
        <v>1.6208955705300658</v>
      </c>
      <c r="V589">
        <f t="shared" si="252"/>
        <v>1.1232521936129405</v>
      </c>
      <c r="W589">
        <f t="shared" si="253"/>
        <v>0.71091910988160789</v>
      </c>
      <c r="X589">
        <f t="shared" si="254"/>
        <v>0.79132683241120594</v>
      </c>
      <c r="Y589">
        <f t="shared" si="255"/>
        <v>0.86112073556689706</v>
      </c>
      <c r="Z589">
        <f t="shared" si="256"/>
        <v>4.276805580433555</v>
      </c>
      <c r="AA589">
        <f t="shared" si="257"/>
        <v>3.3182112261984478</v>
      </c>
      <c r="AB589">
        <f t="shared" si="258"/>
        <v>2.8020450354564668</v>
      </c>
      <c r="AC589">
        <f t="shared" si="259"/>
        <v>1.9417680508864992</v>
      </c>
      <c r="AD589">
        <f t="shared" si="260"/>
        <v>1.2289671208142399</v>
      </c>
      <c r="AE589">
        <f t="shared" si="261"/>
        <v>1.178054211166762</v>
      </c>
      <c r="AF589">
        <f t="shared" si="262"/>
        <v>1.307579510999183</v>
      </c>
      <c r="AG589">
        <f t="shared" si="263"/>
        <v>6.8560394057221234</v>
      </c>
      <c r="AH589">
        <f t="shared" si="264"/>
        <v>5.3193409182326823</v>
      </c>
      <c r="AI589">
        <f t="shared" si="265"/>
        <v>4.4918878865075982</v>
      </c>
      <c r="AJ589">
        <f t="shared" si="266"/>
        <v>3.1127995002991256</v>
      </c>
      <c r="AK589">
        <f t="shared" si="267"/>
        <v>1.9701262660121046</v>
      </c>
      <c r="AL589">
        <f t="shared" si="268"/>
        <v>2.0961846995090783</v>
      </c>
      <c r="AM589">
        <f t="shared" si="269"/>
        <v>2.2056034197844516</v>
      </c>
      <c r="AN589">
        <f>ACOS(COS(RADIANS(90-$C589)) *COS(RADIANS(90-'1. Intensity Data'!$C$8)) +SIN(RADIANS(90-'Climate Stations - U of M'!$C589)) *SIN(RADIANS(90-'1. Intensity Data'!$C$8)) *COS(RADIANS('Climate Stations - U of M'!$D589-'1. Intensity Data'!$C$9))) *6371</f>
        <v>482.01217942829652</v>
      </c>
    </row>
    <row r="590" spans="1:40" x14ac:dyDescent="0.25">
      <c r="A590">
        <v>594</v>
      </c>
      <c r="B590" t="s">
        <v>1188</v>
      </c>
      <c r="C590">
        <v>48.783299999999898</v>
      </c>
      <c r="D590">
        <v>-111.599999999999</v>
      </c>
      <c r="E590">
        <v>-999.89999999999895</v>
      </c>
      <c r="F590" t="s">
        <v>1189</v>
      </c>
      <c r="G590" t="s">
        <v>2345</v>
      </c>
      <c r="H590" s="8">
        <v>1.0083299999999999</v>
      </c>
      <c r="I590" s="8">
        <v>1.62761</v>
      </c>
      <c r="J590" s="8">
        <v>2.4073500000000001</v>
      </c>
      <c r="K590" s="8">
        <v>3.9183599999999998</v>
      </c>
      <c r="L590">
        <f t="shared" si="243"/>
        <v>-3280.5119159999967</v>
      </c>
      <c r="M590">
        <f t="shared" si="244"/>
        <v>0.58396190495327505</v>
      </c>
      <c r="N590">
        <f t="shared" si="245"/>
        <v>1.8890337322675388</v>
      </c>
      <c r="O590" s="6">
        <f t="shared" si="246"/>
        <v>0.33360535597653834</v>
      </c>
      <c r="P590" s="6">
        <f t="shared" si="247"/>
        <v>0.35272429303844044</v>
      </c>
      <c r="Q590">
        <f t="shared" si="248"/>
        <v>1.1208790126529897</v>
      </c>
      <c r="R590" s="8">
        <v>1.469586270937399</v>
      </c>
      <c r="S590">
        <f t="shared" si="249"/>
        <v>2.0321874292373971</v>
      </c>
      <c r="T590">
        <f t="shared" si="250"/>
        <v>1.5766971433738426</v>
      </c>
      <c r="U590">
        <f t="shared" si="251"/>
        <v>1.331433143293467</v>
      </c>
      <c r="V590">
        <f t="shared" si="252"/>
        <v>0.92265980982617457</v>
      </c>
      <c r="W590">
        <f t="shared" si="253"/>
        <v>0.58396190495327505</v>
      </c>
      <c r="X590">
        <f t="shared" si="254"/>
        <v>0.6900539287149563</v>
      </c>
      <c r="Y590">
        <f t="shared" si="255"/>
        <v>0.7821418053400957</v>
      </c>
      <c r="Z590">
        <f t="shared" si="256"/>
        <v>3.9006589640324041</v>
      </c>
      <c r="AA590">
        <f t="shared" si="257"/>
        <v>3.0263733341630727</v>
      </c>
      <c r="AB590">
        <f t="shared" si="258"/>
        <v>2.5556041488488161</v>
      </c>
      <c r="AC590">
        <f t="shared" si="259"/>
        <v>1.7709888399917237</v>
      </c>
      <c r="AD590">
        <f t="shared" si="260"/>
        <v>1.1208790126529897</v>
      </c>
      <c r="AE590">
        <f t="shared" si="261"/>
        <v>1.1390202043648179</v>
      </c>
      <c r="AF590">
        <f t="shared" si="262"/>
        <v>1.2346639862931514</v>
      </c>
      <c r="AG590">
        <f t="shared" si="263"/>
        <v>6.5738373882910341</v>
      </c>
      <c r="AH590">
        <f t="shared" si="264"/>
        <v>5.1003910771223548</v>
      </c>
      <c r="AI590">
        <f t="shared" si="265"/>
        <v>4.306996909569988</v>
      </c>
      <c r="AJ590">
        <f t="shared" si="266"/>
        <v>2.9846732969827112</v>
      </c>
      <c r="AK590">
        <f t="shared" si="267"/>
        <v>1.8890337322675388</v>
      </c>
      <c r="AL590">
        <f t="shared" si="268"/>
        <v>2.0186127992006542</v>
      </c>
      <c r="AM590">
        <f t="shared" si="269"/>
        <v>2.1310874292985984</v>
      </c>
      <c r="AN590">
        <f>ACOS(COS(RADIANS(90-$C590)) *COS(RADIANS(90-'1. Intensity Data'!$C$8)) +SIN(RADIANS(90-'Climate Stations - U of M'!$C590)) *SIN(RADIANS(90-'1. Intensity Data'!$C$8)) *COS(RADIANS('Climate Stations - U of M'!$D590-'1. Intensity Data'!$C$9))) *6371</f>
        <v>245.7464253436942</v>
      </c>
    </row>
    <row r="591" spans="1:40" x14ac:dyDescent="0.25">
      <c r="A591">
        <v>595</v>
      </c>
      <c r="B591" t="s">
        <v>1190</v>
      </c>
      <c r="C591">
        <v>45.316699999999898</v>
      </c>
      <c r="D591">
        <v>-106.9833</v>
      </c>
      <c r="E591" s="13">
        <v>1204.9000000000001</v>
      </c>
      <c r="F591" t="s">
        <v>1191</v>
      </c>
      <c r="G591" t="s">
        <v>2345</v>
      </c>
      <c r="H591" s="8">
        <v>1.0675699999999999</v>
      </c>
      <c r="I591" s="8">
        <v>1.5125</v>
      </c>
      <c r="J591" s="8">
        <v>2.4738000000000002</v>
      </c>
      <c r="K591" s="8">
        <v>3.71787</v>
      </c>
      <c r="L591">
        <f t="shared" si="243"/>
        <v>3953.0841160000004</v>
      </c>
      <c r="M591">
        <f t="shared" si="244"/>
        <v>0.69863674536264453</v>
      </c>
      <c r="N591">
        <f t="shared" si="245"/>
        <v>1.798444222043647</v>
      </c>
      <c r="O591" s="6">
        <f t="shared" si="246"/>
        <v>0.28113522726092338</v>
      </c>
      <c r="P591" s="6">
        <f t="shared" si="247"/>
        <v>0.50376865523065595</v>
      </c>
      <c r="Q591">
        <f t="shared" si="248"/>
        <v>1.1511064386371515</v>
      </c>
      <c r="R591" s="8">
        <v>1.6228925711645572</v>
      </c>
      <c r="S591">
        <f t="shared" si="249"/>
        <v>2.4312558738620029</v>
      </c>
      <c r="T591">
        <f t="shared" si="250"/>
        <v>1.8863192124791404</v>
      </c>
      <c r="U591">
        <f t="shared" si="251"/>
        <v>1.5928917794268294</v>
      </c>
      <c r="V591">
        <f t="shared" si="252"/>
        <v>1.1038460576729785</v>
      </c>
      <c r="W591">
        <f t="shared" si="253"/>
        <v>0.69863674536264453</v>
      </c>
      <c r="X591">
        <f t="shared" si="254"/>
        <v>0.79087005902198337</v>
      </c>
      <c r="Y591">
        <f t="shared" si="255"/>
        <v>0.8709285752782896</v>
      </c>
      <c r="Z591">
        <f t="shared" si="256"/>
        <v>4.0058504064572862</v>
      </c>
      <c r="AA591">
        <f t="shared" si="257"/>
        <v>3.1079873843203094</v>
      </c>
      <c r="AB591">
        <f t="shared" si="258"/>
        <v>2.6245226800927051</v>
      </c>
      <c r="AC591">
        <f t="shared" si="259"/>
        <v>1.8187481730466994</v>
      </c>
      <c r="AD591">
        <f t="shared" si="260"/>
        <v>1.1511064386371515</v>
      </c>
      <c r="AE591">
        <f t="shared" si="261"/>
        <v>1.1773467794216075</v>
      </c>
      <c r="AF591">
        <f t="shared" si="262"/>
        <v>1.3062580284992342</v>
      </c>
      <c r="AG591">
        <f t="shared" si="263"/>
        <v>6.2585858927118911</v>
      </c>
      <c r="AH591">
        <f t="shared" si="264"/>
        <v>4.8557993995178466</v>
      </c>
      <c r="AI591">
        <f t="shared" si="265"/>
        <v>4.1004528262595148</v>
      </c>
      <c r="AJ591">
        <f t="shared" si="266"/>
        <v>2.8415418708289621</v>
      </c>
      <c r="AK591">
        <f t="shared" si="267"/>
        <v>1.798444222043647</v>
      </c>
      <c r="AL591">
        <f t="shared" si="268"/>
        <v>1.9672831665327353</v>
      </c>
      <c r="AM591">
        <f t="shared" si="269"/>
        <v>2.1138353703492641</v>
      </c>
      <c r="AN591">
        <f>ACOS(COS(RADIANS(90-$C591)) *COS(RADIANS(90-'1. Intensity Data'!$C$8)) +SIN(RADIANS(90-'Climate Stations - U of M'!$C591)) *SIN(RADIANS(90-'1. Intensity Data'!$C$8)) *COS(RADIANS('Climate Stations - U of M'!$D591-'1. Intensity Data'!$C$9))) *6371</f>
        <v>413.76435602487811</v>
      </c>
    </row>
    <row r="592" spans="1:40" x14ac:dyDescent="0.25">
      <c r="A592">
        <v>111</v>
      </c>
      <c r="B592" t="s">
        <v>224</v>
      </c>
      <c r="C592">
        <v>46.395800000000001</v>
      </c>
      <c r="D592">
        <v>-108.5489</v>
      </c>
      <c r="E592" s="13">
        <v>1010.4</v>
      </c>
      <c r="F592" t="s">
        <v>225</v>
      </c>
      <c r="G592" t="s">
        <v>2345</v>
      </c>
      <c r="H592" s="8">
        <v>0.78217000000000003</v>
      </c>
      <c r="I592" s="8">
        <v>1.17679</v>
      </c>
      <c r="J592" s="8">
        <v>1.9695400000000001</v>
      </c>
      <c r="K592" s="8">
        <v>3.3312499999999998</v>
      </c>
      <c r="L592">
        <f t="shared" si="243"/>
        <v>3314.960736</v>
      </c>
      <c r="M592">
        <f t="shared" si="244"/>
        <v>0.49069344481258342</v>
      </c>
      <c r="N592">
        <f t="shared" si="245"/>
        <v>1.4530429522933435</v>
      </c>
      <c r="O592" s="6">
        <f t="shared" si="246"/>
        <v>0.24599791620485034</v>
      </c>
      <c r="P592" s="6">
        <f t="shared" si="247"/>
        <v>0.32018068277156975</v>
      </c>
      <c r="Q592">
        <f t="shared" si="248"/>
        <v>0.88661181753245655</v>
      </c>
      <c r="R592" s="8">
        <v>1.6076242846227289</v>
      </c>
      <c r="S592">
        <f t="shared" si="249"/>
        <v>1.7076131879477903</v>
      </c>
      <c r="T592">
        <f t="shared" si="250"/>
        <v>1.3248723009939753</v>
      </c>
      <c r="U592">
        <f t="shared" si="251"/>
        <v>1.1187810541726901</v>
      </c>
      <c r="V592">
        <f t="shared" si="252"/>
        <v>0.77529564280388186</v>
      </c>
      <c r="W592">
        <f t="shared" si="253"/>
        <v>0.49069344481258342</v>
      </c>
      <c r="X592">
        <f t="shared" si="254"/>
        <v>0.56356258360943756</v>
      </c>
      <c r="Y592">
        <f t="shared" si="255"/>
        <v>0.62681299608510699</v>
      </c>
      <c r="Z592">
        <f t="shared" si="256"/>
        <v>3.0854091250129487</v>
      </c>
      <c r="AA592">
        <f t="shared" si="257"/>
        <v>2.3938519073376328</v>
      </c>
      <c r="AB592">
        <f t="shared" si="258"/>
        <v>2.0214749439740007</v>
      </c>
      <c r="AC592">
        <f t="shared" si="259"/>
        <v>1.4008466717012813</v>
      </c>
      <c r="AD592">
        <f t="shared" si="260"/>
        <v>0.88661181753245655</v>
      </c>
      <c r="AE592">
        <f t="shared" si="261"/>
        <v>1.1735297077861504</v>
      </c>
      <c r="AF592">
        <f t="shared" si="262"/>
        <v>1.2991277386842004</v>
      </c>
      <c r="AG592">
        <f t="shared" si="263"/>
        <v>5.0565894739808348</v>
      </c>
      <c r="AH592">
        <f t="shared" si="264"/>
        <v>3.9232159711920271</v>
      </c>
      <c r="AI592">
        <f t="shared" si="265"/>
        <v>3.3129379312288227</v>
      </c>
      <c r="AJ592">
        <f t="shared" si="266"/>
        <v>2.295807864623483</v>
      </c>
      <c r="AK592">
        <f t="shared" si="267"/>
        <v>1.4530429522933435</v>
      </c>
      <c r="AL592">
        <f t="shared" si="268"/>
        <v>1.5821672142200076</v>
      </c>
      <c r="AM592">
        <f t="shared" si="269"/>
        <v>1.6942470735723523</v>
      </c>
      <c r="AN592">
        <f>ACOS(COS(RADIANS(90-$C592)) *COS(RADIANS(90-'1. Intensity Data'!$C$8)) +SIN(RADIANS(90-'Climate Stations - U of M'!$C592)) *SIN(RADIANS(90-'1. Intensity Data'!$C$8)) *COS(RADIANS('Climate Stations - U of M'!$D592-'1. Intensity Data'!$C$9))) *6371</f>
        <v>266.06358852331005</v>
      </c>
    </row>
    <row r="593" spans="1:40" x14ac:dyDescent="0.25">
      <c r="A593">
        <v>596</v>
      </c>
      <c r="B593" t="s">
        <v>1192</v>
      </c>
      <c r="C593">
        <v>46.25</v>
      </c>
      <c r="D593">
        <v>-112.16670000000001</v>
      </c>
      <c r="E593" s="13">
        <v>1828.8</v>
      </c>
      <c r="F593" t="s">
        <v>1193</v>
      </c>
      <c r="G593" t="s">
        <v>2345</v>
      </c>
      <c r="H593" s="8">
        <v>0.65908999999999995</v>
      </c>
      <c r="I593" s="8">
        <v>1.1660200000000001</v>
      </c>
      <c r="J593" s="8">
        <v>1.5082</v>
      </c>
      <c r="K593" s="8">
        <v>2.64615</v>
      </c>
      <c r="L593">
        <f t="shared" si="243"/>
        <v>6000.0001919999995</v>
      </c>
      <c r="M593">
        <f t="shared" si="244"/>
        <v>0.35956864291264296</v>
      </c>
      <c r="N593">
        <f t="shared" si="245"/>
        <v>1.1417276932290974</v>
      </c>
      <c r="O593" s="6">
        <f t="shared" si="246"/>
        <v>0.1999372317675959</v>
      </c>
      <c r="P593" s="6">
        <f t="shared" si="247"/>
        <v>0.22098271442397355</v>
      </c>
      <c r="Q593">
        <f t="shared" si="248"/>
        <v>0.68135520382653547</v>
      </c>
      <c r="R593" s="8">
        <v>1.5359191350160104</v>
      </c>
      <c r="S593">
        <f t="shared" si="249"/>
        <v>1.2512988773359974</v>
      </c>
      <c r="T593">
        <f t="shared" si="250"/>
        <v>0.97083533586413606</v>
      </c>
      <c r="U593">
        <f t="shared" si="251"/>
        <v>0.81981650584082588</v>
      </c>
      <c r="V593">
        <f t="shared" si="252"/>
        <v>0.56811845580197584</v>
      </c>
      <c r="W593">
        <f t="shared" si="253"/>
        <v>0.35956864291264296</v>
      </c>
      <c r="X593">
        <f t="shared" si="254"/>
        <v>0.43444898218448219</v>
      </c>
      <c r="Y593">
        <f t="shared" si="255"/>
        <v>0.49944511667243868</v>
      </c>
      <c r="Z593">
        <f t="shared" si="256"/>
        <v>2.3711161093163433</v>
      </c>
      <c r="AA593">
        <f t="shared" si="257"/>
        <v>1.8396590503316457</v>
      </c>
      <c r="AB593">
        <f t="shared" si="258"/>
        <v>1.5534898647245008</v>
      </c>
      <c r="AC593">
        <f t="shared" si="259"/>
        <v>1.0765412220459261</v>
      </c>
      <c r="AD593">
        <f t="shared" si="260"/>
        <v>0.68135520382653547</v>
      </c>
      <c r="AE593">
        <f t="shared" si="261"/>
        <v>1.1556034203844707</v>
      </c>
      <c r="AF593">
        <f t="shared" si="262"/>
        <v>1.265641433817863</v>
      </c>
      <c r="AG593">
        <f t="shared" si="263"/>
        <v>3.973212372437259</v>
      </c>
      <c r="AH593">
        <f t="shared" si="264"/>
        <v>3.0826647717185631</v>
      </c>
      <c r="AI593">
        <f t="shared" si="265"/>
        <v>2.6031391405623419</v>
      </c>
      <c r="AJ593">
        <f t="shared" si="266"/>
        <v>1.803929755301974</v>
      </c>
      <c r="AK593">
        <f t="shared" si="267"/>
        <v>1.1417276932290974</v>
      </c>
      <c r="AL593">
        <f t="shared" si="268"/>
        <v>1.2333457699218231</v>
      </c>
      <c r="AM593">
        <f t="shared" si="269"/>
        <v>1.3128702604911089</v>
      </c>
      <c r="AN593">
        <f>ACOS(COS(RADIANS(90-$C593)) *COS(RADIANS(90-'1. Intensity Data'!$C$8)) +SIN(RADIANS(90-'Climate Stations - U of M'!$C593)) *SIN(RADIANS(90-'1. Intensity Data'!$C$8)) *COS(RADIANS('Climate Stations - U of M'!$D593-'1. Intensity Data'!$C$9))) *6371</f>
        <v>39.680488479644893</v>
      </c>
    </row>
    <row r="594" spans="1:40" x14ac:dyDescent="0.25">
      <c r="A594">
        <v>597</v>
      </c>
      <c r="B594" t="s">
        <v>1194</v>
      </c>
      <c r="C594">
        <v>48.9833</v>
      </c>
      <c r="D594">
        <v>-111.599999999999</v>
      </c>
      <c r="E594" s="13">
        <v>1325.9</v>
      </c>
      <c r="F594" t="s">
        <v>1195</v>
      </c>
      <c r="G594" t="s">
        <v>2345</v>
      </c>
      <c r="H594" s="8">
        <v>1.1543099999999999</v>
      </c>
      <c r="I594" s="8">
        <v>1.8989799999999999</v>
      </c>
      <c r="J594" s="8">
        <v>2.5527500000000001</v>
      </c>
      <c r="K594" s="8">
        <v>4.2316900000000004</v>
      </c>
      <c r="L594">
        <f t="shared" si="243"/>
        <v>4350.065756</v>
      </c>
      <c r="M594">
        <f t="shared" si="244"/>
        <v>0.65247424550495525</v>
      </c>
      <c r="N594">
        <f t="shared" si="245"/>
        <v>1.7062297207598551</v>
      </c>
      <c r="O594" s="6">
        <f t="shared" si="246"/>
        <v>0.26936331248378548</v>
      </c>
      <c r="P594" s="6">
        <f t="shared" si="247"/>
        <v>0.4657658249105322</v>
      </c>
      <c r="Q594">
        <f t="shared" si="248"/>
        <v>1.0859977728351935</v>
      </c>
      <c r="R594" s="8">
        <v>1.9176618215469672</v>
      </c>
      <c r="S594">
        <f t="shared" si="249"/>
        <v>2.2706103743572439</v>
      </c>
      <c r="T594">
        <f t="shared" si="250"/>
        <v>1.7616804628633793</v>
      </c>
      <c r="U594">
        <f t="shared" si="251"/>
        <v>1.4876412797512979</v>
      </c>
      <c r="V594">
        <f t="shared" si="252"/>
        <v>1.0309093078978293</v>
      </c>
      <c r="W594">
        <f t="shared" si="253"/>
        <v>0.65247424550495525</v>
      </c>
      <c r="X594">
        <f t="shared" si="254"/>
        <v>0.77793318412871648</v>
      </c>
      <c r="Y594">
        <f t="shared" si="255"/>
        <v>0.88683154285414112</v>
      </c>
      <c r="Z594">
        <f t="shared" si="256"/>
        <v>3.779272249466473</v>
      </c>
      <c r="AA594">
        <f t="shared" si="257"/>
        <v>2.9321939866550224</v>
      </c>
      <c r="AB594">
        <f t="shared" si="258"/>
        <v>2.4760749220642411</v>
      </c>
      <c r="AC594">
        <f t="shared" si="259"/>
        <v>1.7158764810796059</v>
      </c>
      <c r="AD594">
        <f t="shared" si="260"/>
        <v>1.0859977728351935</v>
      </c>
      <c r="AE594">
        <f t="shared" si="261"/>
        <v>1.2510390920172099</v>
      </c>
      <c r="AF594">
        <f t="shared" si="262"/>
        <v>1.4439152684278198</v>
      </c>
      <c r="AG594">
        <f t="shared" si="263"/>
        <v>5.9376794282442953</v>
      </c>
      <c r="AH594">
        <f t="shared" si="264"/>
        <v>4.6068202460516083</v>
      </c>
      <c r="AI594">
        <f t="shared" si="265"/>
        <v>3.8902037633324693</v>
      </c>
      <c r="AJ594">
        <f t="shared" si="266"/>
        <v>2.6958429588005712</v>
      </c>
      <c r="AK594">
        <f t="shared" si="267"/>
        <v>1.7062297207598551</v>
      </c>
      <c r="AL594">
        <f t="shared" si="268"/>
        <v>1.9178597905698913</v>
      </c>
      <c r="AM594">
        <f t="shared" si="269"/>
        <v>2.1015546911650027</v>
      </c>
      <c r="AN594">
        <f>ACOS(COS(RADIANS(90-$C594)) *COS(RADIANS(90-'1. Intensity Data'!$C$8)) +SIN(RADIANS(90-'Climate Stations - U of M'!$C594)) *SIN(RADIANS(90-'1. Intensity Data'!$C$8)) *COS(RADIANS('Climate Stations - U of M'!$D594-'1. Intensity Data'!$C$9))) *6371</f>
        <v>267.81619206983066</v>
      </c>
    </row>
    <row r="595" spans="1:40" x14ac:dyDescent="0.25">
      <c r="A595">
        <v>598</v>
      </c>
      <c r="B595" t="s">
        <v>1196</v>
      </c>
      <c r="C595">
        <v>45.872799999999899</v>
      </c>
      <c r="D595">
        <v>-104.1583</v>
      </c>
      <c r="E595">
        <v>940.6</v>
      </c>
      <c r="F595" t="s">
        <v>1197</v>
      </c>
      <c r="G595" t="s">
        <v>2345</v>
      </c>
      <c r="H595" s="8">
        <v>1.28562</v>
      </c>
      <c r="I595" s="8">
        <v>1.68889</v>
      </c>
      <c r="J595" s="8">
        <v>3.2625000000000002</v>
      </c>
      <c r="K595" s="8">
        <v>4.1409099999999999</v>
      </c>
      <c r="L595">
        <f t="shared" si="243"/>
        <v>3085.9581040000003</v>
      </c>
      <c r="M595">
        <f t="shared" si="244"/>
        <v>0.89899143112695323</v>
      </c>
      <c r="N595">
        <f t="shared" si="245"/>
        <v>2.5242343827991824</v>
      </c>
      <c r="O595" s="6">
        <f t="shared" si="246"/>
        <v>0.41544820912788999</v>
      </c>
      <c r="P595" s="6">
        <f t="shared" si="247"/>
        <v>0.61102467630127766</v>
      </c>
      <c r="Q595">
        <f t="shared" si="248"/>
        <v>1.56762952955023</v>
      </c>
      <c r="R595" s="8">
        <v>1.2294926363692256</v>
      </c>
      <c r="S595">
        <f t="shared" si="249"/>
        <v>3.1284901803217973</v>
      </c>
      <c r="T595">
        <f t="shared" si="250"/>
        <v>2.4272768640427738</v>
      </c>
      <c r="U595">
        <f t="shared" si="251"/>
        <v>2.0497004629694531</v>
      </c>
      <c r="V595">
        <f t="shared" si="252"/>
        <v>1.4204064611805862</v>
      </c>
      <c r="W595">
        <f t="shared" si="253"/>
        <v>0.89899143112695323</v>
      </c>
      <c r="X595">
        <f t="shared" si="254"/>
        <v>0.99564857334521495</v>
      </c>
      <c r="Y595">
        <f t="shared" si="255"/>
        <v>1.0795469727906661</v>
      </c>
      <c r="Z595">
        <f t="shared" si="256"/>
        <v>5.4553507628348008</v>
      </c>
      <c r="AA595">
        <f t="shared" si="257"/>
        <v>4.2325997297856208</v>
      </c>
      <c r="AB595">
        <f t="shared" si="258"/>
        <v>3.5741953273745244</v>
      </c>
      <c r="AC595">
        <f t="shared" si="259"/>
        <v>2.4768546566893637</v>
      </c>
      <c r="AD595">
        <f t="shared" si="260"/>
        <v>1.56762952955023</v>
      </c>
      <c r="AE595">
        <f t="shared" si="261"/>
        <v>1.0789967957227746</v>
      </c>
      <c r="AF595">
        <f t="shared" si="262"/>
        <v>1.1225402589498144</v>
      </c>
      <c r="AG595">
        <f t="shared" si="263"/>
        <v>8.784335652141154</v>
      </c>
      <c r="AH595">
        <f t="shared" si="264"/>
        <v>6.8154328335577929</v>
      </c>
      <c r="AI595">
        <f t="shared" si="265"/>
        <v>5.7552543927821356</v>
      </c>
      <c r="AJ595">
        <f t="shared" si="266"/>
        <v>3.9882903248227084</v>
      </c>
      <c r="AK595">
        <f t="shared" si="267"/>
        <v>2.5242343827991824</v>
      </c>
      <c r="AL595">
        <f t="shared" si="268"/>
        <v>2.7088007870993867</v>
      </c>
      <c r="AM595">
        <f t="shared" si="269"/>
        <v>2.8690044260319647</v>
      </c>
      <c r="AN595">
        <f>ACOS(COS(RADIANS(90-$C595)) *COS(RADIANS(90-'1. Intensity Data'!$C$8)) +SIN(RADIANS(90-'Climate Stations - U of M'!$C595)) *SIN(RADIANS(90-'1. Intensity Data'!$C$8)) *COS(RADIANS('Climate Stations - U of M'!$D595-'1. Intensity Data'!$C$9))) *6371</f>
        <v>609.18067512911023</v>
      </c>
    </row>
    <row r="596" spans="1:40" x14ac:dyDescent="0.25">
      <c r="A596">
        <v>599</v>
      </c>
      <c r="B596" t="s">
        <v>1198</v>
      </c>
      <c r="C596">
        <v>46.299999999999898</v>
      </c>
      <c r="D596">
        <v>-105</v>
      </c>
      <c r="E596" s="13">
        <v>1097.3</v>
      </c>
      <c r="F596" t="s">
        <v>1199</v>
      </c>
      <c r="G596" t="s">
        <v>2345</v>
      </c>
      <c r="H596" s="8">
        <v>1.24831</v>
      </c>
      <c r="I596" s="8">
        <v>1.6548499999999999</v>
      </c>
      <c r="J596" s="8">
        <v>3.2296299999999998</v>
      </c>
      <c r="K596" s="8">
        <v>4.0122499999999999</v>
      </c>
      <c r="L596">
        <f t="shared" si="243"/>
        <v>3600.065732</v>
      </c>
      <c r="M596">
        <f t="shared" si="244"/>
        <v>0.86606223641357238</v>
      </c>
      <c r="N596">
        <f t="shared" si="245"/>
        <v>2.53094519539829</v>
      </c>
      <c r="O596" s="6">
        <f t="shared" si="246"/>
        <v>0.42558107574382914</v>
      </c>
      <c r="P596" s="6">
        <f t="shared" si="247"/>
        <v>0.57107191366206833</v>
      </c>
      <c r="Q596">
        <f t="shared" si="248"/>
        <v>1.5510085545301793</v>
      </c>
      <c r="R596" s="8">
        <v>1.2201066322781031</v>
      </c>
      <c r="S596">
        <f t="shared" si="249"/>
        <v>3.0138965827192314</v>
      </c>
      <c r="T596">
        <f t="shared" si="250"/>
        <v>2.3383680383166459</v>
      </c>
      <c r="U596">
        <f t="shared" si="251"/>
        <v>1.9746218990229449</v>
      </c>
      <c r="V596">
        <f t="shared" si="252"/>
        <v>1.3683783335334445</v>
      </c>
      <c r="W596">
        <f t="shared" si="253"/>
        <v>0.86606223641357238</v>
      </c>
      <c r="X596">
        <f t="shared" si="254"/>
        <v>0.96162417731017924</v>
      </c>
      <c r="Y596">
        <f t="shared" si="255"/>
        <v>1.0445719420084341</v>
      </c>
      <c r="Z596">
        <f t="shared" si="256"/>
        <v>5.3975097697650236</v>
      </c>
      <c r="AA596">
        <f t="shared" si="257"/>
        <v>4.1877230972314834</v>
      </c>
      <c r="AB596">
        <f t="shared" si="258"/>
        <v>3.5362995043288086</v>
      </c>
      <c r="AC596">
        <f t="shared" si="259"/>
        <v>2.4505935161576833</v>
      </c>
      <c r="AD596">
        <f t="shared" si="260"/>
        <v>1.5510085545301793</v>
      </c>
      <c r="AE596">
        <f t="shared" si="261"/>
        <v>1.0766502946999941</v>
      </c>
      <c r="AF596">
        <f t="shared" si="262"/>
        <v>1.1181569950392602</v>
      </c>
      <c r="AG596">
        <f t="shared" si="263"/>
        <v>8.8076892799860484</v>
      </c>
      <c r="AH596">
        <f t="shared" si="264"/>
        <v>6.8335520275753829</v>
      </c>
      <c r="AI596">
        <f t="shared" si="265"/>
        <v>5.7705550455081003</v>
      </c>
      <c r="AJ596">
        <f t="shared" si="266"/>
        <v>3.9988934087292982</v>
      </c>
      <c r="AK596">
        <f t="shared" si="267"/>
        <v>2.53094519539829</v>
      </c>
      <c r="AL596">
        <f t="shared" si="268"/>
        <v>2.7056163965487174</v>
      </c>
      <c r="AM596">
        <f t="shared" si="269"/>
        <v>2.8572309991472888</v>
      </c>
      <c r="AN596">
        <f>ACOS(COS(RADIANS(90-$C596)) *COS(RADIANS(90-'1. Intensity Data'!$C$8)) +SIN(RADIANS(90-'Climate Stations - U of M'!$C596)) *SIN(RADIANS(90-'1. Intensity Data'!$C$8)) *COS(RADIANS('Climate Stations - U of M'!$D596-'1. Intensity Data'!$C$9))) *6371</f>
        <v>538.13827336172108</v>
      </c>
    </row>
    <row r="597" spans="1:40" x14ac:dyDescent="0.25">
      <c r="A597" s="1">
        <v>1001</v>
      </c>
      <c r="B597" t="s">
        <v>1997</v>
      </c>
      <c r="C597">
        <v>46.311700000000002</v>
      </c>
      <c r="D597">
        <v>-105.0222</v>
      </c>
      <c r="E597" s="13">
        <v>1011.9</v>
      </c>
      <c r="F597" t="s">
        <v>1998</v>
      </c>
      <c r="G597" t="s">
        <v>2345</v>
      </c>
      <c r="H597" s="8">
        <v>1.24444</v>
      </c>
      <c r="I597" s="8">
        <v>1.65204</v>
      </c>
      <c r="J597" s="8">
        <v>3.23889</v>
      </c>
      <c r="K597" s="8">
        <v>4</v>
      </c>
      <c r="L597">
        <f t="shared" si="243"/>
        <v>3319.8819960000001</v>
      </c>
      <c r="M597">
        <f t="shared" si="244"/>
        <v>0.8622906425413428</v>
      </c>
      <c r="N597">
        <f t="shared" si="245"/>
        <v>2.5567133358949254</v>
      </c>
      <c r="O597" s="6">
        <f t="shared" si="246"/>
        <v>0.43313208818109666</v>
      </c>
      <c r="P597" s="6">
        <f t="shared" si="247"/>
        <v>0.56206635680857375</v>
      </c>
      <c r="Q597">
        <f t="shared" si="248"/>
        <v>1.5593898463517495</v>
      </c>
      <c r="R597" s="8">
        <v>1.0692387607141685</v>
      </c>
      <c r="S597">
        <f t="shared" si="249"/>
        <v>3.0007714360438729</v>
      </c>
      <c r="T597">
        <f t="shared" si="250"/>
        <v>2.3281847348616256</v>
      </c>
      <c r="U597">
        <f t="shared" si="251"/>
        <v>1.9660226649942614</v>
      </c>
      <c r="V597">
        <f t="shared" si="252"/>
        <v>1.3624192152153216</v>
      </c>
      <c r="W597">
        <f t="shared" si="253"/>
        <v>0.8622906425413428</v>
      </c>
      <c r="X597">
        <f t="shared" si="254"/>
        <v>0.95782798190600715</v>
      </c>
      <c r="Y597">
        <f t="shared" si="255"/>
        <v>1.0407543924745357</v>
      </c>
      <c r="Z597">
        <f t="shared" si="256"/>
        <v>5.4266766653040879</v>
      </c>
      <c r="AA597">
        <f t="shared" si="257"/>
        <v>4.2103525851497237</v>
      </c>
      <c r="AB597">
        <f t="shared" si="258"/>
        <v>3.5554088496819887</v>
      </c>
      <c r="AC597">
        <f t="shared" si="259"/>
        <v>2.4638359572357644</v>
      </c>
      <c r="AD597">
        <f t="shared" si="260"/>
        <v>1.5593898463517495</v>
      </c>
      <c r="AE597">
        <f t="shared" si="261"/>
        <v>1.0389333268090102</v>
      </c>
      <c r="AF597">
        <f t="shared" si="262"/>
        <v>1.0477016990189028</v>
      </c>
      <c r="AG597">
        <f t="shared" si="263"/>
        <v>8.8973624089143399</v>
      </c>
      <c r="AH597">
        <f t="shared" si="264"/>
        <v>6.903126006916299</v>
      </c>
      <c r="AI597">
        <f t="shared" si="265"/>
        <v>5.8293064058404296</v>
      </c>
      <c r="AJ597">
        <f t="shared" si="266"/>
        <v>4.0396070707139824</v>
      </c>
      <c r="AK597">
        <f t="shared" si="267"/>
        <v>2.5567133358949254</v>
      </c>
      <c r="AL597">
        <f t="shared" si="268"/>
        <v>2.7272575019211942</v>
      </c>
      <c r="AM597">
        <f t="shared" si="269"/>
        <v>2.8752898380319953</v>
      </c>
      <c r="AN597">
        <f>ACOS(COS(RADIANS(90-$C597)) *COS(RADIANS(90-'1. Intensity Data'!$C$8)) +SIN(RADIANS(90-'Climate Stations - U of M'!$C597)) *SIN(RADIANS(90-'1. Intensity Data'!$C$8)) *COS(RADIANS('Climate Stations - U of M'!$D597-'1. Intensity Data'!$C$9))) *6371</f>
        <v>536.30800271352837</v>
      </c>
    </row>
    <row r="598" spans="1:40" x14ac:dyDescent="0.25">
      <c r="A598" s="1">
        <v>1117</v>
      </c>
      <c r="B598" t="s">
        <v>2226</v>
      </c>
      <c r="C598">
        <v>47.433300000000003</v>
      </c>
      <c r="D598">
        <v>-113.7667</v>
      </c>
      <c r="E598" s="13">
        <v>1447.8</v>
      </c>
      <c r="F598" t="s">
        <v>2227</v>
      </c>
      <c r="G598" t="s">
        <v>2346</v>
      </c>
      <c r="H598" s="8">
        <v>0.88561000000000001</v>
      </c>
      <c r="I598" s="8">
        <v>1.55</v>
      </c>
      <c r="J598" s="8">
        <v>2</v>
      </c>
      <c r="K598" s="8">
        <v>3.3333300000000001</v>
      </c>
      <c r="L598">
        <f t="shared" si="243"/>
        <v>4750.0001519999996</v>
      </c>
      <c r="M598">
        <f t="shared" si="244"/>
        <v>0.42626832814135485</v>
      </c>
      <c r="N598">
        <f t="shared" si="245"/>
        <v>1.1895008055208041</v>
      </c>
      <c r="O598" s="6">
        <f t="shared" si="246"/>
        <v>0.19509917920227521</v>
      </c>
      <c r="P598" s="6">
        <f t="shared" si="247"/>
        <v>0.29103588214773823</v>
      </c>
      <c r="Q598">
        <f t="shared" si="248"/>
        <v>0.7402683438342712</v>
      </c>
      <c r="R598" s="8">
        <v>1.1451499727920391</v>
      </c>
      <c r="S598">
        <f t="shared" si="249"/>
        <v>1.4834137819319146</v>
      </c>
      <c r="T598">
        <f t="shared" si="250"/>
        <v>1.1509244859816581</v>
      </c>
      <c r="U598">
        <f t="shared" si="251"/>
        <v>0.97189178816228894</v>
      </c>
      <c r="V598">
        <f t="shared" si="252"/>
        <v>0.67350395846334066</v>
      </c>
      <c r="W598">
        <f t="shared" si="253"/>
        <v>0.42626832814135485</v>
      </c>
      <c r="X598">
        <f t="shared" si="254"/>
        <v>0.54110374610601619</v>
      </c>
      <c r="Y598">
        <f t="shared" si="255"/>
        <v>0.64078088889934215</v>
      </c>
      <c r="Z598">
        <f t="shared" si="256"/>
        <v>2.5761338365432636</v>
      </c>
      <c r="AA598">
        <f t="shared" si="257"/>
        <v>1.9987245283525326</v>
      </c>
      <c r="AB598">
        <f t="shared" si="258"/>
        <v>1.6878118239421382</v>
      </c>
      <c r="AC598">
        <f t="shared" si="259"/>
        <v>1.1696239832581485</v>
      </c>
      <c r="AD598">
        <f t="shared" si="260"/>
        <v>0.7402683438342712</v>
      </c>
      <c r="AE598">
        <f t="shared" si="261"/>
        <v>1.057911129828478</v>
      </c>
      <c r="AF598">
        <f t="shared" si="262"/>
        <v>1.0831522350592684</v>
      </c>
      <c r="AG598">
        <f t="shared" si="263"/>
        <v>4.1394628032123979</v>
      </c>
      <c r="AH598">
        <f t="shared" si="264"/>
        <v>3.2116521749061708</v>
      </c>
      <c r="AI598">
        <f t="shared" si="265"/>
        <v>2.7120618365874329</v>
      </c>
      <c r="AJ598">
        <f t="shared" si="266"/>
        <v>1.8794112727228705</v>
      </c>
      <c r="AK598">
        <f t="shared" si="267"/>
        <v>1.1895008055208041</v>
      </c>
      <c r="AL598">
        <f t="shared" si="268"/>
        <v>1.3921256041406029</v>
      </c>
      <c r="AM598">
        <f t="shared" si="269"/>
        <v>1.5680039293425887</v>
      </c>
      <c r="AN598">
        <f>ACOS(COS(RADIANS(90-$C598)) *COS(RADIANS(90-'1. Intensity Data'!$C$8)) +SIN(RADIANS(90-'Climate Stations - U of M'!$C598)) *SIN(RADIANS(90-'1. Intensity Data'!$C$8)) *COS(RADIANS('Climate Stations - U of M'!$D598-'1. Intensity Data'!$C$9))) *6371</f>
        <v>162.62584115116806</v>
      </c>
    </row>
    <row r="599" spans="1:40" x14ac:dyDescent="0.25">
      <c r="A599">
        <v>600</v>
      </c>
      <c r="B599" t="s">
        <v>1200</v>
      </c>
      <c r="C599">
        <v>48.521700000000003</v>
      </c>
      <c r="D599">
        <v>-110.1075</v>
      </c>
      <c r="E599">
        <v>871.7</v>
      </c>
      <c r="F599" t="s">
        <v>1201</v>
      </c>
      <c r="G599" t="s">
        <v>2345</v>
      </c>
      <c r="H599" s="8">
        <v>1.00763</v>
      </c>
      <c r="I599" s="8">
        <v>1.6134500000000001</v>
      </c>
      <c r="J599" s="8">
        <v>2.4134799999999998</v>
      </c>
      <c r="K599" s="8">
        <v>3.8181600000000002</v>
      </c>
      <c r="L599">
        <f t="shared" si="243"/>
        <v>2859.9082280000002</v>
      </c>
      <c r="M599">
        <f t="shared" si="244"/>
        <v>0.5880627308196722</v>
      </c>
      <c r="N599">
        <f t="shared" si="245"/>
        <v>1.7400622883216483</v>
      </c>
      <c r="O599" s="6">
        <f t="shared" si="246"/>
        <v>0.2944766827555752</v>
      </c>
      <c r="P599" s="6">
        <f t="shared" si="247"/>
        <v>0.38394704842699978</v>
      </c>
      <c r="Q599">
        <f t="shared" si="248"/>
        <v>1.0620046683743241</v>
      </c>
      <c r="R599" s="8">
        <v>2.0955705483374323</v>
      </c>
      <c r="S599">
        <f t="shared" si="249"/>
        <v>2.046458303252459</v>
      </c>
      <c r="T599">
        <f t="shared" si="250"/>
        <v>1.5877693732131151</v>
      </c>
      <c r="U599">
        <f t="shared" si="251"/>
        <v>1.3407830262688525</v>
      </c>
      <c r="V599">
        <f t="shared" si="252"/>
        <v>0.92913911469508215</v>
      </c>
      <c r="W599">
        <f t="shared" si="253"/>
        <v>0.5880627308196722</v>
      </c>
      <c r="X599">
        <f t="shared" si="254"/>
        <v>0.6929545481147541</v>
      </c>
      <c r="Y599">
        <f t="shared" si="255"/>
        <v>0.78400064552688531</v>
      </c>
      <c r="Z599">
        <f t="shared" si="256"/>
        <v>3.6957762459426475</v>
      </c>
      <c r="AA599">
        <f t="shared" si="257"/>
        <v>2.8674126046106752</v>
      </c>
      <c r="AB599">
        <f t="shared" si="258"/>
        <v>2.4213706438934586</v>
      </c>
      <c r="AC599">
        <f t="shared" si="259"/>
        <v>1.677967376031432</v>
      </c>
      <c r="AD599">
        <f t="shared" si="260"/>
        <v>1.0620046683743241</v>
      </c>
      <c r="AE599">
        <f t="shared" si="261"/>
        <v>1.2955162737148262</v>
      </c>
      <c r="AF599">
        <f t="shared" si="262"/>
        <v>1.5269986438389669</v>
      </c>
      <c r="AG599">
        <f t="shared" si="263"/>
        <v>6.0554167633593359</v>
      </c>
      <c r="AH599">
        <f t="shared" si="264"/>
        <v>4.6981681784684506</v>
      </c>
      <c r="AI599">
        <f t="shared" si="265"/>
        <v>3.9673420173733578</v>
      </c>
      <c r="AJ599">
        <f t="shared" si="266"/>
        <v>2.7492984155482043</v>
      </c>
      <c r="AK599">
        <f t="shared" si="267"/>
        <v>1.7400622883216483</v>
      </c>
      <c r="AL599">
        <f t="shared" si="268"/>
        <v>1.9084167162412362</v>
      </c>
      <c r="AM599">
        <f t="shared" si="269"/>
        <v>2.0545483596754388</v>
      </c>
      <c r="AN599">
        <f>ACOS(COS(RADIANS(90-$C599)) *COS(RADIANS(90-'1. Intensity Data'!$C$8)) +SIN(RADIANS(90-'Climate Stations - U of M'!$C599)) *SIN(RADIANS(90-'1. Intensity Data'!$C$8)) *COS(RADIANS('Climate Stations - U of M'!$D599-'1. Intensity Data'!$C$9))) *6371</f>
        <v>257.95402953562598</v>
      </c>
    </row>
    <row r="600" spans="1:40" x14ac:dyDescent="0.25">
      <c r="A600">
        <v>62</v>
      </c>
      <c r="B600" t="s">
        <v>126</v>
      </c>
      <c r="C600">
        <v>48.011899999999898</v>
      </c>
      <c r="D600">
        <v>-114.2171</v>
      </c>
      <c r="E600">
        <v>933</v>
      </c>
      <c r="F600" t="s">
        <v>127</v>
      </c>
      <c r="G600" t="s">
        <v>2346</v>
      </c>
      <c r="H600" s="8">
        <v>0.84375</v>
      </c>
      <c r="I600" s="8">
        <v>1.51328</v>
      </c>
      <c r="J600" s="8">
        <v>1.9150199999999999</v>
      </c>
      <c r="K600" s="8">
        <v>3</v>
      </c>
      <c r="L600">
        <f t="shared" si="243"/>
        <v>3061.0237200000001</v>
      </c>
      <c r="M600">
        <f t="shared" si="244"/>
        <v>0.38409618721420757</v>
      </c>
      <c r="N600">
        <f t="shared" si="245"/>
        <v>1.1876409279560001</v>
      </c>
      <c r="O600" s="6">
        <f t="shared" si="246"/>
        <v>0.20540388940116919</v>
      </c>
      <c r="P600" s="6">
        <f t="shared" si="247"/>
        <v>0.2417210603997404</v>
      </c>
      <c r="Q600">
        <f t="shared" si="248"/>
        <v>0.71468099417787023</v>
      </c>
      <c r="R600" s="8">
        <v>1.4220978055988374</v>
      </c>
      <c r="S600">
        <f t="shared" si="249"/>
        <v>1.3366547315054422</v>
      </c>
      <c r="T600">
        <f t="shared" si="250"/>
        <v>1.0370597054783606</v>
      </c>
      <c r="U600">
        <f t="shared" si="251"/>
        <v>0.87573930684839318</v>
      </c>
      <c r="V600">
        <f t="shared" si="252"/>
        <v>0.60687197579844798</v>
      </c>
      <c r="W600">
        <f t="shared" si="253"/>
        <v>0.38409618721420757</v>
      </c>
      <c r="X600">
        <f t="shared" si="254"/>
        <v>0.49900964041065565</v>
      </c>
      <c r="Y600">
        <f t="shared" si="255"/>
        <v>0.59875451778517264</v>
      </c>
      <c r="Z600">
        <f t="shared" si="256"/>
        <v>2.4870898597389886</v>
      </c>
      <c r="AA600">
        <f t="shared" si="257"/>
        <v>1.9296386842802498</v>
      </c>
      <c r="AB600">
        <f t="shared" si="258"/>
        <v>1.6294726667255439</v>
      </c>
      <c r="AC600">
        <f t="shared" si="259"/>
        <v>1.1291959708010351</v>
      </c>
      <c r="AD600">
        <f t="shared" si="260"/>
        <v>0.71468099417787023</v>
      </c>
      <c r="AE600">
        <f t="shared" si="261"/>
        <v>1.1271480880301774</v>
      </c>
      <c r="AF600">
        <f t="shared" si="262"/>
        <v>1.2124868729800431</v>
      </c>
      <c r="AG600">
        <f t="shared" si="263"/>
        <v>4.1329904292868793</v>
      </c>
      <c r="AH600">
        <f t="shared" si="264"/>
        <v>3.2066305054812005</v>
      </c>
      <c r="AI600">
        <f t="shared" si="265"/>
        <v>2.7078213157396798</v>
      </c>
      <c r="AJ600">
        <f t="shared" si="266"/>
        <v>1.8764726661704803</v>
      </c>
      <c r="AK600">
        <f t="shared" si="267"/>
        <v>1.1876409279560001</v>
      </c>
      <c r="AL600">
        <f t="shared" si="268"/>
        <v>1.3694856959670001</v>
      </c>
      <c r="AM600">
        <f t="shared" si="269"/>
        <v>1.5273269546005479</v>
      </c>
      <c r="AN600">
        <f>ACOS(COS(RADIANS(90-$C600)) *COS(RADIANS(90-'1. Intensity Data'!$C$8)) +SIN(RADIANS(90-'Climate Stations - U of M'!$C600)) *SIN(RADIANS(90-'1. Intensity Data'!$C$8)) *COS(RADIANS('Climate Stations - U of M'!$D600-'1. Intensity Data'!$C$9))) *6371</f>
        <v>229.29842927989716</v>
      </c>
    </row>
    <row r="601" spans="1:40" x14ac:dyDescent="0.25">
      <c r="A601">
        <v>601</v>
      </c>
      <c r="B601" t="s">
        <v>1202</v>
      </c>
      <c r="C601">
        <v>44.599400000000003</v>
      </c>
      <c r="D601">
        <v>-111.8125</v>
      </c>
      <c r="E601" s="13">
        <v>2045.2</v>
      </c>
      <c r="F601" t="s">
        <v>1203</v>
      </c>
      <c r="G601" t="s">
        <v>2345</v>
      </c>
      <c r="H601" s="8">
        <v>0.86363999999999996</v>
      </c>
      <c r="I601" s="8">
        <v>1.46</v>
      </c>
      <c r="J601" s="8">
        <v>1.80385</v>
      </c>
      <c r="K601" s="8">
        <v>3.0444399999999998</v>
      </c>
      <c r="L601">
        <f t="shared" si="243"/>
        <v>6709.9739680000002</v>
      </c>
      <c r="M601">
        <f t="shared" si="244"/>
        <v>0.48267664667397259</v>
      </c>
      <c r="N601">
        <f t="shared" si="245"/>
        <v>1.2787767491618696</v>
      </c>
      <c r="O601" s="6">
        <f t="shared" si="246"/>
        <v>0.20350087445377094</v>
      </c>
      <c r="P601" s="6">
        <f t="shared" si="247"/>
        <v>0.34162058930485795</v>
      </c>
      <c r="Q601">
        <f t="shared" si="248"/>
        <v>0.81019866923336381</v>
      </c>
      <c r="R601" s="8">
        <v>2.1975420237861218</v>
      </c>
      <c r="S601">
        <f t="shared" si="249"/>
        <v>1.6797147304254247</v>
      </c>
      <c r="T601">
        <f t="shared" si="250"/>
        <v>1.3032269460197261</v>
      </c>
      <c r="U601">
        <f t="shared" si="251"/>
        <v>1.1005027544166575</v>
      </c>
      <c r="V601">
        <f t="shared" si="252"/>
        <v>0.76262910174487675</v>
      </c>
      <c r="W601">
        <f t="shared" si="253"/>
        <v>0.48267664667397259</v>
      </c>
      <c r="X601">
        <f t="shared" si="254"/>
        <v>0.57791748500547935</v>
      </c>
      <c r="Y601">
        <f t="shared" si="255"/>
        <v>0.66058653267722744</v>
      </c>
      <c r="Z601">
        <f t="shared" si="256"/>
        <v>2.8194913689321059</v>
      </c>
      <c r="AA601">
        <f t="shared" si="257"/>
        <v>2.1875364069300822</v>
      </c>
      <c r="AB601">
        <f t="shared" si="258"/>
        <v>1.8472529658520693</v>
      </c>
      <c r="AC601">
        <f t="shared" si="259"/>
        <v>1.2801138973887149</v>
      </c>
      <c r="AD601">
        <f t="shared" si="260"/>
        <v>0.81019866923336381</v>
      </c>
      <c r="AE601">
        <f t="shared" si="261"/>
        <v>1.3210091425769988</v>
      </c>
      <c r="AF601">
        <f t="shared" si="262"/>
        <v>1.574619322873505</v>
      </c>
      <c r="AG601">
        <f t="shared" si="263"/>
        <v>4.4501430870833065</v>
      </c>
      <c r="AH601">
        <f t="shared" si="264"/>
        <v>3.452697222737048</v>
      </c>
      <c r="AI601">
        <f t="shared" si="265"/>
        <v>2.9156109880890622</v>
      </c>
      <c r="AJ601">
        <f t="shared" si="266"/>
        <v>2.0204672636757541</v>
      </c>
      <c r="AK601">
        <f t="shared" si="267"/>
        <v>1.2787767491618696</v>
      </c>
      <c r="AL601">
        <f t="shared" si="268"/>
        <v>1.4100450618714022</v>
      </c>
      <c r="AM601">
        <f t="shared" si="269"/>
        <v>1.5239859573032766</v>
      </c>
      <c r="AN601">
        <f>ACOS(COS(RADIANS(90-$C601)) *COS(RADIANS(90-'1. Intensity Data'!$C$8)) +SIN(RADIANS(90-'Climate Stations - U of M'!$C601)) *SIN(RADIANS(90-'1. Intensity Data'!$C$8)) *COS(RADIANS('Climate Stations - U of M'!$D601-'1. Intensity Data'!$C$9))) *6371</f>
        <v>221.98572361084769</v>
      </c>
    </row>
    <row r="602" spans="1:40" x14ac:dyDescent="0.25">
      <c r="A602" s="1">
        <v>1088</v>
      </c>
      <c r="B602" t="s">
        <v>2170</v>
      </c>
      <c r="C602">
        <v>44.583300000000001</v>
      </c>
      <c r="D602">
        <v>-111.833299999999</v>
      </c>
      <c r="E602" s="13">
        <v>2255.5</v>
      </c>
      <c r="F602" t="s">
        <v>2171</v>
      </c>
      <c r="G602" t="s">
        <v>2345</v>
      </c>
      <c r="H602" s="8">
        <v>0.90161000000000002</v>
      </c>
      <c r="I602" s="8">
        <v>1.56</v>
      </c>
      <c r="J602" s="8">
        <v>1.8192299999999999</v>
      </c>
      <c r="K602" s="8">
        <v>3.18709</v>
      </c>
      <c r="L602">
        <f t="shared" si="243"/>
        <v>7399.93462</v>
      </c>
      <c r="M602">
        <f t="shared" si="244"/>
        <v>0.49177020959551287</v>
      </c>
      <c r="N602">
        <f t="shared" si="245"/>
        <v>1.2351001039768648</v>
      </c>
      <c r="O602" s="6">
        <f t="shared" si="246"/>
        <v>0.19001163677972774</v>
      </c>
      <c r="P602" s="6">
        <f t="shared" si="247"/>
        <v>0.36006417928806422</v>
      </c>
      <c r="Q602">
        <f t="shared" si="248"/>
        <v>0.79758214163246444</v>
      </c>
      <c r="R602" s="8">
        <v>1.3132696591871988</v>
      </c>
      <c r="S602">
        <f t="shared" si="249"/>
        <v>1.7113603293923849</v>
      </c>
      <c r="T602">
        <f t="shared" si="250"/>
        <v>1.3277795659078848</v>
      </c>
      <c r="U602">
        <f t="shared" si="251"/>
        <v>1.1212360778777692</v>
      </c>
      <c r="V602">
        <f t="shared" si="252"/>
        <v>0.7769969311609104</v>
      </c>
      <c r="W602">
        <f t="shared" si="253"/>
        <v>0.49177020959551287</v>
      </c>
      <c r="X602">
        <f t="shared" si="254"/>
        <v>0.59423015719663463</v>
      </c>
      <c r="Y602">
        <f t="shared" si="255"/>
        <v>0.68316539171440849</v>
      </c>
      <c r="Z602">
        <f t="shared" si="256"/>
        <v>2.775585852880976</v>
      </c>
      <c r="AA602">
        <f t="shared" si="257"/>
        <v>2.1534717824076539</v>
      </c>
      <c r="AB602">
        <f t="shared" si="258"/>
        <v>1.8184872829220187</v>
      </c>
      <c r="AC602">
        <f t="shared" si="259"/>
        <v>1.2601797837792938</v>
      </c>
      <c r="AD602">
        <f t="shared" si="260"/>
        <v>0.79758214163246444</v>
      </c>
      <c r="AE602">
        <f t="shared" si="261"/>
        <v>1.0999410514272678</v>
      </c>
      <c r="AF602">
        <f t="shared" si="262"/>
        <v>1.161664128605808</v>
      </c>
      <c r="AG602">
        <f t="shared" si="263"/>
        <v>4.2981483618394893</v>
      </c>
      <c r="AH602">
        <f t="shared" si="264"/>
        <v>3.3347702807375348</v>
      </c>
      <c r="AI602">
        <f t="shared" si="265"/>
        <v>2.8160282370672514</v>
      </c>
      <c r="AJ602">
        <f t="shared" si="266"/>
        <v>1.9514581642834463</v>
      </c>
      <c r="AK602">
        <f t="shared" si="267"/>
        <v>1.2351001039768648</v>
      </c>
      <c r="AL602">
        <f t="shared" si="268"/>
        <v>1.3811325779826487</v>
      </c>
      <c r="AM602">
        <f t="shared" si="269"/>
        <v>1.5078887654196689</v>
      </c>
      <c r="AN602">
        <f>ACOS(COS(RADIANS(90-$C602)) *COS(RADIANS(90-'1. Intensity Data'!$C$8)) +SIN(RADIANS(90-'Climate Stations - U of M'!$C602)) *SIN(RADIANS(90-'1. Intensity Data'!$C$8)) *COS(RADIANS('Climate Stations - U of M'!$D602-'1. Intensity Data'!$C$9))) *6371</f>
        <v>223.66458530102184</v>
      </c>
    </row>
    <row r="603" spans="1:40" x14ac:dyDescent="0.25">
      <c r="A603">
        <v>602</v>
      </c>
      <c r="B603" t="s">
        <v>1204</v>
      </c>
      <c r="C603">
        <v>47.683300000000003</v>
      </c>
      <c r="D603">
        <v>-104.616699999999</v>
      </c>
      <c r="E603">
        <v>714.1</v>
      </c>
      <c r="F603" t="s">
        <v>1205</v>
      </c>
      <c r="G603" t="s">
        <v>2345</v>
      </c>
      <c r="H603" s="8">
        <v>1.0535600000000001</v>
      </c>
      <c r="I603" s="8">
        <v>1.5654399999999999</v>
      </c>
      <c r="J603" s="8">
        <v>2.7063000000000001</v>
      </c>
      <c r="K603" s="8">
        <v>3.6186099999999999</v>
      </c>
      <c r="L603">
        <f t="shared" si="243"/>
        <v>2342.8478439999999</v>
      </c>
      <c r="M603">
        <f t="shared" si="244"/>
        <v>0.65906214195625523</v>
      </c>
      <c r="N603">
        <f t="shared" si="245"/>
        <v>2.1328811107653753</v>
      </c>
      <c r="O603" s="6">
        <f t="shared" si="246"/>
        <v>0.37674087467382378</v>
      </c>
      <c r="P603" s="6">
        <f t="shared" si="247"/>
        <v>0.39792526687440621</v>
      </c>
      <c r="Q603">
        <f t="shared" si="248"/>
        <v>1.2654031888198909</v>
      </c>
      <c r="R603" s="8">
        <v>1.0759124248072749</v>
      </c>
      <c r="S603">
        <f t="shared" si="249"/>
        <v>2.2935362540077682</v>
      </c>
      <c r="T603">
        <f t="shared" si="250"/>
        <v>1.7794677832818893</v>
      </c>
      <c r="U603">
        <f t="shared" si="251"/>
        <v>1.5026616836602618</v>
      </c>
      <c r="V603">
        <f t="shared" si="252"/>
        <v>1.0413181842908834</v>
      </c>
      <c r="W603">
        <f t="shared" si="253"/>
        <v>0.65906214195625523</v>
      </c>
      <c r="X603">
        <f t="shared" si="254"/>
        <v>0.75768660646719144</v>
      </c>
      <c r="Y603">
        <f t="shared" si="255"/>
        <v>0.84329264166268414</v>
      </c>
      <c r="Z603">
        <f t="shared" si="256"/>
        <v>4.4036030970932201</v>
      </c>
      <c r="AA603">
        <f t="shared" si="257"/>
        <v>3.4165886098137053</v>
      </c>
      <c r="AB603">
        <f t="shared" si="258"/>
        <v>2.8851192705093509</v>
      </c>
      <c r="AC603">
        <f t="shared" si="259"/>
        <v>1.9993370383354276</v>
      </c>
      <c r="AD603">
        <f t="shared" si="260"/>
        <v>1.2654031888198909</v>
      </c>
      <c r="AE603">
        <f t="shared" si="261"/>
        <v>1.0406017428322869</v>
      </c>
      <c r="AF603">
        <f t="shared" si="262"/>
        <v>1.0508183001503835</v>
      </c>
      <c r="AG603">
        <f t="shared" si="263"/>
        <v>7.422426265463506</v>
      </c>
      <c r="AH603">
        <f t="shared" si="264"/>
        <v>5.7587789990665135</v>
      </c>
      <c r="AI603">
        <f t="shared" si="265"/>
        <v>4.8629689325450558</v>
      </c>
      <c r="AJ603">
        <f t="shared" si="266"/>
        <v>3.369952155009293</v>
      </c>
      <c r="AK603">
        <f t="shared" si="267"/>
        <v>2.1328811107653753</v>
      </c>
      <c r="AL603">
        <f t="shared" si="268"/>
        <v>2.2762358330740318</v>
      </c>
      <c r="AM603">
        <f t="shared" si="269"/>
        <v>2.4006677320379453</v>
      </c>
      <c r="AN603">
        <f>ACOS(COS(RADIANS(90-$C603)) *COS(RADIANS(90-'1. Intensity Data'!$C$8)) +SIN(RADIANS(90-'Climate Stations - U of M'!$C603)) *SIN(RADIANS(90-'1. Intensity Data'!$C$8)) *COS(RADIANS('Climate Stations - U of M'!$D603-'1. Intensity Data'!$C$9))) *6371</f>
        <v>572.27108970287941</v>
      </c>
    </row>
    <row r="604" spans="1:40" x14ac:dyDescent="0.25">
      <c r="A604">
        <v>603</v>
      </c>
      <c r="B604" t="s">
        <v>1206</v>
      </c>
      <c r="C604">
        <v>45.625799999999899</v>
      </c>
      <c r="D604">
        <v>-106.664199999999</v>
      </c>
      <c r="E604" s="13">
        <v>1005.8</v>
      </c>
      <c r="F604" t="s">
        <v>1207</v>
      </c>
      <c r="G604" t="s">
        <v>2345</v>
      </c>
      <c r="H604" s="8">
        <v>1.0279199999999999</v>
      </c>
      <c r="I604" s="8">
        <v>1.4692499999999999</v>
      </c>
      <c r="J604" s="8">
        <v>2.4658199999999999</v>
      </c>
      <c r="K604" s="8">
        <v>3.60981</v>
      </c>
      <c r="L604">
        <f t="shared" si="243"/>
        <v>3299.868872</v>
      </c>
      <c r="M604">
        <f t="shared" si="244"/>
        <v>0.66804858158652369</v>
      </c>
      <c r="N604">
        <f t="shared" si="245"/>
        <v>1.8470746667059401</v>
      </c>
      <c r="O604" s="6">
        <f t="shared" si="246"/>
        <v>0.30138526370715435</v>
      </c>
      <c r="P604" s="6">
        <f t="shared" si="247"/>
        <v>0.45914423578559405</v>
      </c>
      <c r="Q604">
        <f t="shared" si="248"/>
        <v>1.1531094512457671</v>
      </c>
      <c r="R604" s="8">
        <v>1.4640176290467859</v>
      </c>
      <c r="S604">
        <f t="shared" si="249"/>
        <v>2.3248090639211023</v>
      </c>
      <c r="T604">
        <f t="shared" si="250"/>
        <v>1.8037311702836141</v>
      </c>
      <c r="U604">
        <f t="shared" si="251"/>
        <v>1.5231507660172738</v>
      </c>
      <c r="V604">
        <f t="shared" si="252"/>
        <v>1.0555167589067074</v>
      </c>
      <c r="W604">
        <f t="shared" si="253"/>
        <v>0.66804858158652369</v>
      </c>
      <c r="X604">
        <f t="shared" si="254"/>
        <v>0.75801643618989278</v>
      </c>
      <c r="Y604">
        <f t="shared" si="255"/>
        <v>0.83610853398561713</v>
      </c>
      <c r="Z604">
        <f t="shared" si="256"/>
        <v>4.0128208903352691</v>
      </c>
      <c r="AA604">
        <f t="shared" si="257"/>
        <v>3.1133955183635713</v>
      </c>
      <c r="AB604">
        <f t="shared" si="258"/>
        <v>2.6290895488403487</v>
      </c>
      <c r="AC604">
        <f t="shared" si="259"/>
        <v>1.8219129329683121</v>
      </c>
      <c r="AD604">
        <f t="shared" si="260"/>
        <v>1.1531094512457671</v>
      </c>
      <c r="AE604">
        <f t="shared" si="261"/>
        <v>1.1376280438921647</v>
      </c>
      <c r="AF604">
        <f t="shared" si="262"/>
        <v>1.2320634305302351</v>
      </c>
      <c r="AG604">
        <f t="shared" si="263"/>
        <v>6.4278198401366717</v>
      </c>
      <c r="AH604">
        <f t="shared" si="264"/>
        <v>4.9871016001060386</v>
      </c>
      <c r="AI604">
        <f t="shared" si="265"/>
        <v>4.2113302400895432</v>
      </c>
      <c r="AJ604">
        <f t="shared" si="266"/>
        <v>2.9183779733953856</v>
      </c>
      <c r="AK604">
        <f t="shared" si="267"/>
        <v>1.8470746667059401</v>
      </c>
      <c r="AL604">
        <f t="shared" si="268"/>
        <v>2.0017610000294548</v>
      </c>
      <c r="AM604">
        <f t="shared" si="269"/>
        <v>2.1360287373542661</v>
      </c>
      <c r="AN604">
        <f>ACOS(COS(RADIANS(90-$C604)) *COS(RADIANS(90-'1. Intensity Data'!$C$8)) +SIN(RADIANS(90-'Climate Stations - U of M'!$C604)) *SIN(RADIANS(90-'1. Intensity Data'!$C$8)) *COS(RADIANS('Climate Stations - U of M'!$D604-'1. Intensity Data'!$C$9))) *6371</f>
        <v>426.00276159940069</v>
      </c>
    </row>
    <row r="605" spans="1:40" x14ac:dyDescent="0.25">
      <c r="A605">
        <v>169</v>
      </c>
      <c r="B605" t="s">
        <v>340</v>
      </c>
      <c r="C605">
        <v>45.340200000000003</v>
      </c>
      <c r="D605">
        <v>-106.37130000000001</v>
      </c>
      <c r="E605" s="13">
        <v>1103.4000000000001</v>
      </c>
      <c r="F605" t="s">
        <v>341</v>
      </c>
      <c r="G605" t="s">
        <v>2345</v>
      </c>
      <c r="H605" s="8">
        <v>0.92105999999999999</v>
      </c>
      <c r="I605" s="8">
        <v>1.25867</v>
      </c>
      <c r="J605" s="8">
        <v>2.31751</v>
      </c>
      <c r="K605" s="8">
        <v>3.25543</v>
      </c>
      <c r="L605">
        <f t="shared" si="243"/>
        <v>3620.0788560000001</v>
      </c>
      <c r="M605">
        <f t="shared" si="244"/>
        <v>0.62786561688448916</v>
      </c>
      <c r="N605">
        <f t="shared" si="245"/>
        <v>1.8113065091155571</v>
      </c>
      <c r="O605" s="6">
        <f t="shared" si="246"/>
        <v>0.30251378649588173</v>
      </c>
      <c r="P605" s="6">
        <f t="shared" si="247"/>
        <v>0.41817903869435535</v>
      </c>
      <c r="Q605">
        <f t="shared" si="248"/>
        <v>1.1147427739049562</v>
      </c>
      <c r="R605" s="8">
        <v>1.9589870886558716</v>
      </c>
      <c r="S605">
        <f t="shared" si="249"/>
        <v>2.1849723467580224</v>
      </c>
      <c r="T605">
        <f t="shared" si="250"/>
        <v>1.6952371655881209</v>
      </c>
      <c r="U605">
        <f t="shared" si="251"/>
        <v>1.4315336064966351</v>
      </c>
      <c r="V605">
        <f t="shared" si="252"/>
        <v>0.99202767467749298</v>
      </c>
      <c r="W605">
        <f t="shared" si="253"/>
        <v>0.62786561688448916</v>
      </c>
      <c r="X605">
        <f t="shared" si="254"/>
        <v>0.70116421266336681</v>
      </c>
      <c r="Y605">
        <f t="shared" si="255"/>
        <v>0.76478739379943272</v>
      </c>
      <c r="Z605">
        <f t="shared" si="256"/>
        <v>3.8793048531892476</v>
      </c>
      <c r="AA605">
        <f t="shared" si="257"/>
        <v>3.0098054895433819</v>
      </c>
      <c r="AB605">
        <f t="shared" si="258"/>
        <v>2.5416135245032998</v>
      </c>
      <c r="AC605">
        <f t="shared" si="259"/>
        <v>1.7612935827698308</v>
      </c>
      <c r="AD605">
        <f t="shared" si="260"/>
        <v>1.1147427739049562</v>
      </c>
      <c r="AE605">
        <f t="shared" si="261"/>
        <v>1.261370408794436</v>
      </c>
      <c r="AF605">
        <f t="shared" si="262"/>
        <v>1.4632141681676782</v>
      </c>
      <c r="AG605">
        <f t="shared" si="263"/>
        <v>6.3033466517221379</v>
      </c>
      <c r="AH605">
        <f t="shared" si="264"/>
        <v>4.8905275746120038</v>
      </c>
      <c r="AI605">
        <f t="shared" si="265"/>
        <v>4.1297788407834695</v>
      </c>
      <c r="AJ605">
        <f t="shared" si="266"/>
        <v>2.8618642844025803</v>
      </c>
      <c r="AK605">
        <f t="shared" si="267"/>
        <v>1.8113065091155571</v>
      </c>
      <c r="AL605">
        <f t="shared" si="268"/>
        <v>1.9378573818366678</v>
      </c>
      <c r="AM605">
        <f t="shared" si="269"/>
        <v>2.0477035393585918</v>
      </c>
      <c r="AN605">
        <f>ACOS(COS(RADIANS(90-$C605)) *COS(RADIANS(90-'1. Intensity Data'!$C$8)) +SIN(RADIANS(90-'Climate Stations - U of M'!$C605)) *SIN(RADIANS(90-'1. Intensity Data'!$C$8)) *COS(RADIANS('Climate Stations - U of M'!$D605-'1. Intensity Data'!$C$9))) *6371</f>
        <v>457.58590653396271</v>
      </c>
    </row>
    <row r="606" spans="1:40" x14ac:dyDescent="0.25">
      <c r="A606">
        <v>166</v>
      </c>
      <c r="B606" t="s">
        <v>334</v>
      </c>
      <c r="C606">
        <v>45.6343999999999</v>
      </c>
      <c r="D606">
        <v>-106.615399999999</v>
      </c>
      <c r="E606" s="13">
        <v>1019.6</v>
      </c>
      <c r="F606" t="s">
        <v>335</v>
      </c>
      <c r="G606" t="s">
        <v>2345</v>
      </c>
      <c r="H606" s="8">
        <v>1.0233699999999999</v>
      </c>
      <c r="I606" s="8">
        <v>1.4549000000000001</v>
      </c>
      <c r="J606" s="8">
        <v>2.45696</v>
      </c>
      <c r="K606" s="8">
        <v>3.57768</v>
      </c>
      <c r="L606">
        <f t="shared" si="243"/>
        <v>3345.144464</v>
      </c>
      <c r="M606">
        <f t="shared" si="244"/>
        <v>0.66865205831397323</v>
      </c>
      <c r="N606">
        <f t="shared" si="245"/>
        <v>1.8479387437982979</v>
      </c>
      <c r="O606" s="6">
        <f t="shared" si="246"/>
        <v>0.30145187895060943</v>
      </c>
      <c r="P606" s="6">
        <f t="shared" si="247"/>
        <v>0.45970153834486027</v>
      </c>
      <c r="Q606">
        <f t="shared" si="248"/>
        <v>1.1538201410715792</v>
      </c>
      <c r="R606" s="8">
        <v>1.4625812798346844</v>
      </c>
      <c r="S606">
        <f t="shared" si="249"/>
        <v>2.3269091629326271</v>
      </c>
      <c r="T606">
        <f t="shared" si="250"/>
        <v>1.8053605574477278</v>
      </c>
      <c r="U606">
        <f t="shared" si="251"/>
        <v>1.5245266929558587</v>
      </c>
      <c r="V606">
        <f t="shared" si="252"/>
        <v>1.0564702521360778</v>
      </c>
      <c r="W606">
        <f t="shared" si="253"/>
        <v>0.66865205831397323</v>
      </c>
      <c r="X606">
        <f t="shared" si="254"/>
        <v>0.75733154373547995</v>
      </c>
      <c r="Y606">
        <f t="shared" si="255"/>
        <v>0.83430533708134769</v>
      </c>
      <c r="Z606">
        <f t="shared" si="256"/>
        <v>4.0152940909290953</v>
      </c>
      <c r="AA606">
        <f t="shared" si="257"/>
        <v>3.1153143808932633</v>
      </c>
      <c r="AB606">
        <f t="shared" si="258"/>
        <v>2.6307099216432004</v>
      </c>
      <c r="AC606">
        <f t="shared" si="259"/>
        <v>1.8230358228930952</v>
      </c>
      <c r="AD606">
        <f t="shared" si="260"/>
        <v>1.1538201410715792</v>
      </c>
      <c r="AE606">
        <f t="shared" si="261"/>
        <v>1.1372689565891392</v>
      </c>
      <c r="AF606">
        <f t="shared" si="262"/>
        <v>1.2313926554481838</v>
      </c>
      <c r="AG606">
        <f t="shared" si="263"/>
        <v>6.430826828418077</v>
      </c>
      <c r="AH606">
        <f t="shared" si="264"/>
        <v>4.9894346082554044</v>
      </c>
      <c r="AI606">
        <f t="shared" si="265"/>
        <v>4.2133003358601187</v>
      </c>
      <c r="AJ606">
        <f t="shared" si="266"/>
        <v>2.919743215201311</v>
      </c>
      <c r="AK606">
        <f t="shared" si="267"/>
        <v>1.8479387437982979</v>
      </c>
      <c r="AL606">
        <f t="shared" si="268"/>
        <v>2.0001940578487236</v>
      </c>
      <c r="AM606">
        <f t="shared" si="269"/>
        <v>2.1323516704444927</v>
      </c>
      <c r="AN606">
        <f>ACOS(COS(RADIANS(90-$C606)) *COS(RADIANS(90-'1. Intensity Data'!$C$8)) +SIN(RADIANS(90-'Climate Stations - U of M'!$C606)) *SIN(RADIANS(90-'1. Intensity Data'!$C$8)) *COS(RADIANS('Climate Stations - U of M'!$D606-'1. Intensity Data'!$C$9))) *6371</f>
        <v>429.3733504249974</v>
      </c>
    </row>
    <row r="607" spans="1:40" x14ac:dyDescent="0.25">
      <c r="A607">
        <v>3</v>
      </c>
      <c r="B607" t="s">
        <v>9</v>
      </c>
      <c r="C607">
        <v>45.558900000000001</v>
      </c>
      <c r="D607">
        <v>-106.750699999999</v>
      </c>
      <c r="E607" s="13">
        <v>1046.4000000000001</v>
      </c>
      <c r="F607" t="s">
        <v>10</v>
      </c>
      <c r="G607" t="s">
        <v>2345</v>
      </c>
      <c r="H607" s="8">
        <v>1.0361100000000001</v>
      </c>
      <c r="I607" s="8">
        <v>1.4792400000000001</v>
      </c>
      <c r="J607" s="8">
        <v>2.4726300000000001</v>
      </c>
      <c r="K607" s="8">
        <v>3.63652</v>
      </c>
      <c r="L607">
        <f t="shared" si="243"/>
        <v>3433.0709760000004</v>
      </c>
      <c r="M607">
        <f t="shared" si="244"/>
        <v>0.67389674398272092</v>
      </c>
      <c r="N607">
        <f t="shared" si="245"/>
        <v>1.840714093013099</v>
      </c>
      <c r="O607" s="6">
        <f t="shared" si="246"/>
        <v>0.29826443950134118</v>
      </c>
      <c r="P607" s="6">
        <f t="shared" si="247"/>
        <v>0.46715558868107376</v>
      </c>
      <c r="Q607">
        <f t="shared" si="248"/>
        <v>1.1539348408470864</v>
      </c>
      <c r="R607" s="8">
        <v>1.6271059493494344</v>
      </c>
      <c r="S607">
        <f t="shared" si="249"/>
        <v>2.3451606690598688</v>
      </c>
      <c r="T607">
        <f t="shared" si="250"/>
        <v>1.8195212087533466</v>
      </c>
      <c r="U607">
        <f t="shared" si="251"/>
        <v>1.5364845762806036</v>
      </c>
      <c r="V607">
        <f t="shared" si="252"/>
        <v>1.0647568554926992</v>
      </c>
      <c r="W607">
        <f t="shared" si="253"/>
        <v>0.67389674398272092</v>
      </c>
      <c r="X607">
        <f t="shared" si="254"/>
        <v>0.7644500579870408</v>
      </c>
      <c r="Y607">
        <f t="shared" si="255"/>
        <v>0.84305033454279033</v>
      </c>
      <c r="Z607">
        <f t="shared" si="256"/>
        <v>4.0156932461478601</v>
      </c>
      <c r="AA607">
        <f t="shared" si="257"/>
        <v>3.1156240702871334</v>
      </c>
      <c r="AB607">
        <f t="shared" si="258"/>
        <v>2.6309714371313566</v>
      </c>
      <c r="AC607">
        <f t="shared" si="259"/>
        <v>1.8232170485383967</v>
      </c>
      <c r="AD607">
        <f t="shared" si="260"/>
        <v>1.1539348408470864</v>
      </c>
      <c r="AE607">
        <f t="shared" si="261"/>
        <v>1.1784001239678268</v>
      </c>
      <c r="AF607">
        <f t="shared" si="262"/>
        <v>1.308225676111572</v>
      </c>
      <c r="AG607">
        <f t="shared" si="263"/>
        <v>6.4056850436855832</v>
      </c>
      <c r="AH607">
        <f t="shared" si="264"/>
        <v>4.9699280511353674</v>
      </c>
      <c r="AI607">
        <f t="shared" si="265"/>
        <v>4.1968281320698653</v>
      </c>
      <c r="AJ607">
        <f t="shared" si="266"/>
        <v>2.9083282669606967</v>
      </c>
      <c r="AK607">
        <f t="shared" si="267"/>
        <v>1.840714093013099</v>
      </c>
      <c r="AL607">
        <f t="shared" si="268"/>
        <v>1.9986930697598244</v>
      </c>
      <c r="AM607">
        <f t="shared" si="269"/>
        <v>2.1358188215759819</v>
      </c>
      <c r="AN607">
        <f>ACOS(COS(RADIANS(90-$C607)) *COS(RADIANS(90-'1. Intensity Data'!$C$8)) +SIN(RADIANS(90-'Climate Stations - U of M'!$C607)) *SIN(RADIANS(90-'1. Intensity Data'!$C$8)) *COS(RADIANS('Climate Stations - U of M'!$D607-'1. Intensity Data'!$C$9))) *6371</f>
        <v>421.75468490866575</v>
      </c>
    </row>
    <row r="608" spans="1:40" x14ac:dyDescent="0.25">
      <c r="A608">
        <v>245</v>
      </c>
      <c r="B608" t="s">
        <v>492</v>
      </c>
      <c r="C608">
        <v>45.6739999999999</v>
      </c>
      <c r="D608">
        <v>-108.7794</v>
      </c>
      <c r="E608" s="13">
        <v>1003.4</v>
      </c>
      <c r="F608" t="s">
        <v>493</v>
      </c>
      <c r="G608" t="s">
        <v>2345</v>
      </c>
      <c r="H608" s="8">
        <v>0.90541000000000005</v>
      </c>
      <c r="I608" s="8">
        <v>1.39333</v>
      </c>
      <c r="J608" s="8">
        <v>2.2190699999999999</v>
      </c>
      <c r="K608" s="8">
        <v>3.35</v>
      </c>
      <c r="L608">
        <f t="shared" si="243"/>
        <v>3291.9948559999998</v>
      </c>
      <c r="M608">
        <f t="shared" si="244"/>
        <v>0.55163249812248361</v>
      </c>
      <c r="N608">
        <f t="shared" si="245"/>
        <v>1.6849785574033729</v>
      </c>
      <c r="O608" s="6">
        <f t="shared" si="246"/>
        <v>0.28970843415499076</v>
      </c>
      <c r="P608" s="6">
        <f t="shared" si="247"/>
        <v>0.35082191380351535</v>
      </c>
      <c r="Q608">
        <f t="shared" si="248"/>
        <v>1.0179002356034441</v>
      </c>
      <c r="R608" s="8">
        <v>1.4938229888034926</v>
      </c>
      <c r="S608">
        <f t="shared" si="249"/>
        <v>1.9196810934662429</v>
      </c>
      <c r="T608">
        <f t="shared" si="250"/>
        <v>1.4894077449307057</v>
      </c>
      <c r="U608">
        <f t="shared" si="251"/>
        <v>1.2577220957192625</v>
      </c>
      <c r="V608">
        <f t="shared" si="252"/>
        <v>0.87157934703352413</v>
      </c>
      <c r="W608">
        <f t="shared" si="253"/>
        <v>0.55163249812248361</v>
      </c>
      <c r="X608">
        <f t="shared" si="254"/>
        <v>0.64007687359186272</v>
      </c>
      <c r="Y608">
        <f t="shared" si="255"/>
        <v>0.71684659149928387</v>
      </c>
      <c r="Z608">
        <f t="shared" si="256"/>
        <v>3.542292819899985</v>
      </c>
      <c r="AA608">
        <f t="shared" si="257"/>
        <v>2.7483306361292992</v>
      </c>
      <c r="AB608">
        <f t="shared" si="258"/>
        <v>2.3208125371758523</v>
      </c>
      <c r="AC608">
        <f t="shared" si="259"/>
        <v>1.6082823722534418</v>
      </c>
      <c r="AD608">
        <f t="shared" si="260"/>
        <v>1.0179002356034441</v>
      </c>
      <c r="AE608">
        <f t="shared" si="261"/>
        <v>1.1450793838313413</v>
      </c>
      <c r="AF608">
        <f t="shared" si="262"/>
        <v>1.2459825335366173</v>
      </c>
      <c r="AG608">
        <f t="shared" si="263"/>
        <v>5.8637253797637374</v>
      </c>
      <c r="AH608">
        <f t="shared" si="264"/>
        <v>4.5494421049891072</v>
      </c>
      <c r="AI608">
        <f t="shared" si="265"/>
        <v>3.8417511108796898</v>
      </c>
      <c r="AJ608">
        <f t="shared" si="266"/>
        <v>2.6622661206973293</v>
      </c>
      <c r="AK608">
        <f t="shared" si="267"/>
        <v>1.6849785574033729</v>
      </c>
      <c r="AL608">
        <f t="shared" si="268"/>
        <v>1.8185014180525298</v>
      </c>
      <c r="AM608">
        <f t="shared" si="269"/>
        <v>1.9343992610959977</v>
      </c>
      <c r="AN608">
        <f>ACOS(COS(RADIANS(90-$C608)) *COS(RADIANS(90-'1. Intensity Data'!$C$8)) +SIN(RADIANS(90-'Climate Stations - U of M'!$C608)) *SIN(RADIANS(90-'1. Intensity Data'!$C$8)) *COS(RADIANS('Climate Stations - U of M'!$D608-'1. Intensity Data'!$C$9))) *6371</f>
        <v>269.21351293032666</v>
      </c>
    </row>
    <row r="609" spans="1:40" x14ac:dyDescent="0.25">
      <c r="A609">
        <v>247</v>
      </c>
      <c r="B609" t="s">
        <v>496</v>
      </c>
      <c r="C609">
        <v>45.696800000000003</v>
      </c>
      <c r="D609">
        <v>-108.7337</v>
      </c>
      <c r="E609" s="13">
        <v>1020.5</v>
      </c>
      <c r="F609" t="s">
        <v>497</v>
      </c>
      <c r="G609" t="s">
        <v>2345</v>
      </c>
      <c r="H609" s="8">
        <v>0.93301999999999996</v>
      </c>
      <c r="I609" s="8">
        <v>1.4395199999999999</v>
      </c>
      <c r="J609" s="8">
        <v>2.2783199999999999</v>
      </c>
      <c r="K609" s="8">
        <v>3.3799000000000001</v>
      </c>
      <c r="L609">
        <f t="shared" si="243"/>
        <v>3348.0972200000001</v>
      </c>
      <c r="M609">
        <f t="shared" si="244"/>
        <v>0.56621303292486391</v>
      </c>
      <c r="N609">
        <f t="shared" si="245"/>
        <v>1.7331334054677532</v>
      </c>
      <c r="O609" s="6">
        <f t="shared" si="246"/>
        <v>0.29829077460018083</v>
      </c>
      <c r="P609" s="6">
        <f t="shared" si="247"/>
        <v>0.35945362352370647</v>
      </c>
      <c r="Q609">
        <f t="shared" si="248"/>
        <v>1.0462935144957299</v>
      </c>
      <c r="R609" s="8">
        <v>1.8604641551367049</v>
      </c>
      <c r="S609">
        <f t="shared" si="249"/>
        <v>1.9704213545785263</v>
      </c>
      <c r="T609">
        <f t="shared" si="250"/>
        <v>1.5287751888971326</v>
      </c>
      <c r="U609">
        <f t="shared" si="251"/>
        <v>1.2909657150686895</v>
      </c>
      <c r="V609">
        <f t="shared" si="252"/>
        <v>0.89461659202128507</v>
      </c>
      <c r="W609">
        <f t="shared" si="253"/>
        <v>0.56621303292486391</v>
      </c>
      <c r="X609">
        <f t="shared" si="254"/>
        <v>0.6579147746936479</v>
      </c>
      <c r="Y609">
        <f t="shared" si="255"/>
        <v>0.7375118865489525</v>
      </c>
      <c r="Z609">
        <f t="shared" si="256"/>
        <v>3.6411014304451399</v>
      </c>
      <c r="AA609">
        <f t="shared" si="257"/>
        <v>2.824992489138471</v>
      </c>
      <c r="AB609">
        <f t="shared" si="258"/>
        <v>2.3855492130502642</v>
      </c>
      <c r="AC609">
        <f t="shared" si="259"/>
        <v>1.6531437529032533</v>
      </c>
      <c r="AD609">
        <f t="shared" si="260"/>
        <v>1.0462935144957299</v>
      </c>
      <c r="AE609">
        <f t="shared" si="261"/>
        <v>1.2367396754146445</v>
      </c>
      <c r="AF609">
        <f t="shared" si="262"/>
        <v>1.4172039582142273</v>
      </c>
      <c r="AG609">
        <f t="shared" si="263"/>
        <v>6.0313042510277803</v>
      </c>
      <c r="AH609">
        <f t="shared" si="264"/>
        <v>4.6794601947629335</v>
      </c>
      <c r="AI609">
        <f t="shared" si="265"/>
        <v>3.951544164466477</v>
      </c>
      <c r="AJ609">
        <f t="shared" si="266"/>
        <v>2.7383507806390504</v>
      </c>
      <c r="AK609">
        <f t="shared" si="267"/>
        <v>1.7331334054677532</v>
      </c>
      <c r="AL609">
        <f t="shared" si="268"/>
        <v>1.8694300541008149</v>
      </c>
      <c r="AM609">
        <f t="shared" si="269"/>
        <v>1.9877355451143126</v>
      </c>
      <c r="AN609">
        <f>ACOS(COS(RADIANS(90-$C609)) *COS(RADIANS(90-'1. Intensity Data'!$C$8)) +SIN(RADIANS(90-'Climate Stations - U of M'!$C609)) *SIN(RADIANS(90-'1. Intensity Data'!$C$8)) *COS(RADIANS('Climate Stations - U of M'!$D609-'1. Intensity Data'!$C$9))) *6371</f>
        <v>271.48867216766979</v>
      </c>
    </row>
    <row r="610" spans="1:40" x14ac:dyDescent="0.25">
      <c r="A610">
        <v>604</v>
      </c>
      <c r="B610" t="s">
        <v>1208</v>
      </c>
      <c r="C610">
        <v>45.666699999999899</v>
      </c>
      <c r="D610">
        <v>-108.8167</v>
      </c>
      <c r="E610" s="13">
        <v>1011.6</v>
      </c>
      <c r="F610" t="s">
        <v>1209</v>
      </c>
      <c r="G610" t="s">
        <v>2345</v>
      </c>
      <c r="H610" s="8">
        <v>0.86111000000000004</v>
      </c>
      <c r="I610" s="8">
        <v>1.3658399999999999</v>
      </c>
      <c r="J610" s="8">
        <v>2.1875</v>
      </c>
      <c r="K610" s="8">
        <v>3.3326899999999999</v>
      </c>
      <c r="L610">
        <f t="shared" si="243"/>
        <v>3318.8977439999999</v>
      </c>
      <c r="M610">
        <f t="shared" si="244"/>
        <v>0.51117832584270506</v>
      </c>
      <c r="N610">
        <f t="shared" si="245"/>
        <v>1.6583518273756215</v>
      </c>
      <c r="O610" s="6">
        <f t="shared" si="246"/>
        <v>0.29324303562150594</v>
      </c>
      <c r="P610" s="6">
        <f t="shared" si="247"/>
        <v>0.30791774248281845</v>
      </c>
      <c r="Q610">
        <f t="shared" si="248"/>
        <v>0.98313478492922002</v>
      </c>
      <c r="R610" s="8">
        <v>1.255662125177478</v>
      </c>
      <c r="S610">
        <f t="shared" si="249"/>
        <v>1.7789005739326134</v>
      </c>
      <c r="T610">
        <f t="shared" si="250"/>
        <v>1.3801814797753038</v>
      </c>
      <c r="U610">
        <f t="shared" si="251"/>
        <v>1.1654865829213674</v>
      </c>
      <c r="V610">
        <f t="shared" si="252"/>
        <v>0.80766175483147407</v>
      </c>
      <c r="W610">
        <f t="shared" si="253"/>
        <v>0.51117832584270506</v>
      </c>
      <c r="X610">
        <f t="shared" si="254"/>
        <v>0.59866124438202883</v>
      </c>
      <c r="Y610">
        <f t="shared" si="255"/>
        <v>0.6745964176741619</v>
      </c>
      <c r="Z610">
        <f t="shared" si="256"/>
        <v>3.4213090515536857</v>
      </c>
      <c r="AA610">
        <f t="shared" si="257"/>
        <v>2.6544639193088941</v>
      </c>
      <c r="AB610">
        <f t="shared" si="258"/>
        <v>2.2415473096386216</v>
      </c>
      <c r="AC610">
        <f t="shared" si="259"/>
        <v>1.5533529601881677</v>
      </c>
      <c r="AD610">
        <f t="shared" si="260"/>
        <v>0.98313478492922002</v>
      </c>
      <c r="AE610">
        <f t="shared" si="261"/>
        <v>1.0855391679248376</v>
      </c>
      <c r="AF610">
        <f t="shared" si="262"/>
        <v>1.1347614102232684</v>
      </c>
      <c r="AG610">
        <f t="shared" si="263"/>
        <v>5.7710643592671627</v>
      </c>
      <c r="AH610">
        <f t="shared" si="264"/>
        <v>4.4775499339141778</v>
      </c>
      <c r="AI610">
        <f t="shared" si="265"/>
        <v>3.7810421664164164</v>
      </c>
      <c r="AJ610">
        <f t="shared" si="266"/>
        <v>2.6201958872534821</v>
      </c>
      <c r="AK610">
        <f t="shared" si="267"/>
        <v>1.6583518273756215</v>
      </c>
      <c r="AL610">
        <f t="shared" si="268"/>
        <v>1.790638870531716</v>
      </c>
      <c r="AM610">
        <f t="shared" si="269"/>
        <v>1.9054640239912064</v>
      </c>
      <c r="AN610">
        <f>ACOS(COS(RADIANS(90-$C610)) *COS(RADIANS(90-'1. Intensity Data'!$C$8)) +SIN(RADIANS(90-'Climate Stations - U of M'!$C610)) *SIN(RADIANS(90-'1. Intensity Data'!$C$8)) *COS(RADIANS('Climate Stations - U of M'!$D610-'1. Intensity Data'!$C$9))) *6371</f>
        <v>266.8826114918304</v>
      </c>
    </row>
    <row r="611" spans="1:40" x14ac:dyDescent="0.25">
      <c r="A611">
        <v>605</v>
      </c>
      <c r="B611" t="s">
        <v>1210</v>
      </c>
      <c r="C611">
        <v>45.368099999999899</v>
      </c>
      <c r="D611">
        <v>-112.0967</v>
      </c>
      <c r="E611" s="13">
        <v>1584.4</v>
      </c>
      <c r="F611" t="s">
        <v>1211</v>
      </c>
      <c r="G611" t="s">
        <v>2345</v>
      </c>
      <c r="H611" s="8">
        <v>0.65593999999999997</v>
      </c>
      <c r="I611" s="8">
        <v>1.1757200000000001</v>
      </c>
      <c r="J611" s="8">
        <v>1.55653</v>
      </c>
      <c r="K611" s="8">
        <v>2.58284</v>
      </c>
      <c r="L611">
        <f t="shared" si="243"/>
        <v>5198.1628959999998</v>
      </c>
      <c r="M611">
        <f t="shared" si="244"/>
        <v>0.35369743000374232</v>
      </c>
      <c r="N611">
        <f t="shared" si="245"/>
        <v>1.2251450645538093</v>
      </c>
      <c r="O611" s="6">
        <f t="shared" si="246"/>
        <v>0.2227613777681996</v>
      </c>
      <c r="P611" s="6">
        <f t="shared" si="247"/>
        <v>0.19929100906606589</v>
      </c>
      <c r="Q611">
        <f t="shared" si="248"/>
        <v>0.71221803680993756</v>
      </c>
      <c r="R611" s="8">
        <v>1.80591906839938</v>
      </c>
      <c r="S611">
        <f t="shared" si="249"/>
        <v>1.2308670564130231</v>
      </c>
      <c r="T611">
        <f t="shared" si="250"/>
        <v>0.95498306101010433</v>
      </c>
      <c r="U611">
        <f t="shared" si="251"/>
        <v>0.80643014040853245</v>
      </c>
      <c r="V611">
        <f t="shared" si="252"/>
        <v>0.55884193940591287</v>
      </c>
      <c r="W611">
        <f t="shared" si="253"/>
        <v>0.35369743000374232</v>
      </c>
      <c r="X611">
        <f t="shared" si="254"/>
        <v>0.42925807250280673</v>
      </c>
      <c r="Y611">
        <f t="shared" si="255"/>
        <v>0.49484471019199466</v>
      </c>
      <c r="Z611">
        <f t="shared" si="256"/>
        <v>2.4785187680985823</v>
      </c>
      <c r="AA611">
        <f t="shared" si="257"/>
        <v>1.9229886993868315</v>
      </c>
      <c r="AB611">
        <f t="shared" si="258"/>
        <v>1.6238571239266575</v>
      </c>
      <c r="AC611">
        <f t="shared" si="259"/>
        <v>1.1253044981597013</v>
      </c>
      <c r="AD611">
        <f t="shared" si="260"/>
        <v>0.71221803680993756</v>
      </c>
      <c r="AE611">
        <f t="shared" si="261"/>
        <v>1.2231034037303132</v>
      </c>
      <c r="AF611">
        <f t="shared" si="262"/>
        <v>1.3917314027078966</v>
      </c>
      <c r="AG611">
        <f t="shared" si="263"/>
        <v>4.2635048246472564</v>
      </c>
      <c r="AH611">
        <f t="shared" si="264"/>
        <v>3.3078916742952851</v>
      </c>
      <c r="AI611">
        <f t="shared" si="265"/>
        <v>2.7933307471826851</v>
      </c>
      <c r="AJ611">
        <f t="shared" si="266"/>
        <v>1.9357292019950187</v>
      </c>
      <c r="AK611">
        <f t="shared" si="267"/>
        <v>1.2251450645538093</v>
      </c>
      <c r="AL611">
        <f t="shared" si="268"/>
        <v>1.307991298415357</v>
      </c>
      <c r="AM611">
        <f t="shared" si="269"/>
        <v>1.3799018294071805</v>
      </c>
      <c r="AN611">
        <f>ACOS(COS(RADIANS(90-$C611)) *COS(RADIANS(90-'1. Intensity Data'!$C$8)) +SIN(RADIANS(90-'Climate Stations - U of M'!$C611)) *SIN(RADIANS(90-'1. Intensity Data'!$C$8)) *COS(RADIANS('Climate Stations - U of M'!$D611-'1. Intensity Data'!$C$9))) *6371</f>
        <v>136.11290878583384</v>
      </c>
    </row>
    <row r="612" spans="1:40" x14ac:dyDescent="0.25">
      <c r="A612">
        <v>606</v>
      </c>
      <c r="B612" t="s">
        <v>1212</v>
      </c>
      <c r="C612">
        <v>46.293100000000003</v>
      </c>
      <c r="D612">
        <v>-108.9417</v>
      </c>
      <c r="E612" s="13">
        <v>1046.7</v>
      </c>
      <c r="F612" t="s">
        <v>1213</v>
      </c>
      <c r="G612" t="s">
        <v>2345</v>
      </c>
      <c r="H612" s="8">
        <v>0.8</v>
      </c>
      <c r="I612" s="8">
        <v>1.175</v>
      </c>
      <c r="J612" s="8">
        <v>1.9916700000000001</v>
      </c>
      <c r="K612" s="8">
        <v>3.3233199999999998</v>
      </c>
      <c r="L612">
        <f t="shared" si="243"/>
        <v>3434.0552280000002</v>
      </c>
      <c r="M612">
        <f t="shared" si="244"/>
        <v>0.51276595744680853</v>
      </c>
      <c r="N612">
        <f t="shared" si="245"/>
        <v>1.4715414329007717</v>
      </c>
      <c r="O612" s="6">
        <f t="shared" si="246"/>
        <v>0.2450843142086869</v>
      </c>
      <c r="P612" s="6">
        <f t="shared" si="247"/>
        <v>0.34288645605358936</v>
      </c>
      <c r="Q612">
        <f t="shared" si="248"/>
        <v>0.90721394447718062</v>
      </c>
      <c r="R612" s="8">
        <v>1.7871311331333328</v>
      </c>
      <c r="S612">
        <f t="shared" si="249"/>
        <v>1.7844255319148936</v>
      </c>
      <c r="T612">
        <f t="shared" si="250"/>
        <v>1.3844680851063831</v>
      </c>
      <c r="U612">
        <f t="shared" si="251"/>
        <v>1.1691063829787234</v>
      </c>
      <c r="V612">
        <f t="shared" si="252"/>
        <v>0.81017021276595746</v>
      </c>
      <c r="W612">
        <f t="shared" si="253"/>
        <v>0.51276595744680853</v>
      </c>
      <c r="X612">
        <f t="shared" si="254"/>
        <v>0.58457446808510638</v>
      </c>
      <c r="Y612">
        <f t="shared" si="255"/>
        <v>0.64690425531914908</v>
      </c>
      <c r="Z612">
        <f t="shared" si="256"/>
        <v>3.1571045267805884</v>
      </c>
      <c r="AA612">
        <f t="shared" si="257"/>
        <v>2.4494776500883875</v>
      </c>
      <c r="AB612">
        <f t="shared" si="258"/>
        <v>2.0684477934079717</v>
      </c>
      <c r="AC612">
        <f t="shared" si="259"/>
        <v>1.4333980322739455</v>
      </c>
      <c r="AD612">
        <f t="shared" si="260"/>
        <v>0.90721394447718062</v>
      </c>
      <c r="AE612">
        <f t="shared" si="261"/>
        <v>1.2184064199138014</v>
      </c>
      <c r="AF612">
        <f t="shared" si="262"/>
        <v>1.3829574369386526</v>
      </c>
      <c r="AG612">
        <f t="shared" si="263"/>
        <v>5.1209641864946853</v>
      </c>
      <c r="AH612">
        <f t="shared" si="264"/>
        <v>3.9731618688320838</v>
      </c>
      <c r="AI612">
        <f t="shared" si="265"/>
        <v>3.3551144670137591</v>
      </c>
      <c r="AJ612">
        <f t="shared" si="266"/>
        <v>2.3250354639832191</v>
      </c>
      <c r="AK612">
        <f t="shared" si="267"/>
        <v>1.4715414329007717</v>
      </c>
      <c r="AL612">
        <f t="shared" si="268"/>
        <v>1.6015735746755788</v>
      </c>
      <c r="AM612">
        <f t="shared" si="269"/>
        <v>1.7144414737361116</v>
      </c>
      <c r="AN612">
        <f>ACOS(COS(RADIANS(90-$C612)) *COS(RADIANS(90-'1. Intensity Data'!$C$8)) +SIN(RADIANS(90-'Climate Stations - U of M'!$C612)) *SIN(RADIANS(90-'1. Intensity Data'!$C$8)) *COS(RADIANS('Climate Stations - U of M'!$D612-'1. Intensity Data'!$C$9))) *6371</f>
        <v>237.65399734727646</v>
      </c>
    </row>
    <row r="613" spans="1:40" x14ac:dyDescent="0.25">
      <c r="A613">
        <v>117</v>
      </c>
      <c r="B613" t="s">
        <v>236</v>
      </c>
      <c r="C613">
        <v>46.297199999999897</v>
      </c>
      <c r="D613">
        <v>-108.71720000000001</v>
      </c>
      <c r="E613" s="13">
        <v>1070.8</v>
      </c>
      <c r="F613" t="s">
        <v>237</v>
      </c>
      <c r="G613" t="s">
        <v>2345</v>
      </c>
      <c r="H613" s="8">
        <v>0.84499999999999997</v>
      </c>
      <c r="I613" s="8">
        <v>1.2222200000000001</v>
      </c>
      <c r="J613" s="8">
        <v>2.0625</v>
      </c>
      <c r="K613" s="8">
        <v>3.35</v>
      </c>
      <c r="L613">
        <f t="shared" si="243"/>
        <v>3513.1234719999998</v>
      </c>
      <c r="M613">
        <f t="shared" si="244"/>
        <v>0.54794096807448733</v>
      </c>
      <c r="N613">
        <f t="shared" si="245"/>
        <v>1.5268621260638806</v>
      </c>
      <c r="O613" s="6">
        <f t="shared" si="246"/>
        <v>0.25023399827431658</v>
      </c>
      <c r="P613" s="6">
        <f t="shared" si="247"/>
        <v>0.37449197769040243</v>
      </c>
      <c r="Q613">
        <f t="shared" si="248"/>
        <v>0.95067705187714158</v>
      </c>
      <c r="R613" s="8">
        <v>1.7261442338094639</v>
      </c>
      <c r="S613">
        <f t="shared" si="249"/>
        <v>1.9068345688992157</v>
      </c>
      <c r="T613">
        <f t="shared" si="250"/>
        <v>1.4794406138011158</v>
      </c>
      <c r="U613">
        <f t="shared" si="251"/>
        <v>1.2493054072098311</v>
      </c>
      <c r="V613">
        <f t="shared" si="252"/>
        <v>0.86574672955769005</v>
      </c>
      <c r="W613">
        <f t="shared" si="253"/>
        <v>0.54794096807448733</v>
      </c>
      <c r="X613">
        <f t="shared" si="254"/>
        <v>0.62220572605586555</v>
      </c>
      <c r="Y613">
        <f t="shared" si="255"/>
        <v>0.68666753598370178</v>
      </c>
      <c r="Z613">
        <f t="shared" si="256"/>
        <v>3.3083561405324522</v>
      </c>
      <c r="AA613">
        <f t="shared" si="257"/>
        <v>2.5668280400682821</v>
      </c>
      <c r="AB613">
        <f t="shared" si="258"/>
        <v>2.1675436782798827</v>
      </c>
      <c r="AC613">
        <f t="shared" si="259"/>
        <v>1.5020697419658837</v>
      </c>
      <c r="AD613">
        <f t="shared" si="260"/>
        <v>0.95067705187714158</v>
      </c>
      <c r="AE613">
        <f t="shared" si="261"/>
        <v>1.2031596950828343</v>
      </c>
      <c r="AF613">
        <f t="shared" si="262"/>
        <v>1.3544765549544058</v>
      </c>
      <c r="AG613">
        <f t="shared" si="263"/>
        <v>5.3134801987023046</v>
      </c>
      <c r="AH613">
        <f t="shared" si="264"/>
        <v>4.1225277403724778</v>
      </c>
      <c r="AI613">
        <f t="shared" si="265"/>
        <v>3.4812456474256477</v>
      </c>
      <c r="AJ613">
        <f t="shared" si="266"/>
        <v>2.4124421591809315</v>
      </c>
      <c r="AK613">
        <f t="shared" si="267"/>
        <v>1.5268621260638806</v>
      </c>
      <c r="AL613">
        <f t="shared" si="268"/>
        <v>1.6607715945479105</v>
      </c>
      <c r="AM613">
        <f t="shared" si="269"/>
        <v>1.7770050131920485</v>
      </c>
      <c r="AN613">
        <f>ACOS(COS(RADIANS(90-$C613)) *COS(RADIANS(90-'1. Intensity Data'!$C$8)) +SIN(RADIANS(90-'Climate Stations - U of M'!$C613)) *SIN(RADIANS(90-'1. Intensity Data'!$C$8)) *COS(RADIANS('Climate Stations - U of M'!$D613-'1. Intensity Data'!$C$9))) *6371</f>
        <v>254.62767760496581</v>
      </c>
    </row>
    <row r="614" spans="1:40" x14ac:dyDescent="0.25">
      <c r="A614">
        <v>80</v>
      </c>
      <c r="B614" t="s">
        <v>162</v>
      </c>
      <c r="C614">
        <v>46.289400000000001</v>
      </c>
      <c r="D614">
        <v>-109.0428</v>
      </c>
      <c r="E614" s="13">
        <v>1079.9000000000001</v>
      </c>
      <c r="F614" t="s">
        <v>163</v>
      </c>
      <c r="G614" t="s">
        <v>2345</v>
      </c>
      <c r="H614" s="8">
        <v>0.78800000000000003</v>
      </c>
      <c r="I614" s="8">
        <v>1.1583300000000001</v>
      </c>
      <c r="J614" s="8">
        <v>1.99444</v>
      </c>
      <c r="K614" s="8">
        <v>3.3247399999999998</v>
      </c>
      <c r="L614">
        <f t="shared" si="243"/>
        <v>3542.9791160000004</v>
      </c>
      <c r="M614">
        <f t="shared" si="244"/>
        <v>0.50510079165695443</v>
      </c>
      <c r="N614">
        <f t="shared" si="245"/>
        <v>1.4704018148821576</v>
      </c>
      <c r="O614" s="6">
        <f t="shared" si="246"/>
        <v>0.24675238920778203</v>
      </c>
      <c r="P614" s="6">
        <f t="shared" si="247"/>
        <v>0.33406506878114994</v>
      </c>
      <c r="Q614">
        <f t="shared" si="248"/>
        <v>0.90223344183165377</v>
      </c>
      <c r="R614" s="8">
        <v>1.0793573552852775</v>
      </c>
      <c r="S614">
        <f t="shared" si="249"/>
        <v>1.7577507549662013</v>
      </c>
      <c r="T614">
        <f t="shared" si="250"/>
        <v>1.363772137473777</v>
      </c>
      <c r="U614">
        <f t="shared" si="251"/>
        <v>1.1516298049778559</v>
      </c>
      <c r="V614">
        <f t="shared" si="252"/>
        <v>0.79805925081798801</v>
      </c>
      <c r="W614">
        <f t="shared" si="253"/>
        <v>0.50510079165695443</v>
      </c>
      <c r="X614">
        <f t="shared" si="254"/>
        <v>0.57582559374271591</v>
      </c>
      <c r="Y614">
        <f t="shared" si="255"/>
        <v>0.63721472195315676</v>
      </c>
      <c r="Z614">
        <f t="shared" si="256"/>
        <v>3.1397723775741548</v>
      </c>
      <c r="AA614">
        <f t="shared" si="257"/>
        <v>2.4360302929454654</v>
      </c>
      <c r="AB614">
        <f t="shared" si="258"/>
        <v>2.0570922473761706</v>
      </c>
      <c r="AC614">
        <f t="shared" si="259"/>
        <v>1.425528838094013</v>
      </c>
      <c r="AD614">
        <f t="shared" si="260"/>
        <v>0.90223344183165377</v>
      </c>
      <c r="AE614">
        <f t="shared" si="261"/>
        <v>1.0414629754517875</v>
      </c>
      <c r="AF614">
        <f t="shared" si="262"/>
        <v>1.0524270826836108</v>
      </c>
      <c r="AG614">
        <f t="shared" si="263"/>
        <v>5.1169983157899077</v>
      </c>
      <c r="AH614">
        <f t="shared" si="264"/>
        <v>3.9700849001818259</v>
      </c>
      <c r="AI614">
        <f t="shared" si="265"/>
        <v>3.3525161379313189</v>
      </c>
      <c r="AJ614">
        <f t="shared" si="266"/>
        <v>2.323234867513809</v>
      </c>
      <c r="AK614">
        <f t="shared" si="267"/>
        <v>1.4704018148821576</v>
      </c>
      <c r="AL614">
        <f t="shared" si="268"/>
        <v>1.6014113611616183</v>
      </c>
      <c r="AM614">
        <f t="shared" si="269"/>
        <v>1.7151276473321901</v>
      </c>
      <c r="AN614">
        <f>ACOS(COS(RADIANS(90-$C614)) *COS(RADIANS(90-'1. Intensity Data'!$C$8)) +SIN(RADIANS(90-'Climate Stations - U of M'!$C614)) *SIN(RADIANS(90-'1. Intensity Data'!$C$8)) *COS(RADIANS('Climate Stations - U of M'!$D614-'1. Intensity Data'!$C$9))) *6371</f>
        <v>230.05408600710163</v>
      </c>
    </row>
    <row r="615" spans="1:40" x14ac:dyDescent="0.25">
      <c r="A615">
        <v>84</v>
      </c>
      <c r="B615" t="s">
        <v>170</v>
      </c>
      <c r="C615">
        <v>46.217100000000002</v>
      </c>
      <c r="D615">
        <v>-108.8997</v>
      </c>
      <c r="E615" s="13">
        <v>1087.5</v>
      </c>
      <c r="F615" t="s">
        <v>171</v>
      </c>
      <c r="G615" t="s">
        <v>2345</v>
      </c>
      <c r="H615" s="8">
        <v>0.90312999999999999</v>
      </c>
      <c r="I615" s="8">
        <v>1.3585799999999999</v>
      </c>
      <c r="J615" s="8">
        <v>2.2006999999999999</v>
      </c>
      <c r="K615" s="8">
        <v>3.3730799999999999</v>
      </c>
      <c r="L615">
        <f t="shared" si="243"/>
        <v>3567.9135000000001</v>
      </c>
      <c r="M615">
        <f t="shared" si="244"/>
        <v>0.56232479444787953</v>
      </c>
      <c r="N615">
        <f t="shared" si="245"/>
        <v>1.65086593880744</v>
      </c>
      <c r="O615" s="6">
        <f t="shared" si="246"/>
        <v>0.27825530239703344</v>
      </c>
      <c r="P615" s="6">
        <f t="shared" si="247"/>
        <v>0.36945291611552078</v>
      </c>
      <c r="Q615">
        <f t="shared" si="248"/>
        <v>1.0101594274614802</v>
      </c>
      <c r="R615" s="8">
        <v>1.4298028401109351</v>
      </c>
      <c r="S615">
        <f t="shared" si="249"/>
        <v>1.9568902846786207</v>
      </c>
      <c r="T615">
        <f t="shared" si="250"/>
        <v>1.5182769450092748</v>
      </c>
      <c r="U615">
        <f t="shared" si="251"/>
        <v>1.2821005313411653</v>
      </c>
      <c r="V615">
        <f t="shared" si="252"/>
        <v>0.88847317522764968</v>
      </c>
      <c r="W615">
        <f t="shared" si="253"/>
        <v>0.56232479444787953</v>
      </c>
      <c r="X615">
        <f t="shared" si="254"/>
        <v>0.6475260958359097</v>
      </c>
      <c r="Y615">
        <f t="shared" si="255"/>
        <v>0.7214808254407199</v>
      </c>
      <c r="Z615">
        <f t="shared" si="256"/>
        <v>3.5153548075659509</v>
      </c>
      <c r="AA615">
        <f t="shared" si="257"/>
        <v>2.7274304541459968</v>
      </c>
      <c r="AB615">
        <f t="shared" si="258"/>
        <v>2.3031634946121748</v>
      </c>
      <c r="AC615">
        <f t="shared" si="259"/>
        <v>1.5960518953891389</v>
      </c>
      <c r="AD615">
        <f t="shared" si="260"/>
        <v>1.0101594274614802</v>
      </c>
      <c r="AE615">
        <f t="shared" si="261"/>
        <v>1.1290743466582018</v>
      </c>
      <c r="AF615">
        <f t="shared" si="262"/>
        <v>1.2160851240971928</v>
      </c>
      <c r="AG615">
        <f t="shared" si="263"/>
        <v>5.7450134670498905</v>
      </c>
      <c r="AH615">
        <f t="shared" si="264"/>
        <v>4.4573380347800882</v>
      </c>
      <c r="AI615">
        <f t="shared" si="265"/>
        <v>3.7639743404809631</v>
      </c>
      <c r="AJ615">
        <f t="shared" si="266"/>
        <v>2.6083681833157555</v>
      </c>
      <c r="AK615">
        <f t="shared" si="267"/>
        <v>1.65086593880744</v>
      </c>
      <c r="AL615">
        <f t="shared" si="268"/>
        <v>1.7883244541055801</v>
      </c>
      <c r="AM615">
        <f t="shared" si="269"/>
        <v>1.9076384453843656</v>
      </c>
      <c r="AN615">
        <f>ACOS(COS(RADIANS(90-$C615)) *COS(RADIANS(90-'1. Intensity Data'!$C$8)) +SIN(RADIANS(90-'Climate Stations - U of M'!$C615)) *SIN(RADIANS(90-'1. Intensity Data'!$C$8)) *COS(RADIANS('Climate Stations - U of M'!$D615-'1. Intensity Data'!$C$9))) *6371</f>
        <v>242.31015293783113</v>
      </c>
    </row>
    <row r="616" spans="1:40" x14ac:dyDescent="0.25">
      <c r="A616">
        <v>110</v>
      </c>
      <c r="B616" t="s">
        <v>222</v>
      </c>
      <c r="C616">
        <v>46.241700000000002</v>
      </c>
      <c r="D616">
        <v>-108.75660000000001</v>
      </c>
      <c r="E616" s="13">
        <v>1140</v>
      </c>
      <c r="F616" t="s">
        <v>223</v>
      </c>
      <c r="G616" t="s">
        <v>2345</v>
      </c>
      <c r="H616" s="8">
        <v>0.90376000000000001</v>
      </c>
      <c r="I616" s="8">
        <v>1.3833299999999999</v>
      </c>
      <c r="J616" s="8">
        <v>2.1823999999999999</v>
      </c>
      <c r="K616" s="8">
        <v>3.3847499999999999</v>
      </c>
      <c r="L616">
        <f t="shared" si="243"/>
        <v>3740.1576</v>
      </c>
      <c r="M616">
        <f t="shared" si="244"/>
        <v>0.55349724394323851</v>
      </c>
      <c r="N616">
        <f t="shared" si="245"/>
        <v>1.6240120260645541</v>
      </c>
      <c r="O616" s="6">
        <f t="shared" si="246"/>
        <v>0.27364736368776921</v>
      </c>
      <c r="P616" s="6">
        <f t="shared" si="247"/>
        <v>0.36381934533539917</v>
      </c>
      <c r="Q616">
        <f t="shared" si="248"/>
        <v>0.99391568569997668</v>
      </c>
      <c r="R616" s="8">
        <v>1.7178484085150751</v>
      </c>
      <c r="S616">
        <f t="shared" si="249"/>
        <v>1.92617040892247</v>
      </c>
      <c r="T616">
        <f t="shared" si="250"/>
        <v>1.494442558646744</v>
      </c>
      <c r="U616">
        <f t="shared" si="251"/>
        <v>1.2619737161905837</v>
      </c>
      <c r="V616">
        <f t="shared" si="252"/>
        <v>0.87452564543031686</v>
      </c>
      <c r="W616">
        <f t="shared" si="253"/>
        <v>0.55349724394323851</v>
      </c>
      <c r="X616">
        <f t="shared" si="254"/>
        <v>0.64106293295742889</v>
      </c>
      <c r="Y616">
        <f t="shared" si="255"/>
        <v>0.7170699510217462</v>
      </c>
      <c r="Z616">
        <f t="shared" si="256"/>
        <v>3.4588265862359187</v>
      </c>
      <c r="AA616">
        <f t="shared" si="257"/>
        <v>2.683572351389937</v>
      </c>
      <c r="AB616">
        <f t="shared" si="258"/>
        <v>2.2661277633959465</v>
      </c>
      <c r="AC616">
        <f t="shared" si="259"/>
        <v>1.5703867834059633</v>
      </c>
      <c r="AD616">
        <f t="shared" si="260"/>
        <v>0.99391568569997668</v>
      </c>
      <c r="AE616">
        <f t="shared" si="261"/>
        <v>1.2010857387592369</v>
      </c>
      <c r="AF616">
        <f t="shared" si="262"/>
        <v>1.3506024045419263</v>
      </c>
      <c r="AG616">
        <f t="shared" si="263"/>
        <v>5.6515618507046472</v>
      </c>
      <c r="AH616">
        <f t="shared" si="264"/>
        <v>4.3848324703742962</v>
      </c>
      <c r="AI616">
        <f t="shared" si="265"/>
        <v>3.7027474194271828</v>
      </c>
      <c r="AJ616">
        <f t="shared" si="266"/>
        <v>2.5659390011819956</v>
      </c>
      <c r="AK616">
        <f t="shared" si="267"/>
        <v>1.6240120260645541</v>
      </c>
      <c r="AL616">
        <f t="shared" si="268"/>
        <v>1.7636090195484155</v>
      </c>
      <c r="AM616">
        <f t="shared" si="269"/>
        <v>1.8847792098924074</v>
      </c>
      <c r="AN616">
        <f>ACOS(COS(RADIANS(90-$C616)) *COS(RADIANS(90-'1. Intensity Data'!$C$8)) +SIN(RADIANS(90-'Climate Stations - U of M'!$C616)) *SIN(RADIANS(90-'1. Intensity Data'!$C$8)) *COS(RADIANS('Climate Stations - U of M'!$D616-'1. Intensity Data'!$C$9))) *6371</f>
        <v>252.63466862866386</v>
      </c>
    </row>
    <row r="617" spans="1:40" x14ac:dyDescent="0.25">
      <c r="A617" s="1">
        <v>1133</v>
      </c>
      <c r="B617" t="s">
        <v>2258</v>
      </c>
      <c r="C617">
        <v>44.9833</v>
      </c>
      <c r="D617">
        <v>-113.4333</v>
      </c>
      <c r="E617" s="13">
        <v>2468.9</v>
      </c>
      <c r="F617" t="s">
        <v>2259</v>
      </c>
      <c r="G617" t="s">
        <v>2345</v>
      </c>
      <c r="H617" s="8">
        <v>0.88056000000000001</v>
      </c>
      <c r="I617" s="8">
        <v>1.54762</v>
      </c>
      <c r="J617" s="8">
        <v>1.87591</v>
      </c>
      <c r="K617" s="8">
        <v>3.3226599999999999</v>
      </c>
      <c r="L617">
        <f t="shared" si="243"/>
        <v>8100.0658760000006</v>
      </c>
      <c r="M617">
        <f t="shared" si="244"/>
        <v>0.47390627098641791</v>
      </c>
      <c r="N617">
        <f t="shared" si="245"/>
        <v>1.229738802003574</v>
      </c>
      <c r="O617" s="6">
        <f t="shared" si="246"/>
        <v>0.1932075884953634</v>
      </c>
      <c r="P617" s="6">
        <f t="shared" si="247"/>
        <v>0.33998497575807063</v>
      </c>
      <c r="Q617">
        <f t="shared" si="248"/>
        <v>0.78486188888082231</v>
      </c>
      <c r="R617" s="8">
        <v>1.3192942609268319</v>
      </c>
      <c r="S617">
        <f t="shared" si="249"/>
        <v>1.6491938230327343</v>
      </c>
      <c r="T617">
        <f t="shared" si="250"/>
        <v>1.2795469316633283</v>
      </c>
      <c r="U617">
        <f t="shared" si="251"/>
        <v>1.0805062978490327</v>
      </c>
      <c r="V617">
        <f t="shared" si="252"/>
        <v>0.74877190815854033</v>
      </c>
      <c r="W617">
        <f t="shared" si="253"/>
        <v>0.47390627098641791</v>
      </c>
      <c r="X617">
        <f t="shared" si="254"/>
        <v>0.57556970323981349</v>
      </c>
      <c r="Y617">
        <f t="shared" si="255"/>
        <v>0.66381356243576084</v>
      </c>
      <c r="Z617">
        <f t="shared" si="256"/>
        <v>2.7313193733052614</v>
      </c>
      <c r="AA617">
        <f t="shared" si="257"/>
        <v>2.1191270999782201</v>
      </c>
      <c r="AB617">
        <f t="shared" si="258"/>
        <v>1.7894851066482746</v>
      </c>
      <c r="AC617">
        <f t="shared" si="259"/>
        <v>1.2400817844316994</v>
      </c>
      <c r="AD617">
        <f t="shared" si="260"/>
        <v>0.78486188888082231</v>
      </c>
      <c r="AE617">
        <f t="shared" si="261"/>
        <v>1.1014472018621762</v>
      </c>
      <c r="AF617">
        <f t="shared" si="262"/>
        <v>1.1644776176182168</v>
      </c>
      <c r="AG617">
        <f t="shared" si="263"/>
        <v>4.2794910309724372</v>
      </c>
      <c r="AH617">
        <f t="shared" si="264"/>
        <v>3.32029476540965</v>
      </c>
      <c r="AI617">
        <f t="shared" si="265"/>
        <v>2.8038044685681482</v>
      </c>
      <c r="AJ617">
        <f t="shared" si="266"/>
        <v>1.9429873071656469</v>
      </c>
      <c r="AK617">
        <f t="shared" si="267"/>
        <v>1.229738802003574</v>
      </c>
      <c r="AL617">
        <f t="shared" si="268"/>
        <v>1.3912816015026805</v>
      </c>
      <c r="AM617">
        <f t="shared" si="269"/>
        <v>1.5315007514679051</v>
      </c>
      <c r="AN617">
        <f>ACOS(COS(RADIANS(90-$C617)) *COS(RADIANS(90-'1. Intensity Data'!$C$8)) +SIN(RADIANS(90-'Climate Stations - U of M'!$C617)) *SIN(RADIANS(90-'1. Intensity Data'!$C$8)) *COS(RADIANS('Climate Stations - U of M'!$D617-'1. Intensity Data'!$C$9))) *6371</f>
        <v>209.93120578952337</v>
      </c>
    </row>
    <row r="618" spans="1:40" x14ac:dyDescent="0.25">
      <c r="A618">
        <v>607</v>
      </c>
      <c r="B618" t="s">
        <v>1214</v>
      </c>
      <c r="C618">
        <v>46.361899999999899</v>
      </c>
      <c r="D618">
        <v>-110.6003</v>
      </c>
      <c r="E618" s="13">
        <v>1706.9</v>
      </c>
      <c r="F618" t="s">
        <v>1215</v>
      </c>
      <c r="G618" t="s">
        <v>2345</v>
      </c>
      <c r="H618" s="8">
        <v>0.99</v>
      </c>
      <c r="I618" s="8">
        <v>1.57131</v>
      </c>
      <c r="J618" s="8">
        <v>2.1916699999999998</v>
      </c>
      <c r="K618" s="8">
        <v>3.6</v>
      </c>
      <c r="L618">
        <f t="shared" si="243"/>
        <v>5600.0657959999999</v>
      </c>
      <c r="M618">
        <f t="shared" si="244"/>
        <v>0.5831348874505986</v>
      </c>
      <c r="N618">
        <f t="shared" si="245"/>
        <v>1.5130499603970275</v>
      </c>
      <c r="O618" s="6">
        <f t="shared" si="246"/>
        <v>0.2377069540890023</v>
      </c>
      <c r="P618" s="6">
        <f t="shared" si="247"/>
        <v>0.41836898242431408</v>
      </c>
      <c r="Q618">
        <f t="shared" si="248"/>
        <v>0.96570947141067087</v>
      </c>
      <c r="R618" s="8">
        <v>1.9141881033097188</v>
      </c>
      <c r="S618">
        <f t="shared" si="249"/>
        <v>2.0293094083280829</v>
      </c>
      <c r="T618">
        <f t="shared" si="250"/>
        <v>1.5744641961166164</v>
      </c>
      <c r="U618">
        <f t="shared" si="251"/>
        <v>1.3295475433873647</v>
      </c>
      <c r="V618">
        <f t="shared" si="252"/>
        <v>0.92135312217194587</v>
      </c>
      <c r="W618">
        <f t="shared" si="253"/>
        <v>0.5831348874505986</v>
      </c>
      <c r="X618">
        <f t="shared" si="254"/>
        <v>0.68485116558794901</v>
      </c>
      <c r="Y618">
        <f t="shared" si="255"/>
        <v>0.77314089501116912</v>
      </c>
      <c r="Z618">
        <f t="shared" si="256"/>
        <v>3.3606689605091349</v>
      </c>
      <c r="AA618">
        <f t="shared" si="257"/>
        <v>2.6074155728088115</v>
      </c>
      <c r="AB618">
        <f t="shared" si="258"/>
        <v>2.2018175948163292</v>
      </c>
      <c r="AC618">
        <f t="shared" si="259"/>
        <v>1.5258209648288601</v>
      </c>
      <c r="AD618">
        <f t="shared" si="260"/>
        <v>0.96570947141067087</v>
      </c>
      <c r="AE618">
        <f t="shared" si="261"/>
        <v>1.2501706624578979</v>
      </c>
      <c r="AF618">
        <f t="shared" si="262"/>
        <v>1.4422930420110247</v>
      </c>
      <c r="AG618">
        <f t="shared" si="263"/>
        <v>5.2654138621816555</v>
      </c>
      <c r="AH618">
        <f t="shared" si="264"/>
        <v>4.0852348930719744</v>
      </c>
      <c r="AI618">
        <f t="shared" si="265"/>
        <v>3.4497539097052226</v>
      </c>
      <c r="AJ618">
        <f t="shared" si="266"/>
        <v>2.3906189374273037</v>
      </c>
      <c r="AK618">
        <f t="shared" si="267"/>
        <v>1.5130499603970275</v>
      </c>
      <c r="AL618">
        <f t="shared" si="268"/>
        <v>1.6827049702977708</v>
      </c>
      <c r="AM618">
        <f t="shared" si="269"/>
        <v>1.8299655188916155</v>
      </c>
      <c r="AN618">
        <f>ACOS(COS(RADIANS(90-$C618)) *COS(RADIANS(90-'1. Intensity Data'!$C$8)) +SIN(RADIANS(90-'Climate Stations - U of M'!$C618)) *SIN(RADIANS(90-'1. Intensity Data'!$C$8)) *COS(RADIANS('Climate Stations - U of M'!$D618-'1. Intensity Data'!$C$9))) *6371</f>
        <v>111.149511623349</v>
      </c>
    </row>
    <row r="619" spans="1:40" x14ac:dyDescent="0.25">
      <c r="A619">
        <v>608</v>
      </c>
      <c r="B619" t="s">
        <v>1216</v>
      </c>
      <c r="C619">
        <v>47.073099999999897</v>
      </c>
      <c r="D619">
        <v>-109.40170000000001</v>
      </c>
      <c r="E619" s="13">
        <v>1192.0999999999899</v>
      </c>
      <c r="F619" t="s">
        <v>1217</v>
      </c>
      <c r="G619" t="s">
        <v>2345</v>
      </c>
      <c r="H619" s="8">
        <v>1</v>
      </c>
      <c r="I619" s="8">
        <v>1.5949599999999999</v>
      </c>
      <c r="J619" s="8">
        <v>2.38083</v>
      </c>
      <c r="K619" s="8">
        <v>3.79006</v>
      </c>
      <c r="L619">
        <f t="shared" si="243"/>
        <v>3911.0893639999667</v>
      </c>
      <c r="M619">
        <f t="shared" si="244"/>
        <v>0.58600772433164472</v>
      </c>
      <c r="N619">
        <f t="shared" si="245"/>
        <v>1.6858240862808633</v>
      </c>
      <c r="O619" s="6">
        <f t="shared" si="246"/>
        <v>0.28113749853289804</v>
      </c>
      <c r="P619" s="6">
        <f t="shared" si="247"/>
        <v>0.3911380598738905</v>
      </c>
      <c r="Q619">
        <f t="shared" si="248"/>
        <v>1.038481073077377</v>
      </c>
      <c r="R619" s="8">
        <v>1.9733132307953862</v>
      </c>
      <c r="S619">
        <f t="shared" si="249"/>
        <v>2.0393068806741232</v>
      </c>
      <c r="T619">
        <f t="shared" si="250"/>
        <v>1.5822208556954409</v>
      </c>
      <c r="U619">
        <f t="shared" si="251"/>
        <v>1.3360976114761498</v>
      </c>
      <c r="V619">
        <f t="shared" si="252"/>
        <v>0.92589220444399867</v>
      </c>
      <c r="W619">
        <f t="shared" si="253"/>
        <v>0.58600772433164472</v>
      </c>
      <c r="X619">
        <f t="shared" si="254"/>
        <v>0.68950579324873351</v>
      </c>
      <c r="Y619">
        <f t="shared" si="255"/>
        <v>0.77934211706876666</v>
      </c>
      <c r="Z619">
        <f t="shared" si="256"/>
        <v>3.613914134309272</v>
      </c>
      <c r="AA619">
        <f t="shared" si="257"/>
        <v>2.8038988973089181</v>
      </c>
      <c r="AB619">
        <f t="shared" si="258"/>
        <v>2.3677368466164195</v>
      </c>
      <c r="AC619">
        <f t="shared" si="259"/>
        <v>1.6408000954622557</v>
      </c>
      <c r="AD619">
        <f t="shared" si="260"/>
        <v>1.038481073077377</v>
      </c>
      <c r="AE619">
        <f t="shared" si="261"/>
        <v>1.2649519443293147</v>
      </c>
      <c r="AF619">
        <f t="shared" si="262"/>
        <v>1.4699044765468314</v>
      </c>
      <c r="AG619">
        <f t="shared" si="263"/>
        <v>5.8666678202574039</v>
      </c>
      <c r="AH619">
        <f t="shared" si="264"/>
        <v>4.5517250329583314</v>
      </c>
      <c r="AI619">
        <f t="shared" si="265"/>
        <v>3.8436789167203682</v>
      </c>
      <c r="AJ619">
        <f t="shared" si="266"/>
        <v>2.6636020563237643</v>
      </c>
      <c r="AK619">
        <f t="shared" si="267"/>
        <v>1.6858240862808633</v>
      </c>
      <c r="AL619">
        <f t="shared" si="268"/>
        <v>1.8595755647106476</v>
      </c>
      <c r="AM619">
        <f t="shared" si="269"/>
        <v>2.0103918479877003</v>
      </c>
      <c r="AN619">
        <f>ACOS(COS(RADIANS(90-$C619)) *COS(RADIANS(90-'1. Intensity Data'!$C$8)) +SIN(RADIANS(90-'Climate Stations - U of M'!$C619)) *SIN(RADIANS(90-'1. Intensity Data'!$C$8)) *COS(RADIANS('Climate Stations - U of M'!$D619-'1. Intensity Data'!$C$9))) *6371</f>
        <v>205.76847206902227</v>
      </c>
    </row>
    <row r="620" spans="1:40" x14ac:dyDescent="0.25">
      <c r="A620">
        <v>50</v>
      </c>
      <c r="B620" t="s">
        <v>103</v>
      </c>
      <c r="C620">
        <v>47.006999999999898</v>
      </c>
      <c r="D620">
        <v>-109.2227</v>
      </c>
      <c r="E620" s="13">
        <v>1520</v>
      </c>
      <c r="F620" t="s">
        <v>104</v>
      </c>
      <c r="G620" t="s">
        <v>2345</v>
      </c>
      <c r="H620" s="8">
        <v>1.0883100000000001</v>
      </c>
      <c r="I620" s="8">
        <v>1.7502899999999999</v>
      </c>
      <c r="J620" s="8">
        <v>2.3774999999999999</v>
      </c>
      <c r="K620" s="8">
        <v>4.03627</v>
      </c>
      <c r="L620">
        <f t="shared" si="243"/>
        <v>4986.8768</v>
      </c>
      <c r="M620">
        <f t="shared" si="244"/>
        <v>0.63026168459455312</v>
      </c>
      <c r="N620">
        <f t="shared" si="245"/>
        <v>1.5815178282433831</v>
      </c>
      <c r="O620" s="6">
        <f t="shared" si="246"/>
        <v>0.2431622059300034</v>
      </c>
      <c r="P620" s="6">
        <f t="shared" si="247"/>
        <v>0.4617144871354345</v>
      </c>
      <c r="Q620">
        <f t="shared" si="248"/>
        <v>1.0216161576894087</v>
      </c>
      <c r="R620" s="8">
        <v>1.3993226498373164</v>
      </c>
      <c r="S620">
        <f t="shared" si="249"/>
        <v>2.1933106623890444</v>
      </c>
      <c r="T620">
        <f t="shared" si="250"/>
        <v>1.7017065484052933</v>
      </c>
      <c r="U620">
        <f t="shared" si="251"/>
        <v>1.436996640875581</v>
      </c>
      <c r="V620">
        <f t="shared" si="252"/>
        <v>0.99581346165939399</v>
      </c>
      <c r="W620">
        <f t="shared" si="253"/>
        <v>0.63026168459455312</v>
      </c>
      <c r="X620">
        <f t="shared" si="254"/>
        <v>0.74477376344591484</v>
      </c>
      <c r="Y620">
        <f t="shared" si="255"/>
        <v>0.84417024788889694</v>
      </c>
      <c r="Z620">
        <f t="shared" si="256"/>
        <v>3.5552242287591418</v>
      </c>
      <c r="AA620">
        <f t="shared" si="257"/>
        <v>2.7583636257614037</v>
      </c>
      <c r="AB620">
        <f t="shared" si="258"/>
        <v>2.3292848395318515</v>
      </c>
      <c r="AC620">
        <f t="shared" si="259"/>
        <v>1.6141535291492659</v>
      </c>
      <c r="AD620">
        <f t="shared" si="260"/>
        <v>1.0216161576894087</v>
      </c>
      <c r="AE620">
        <f t="shared" si="261"/>
        <v>1.1214542990897973</v>
      </c>
      <c r="AF620">
        <f t="shared" si="262"/>
        <v>1.2018508752394128</v>
      </c>
      <c r="AG620">
        <f t="shared" si="263"/>
        <v>5.5036820422869726</v>
      </c>
      <c r="AH620">
        <f t="shared" si="264"/>
        <v>4.2700981362571344</v>
      </c>
      <c r="AI620">
        <f t="shared" si="265"/>
        <v>3.6058606483949132</v>
      </c>
      <c r="AJ620">
        <f t="shared" si="266"/>
        <v>2.4987981686245453</v>
      </c>
      <c r="AK620">
        <f t="shared" si="267"/>
        <v>1.5815178282433831</v>
      </c>
      <c r="AL620">
        <f t="shared" si="268"/>
        <v>1.7805133711825372</v>
      </c>
      <c r="AM620">
        <f t="shared" si="269"/>
        <v>1.9532415024537233</v>
      </c>
      <c r="AN620">
        <f>ACOS(COS(RADIANS(90-$C620)) *COS(RADIANS(90-'1. Intensity Data'!$C$8)) +SIN(RADIANS(90-'Climate Stations - U of M'!$C620)) *SIN(RADIANS(90-'1. Intensity Data'!$C$8)) *COS(RADIANS('Climate Stations - U of M'!$D620-'1. Intensity Data'!$C$9))) *6371</f>
        <v>217.38640584209281</v>
      </c>
    </row>
    <row r="621" spans="1:40" x14ac:dyDescent="0.25">
      <c r="A621">
        <v>609</v>
      </c>
      <c r="B621" t="s">
        <v>1218</v>
      </c>
      <c r="C621">
        <v>46.9056</v>
      </c>
      <c r="D621">
        <v>-109.4114</v>
      </c>
      <c r="E621" s="13">
        <v>1513.3</v>
      </c>
      <c r="F621" t="s">
        <v>1219</v>
      </c>
      <c r="G621" t="s">
        <v>2345</v>
      </c>
      <c r="H621" s="8">
        <v>1.2</v>
      </c>
      <c r="I621" s="8">
        <v>2</v>
      </c>
      <c r="J621" s="8">
        <v>2.5333299999999999</v>
      </c>
      <c r="K621" s="8">
        <v>4.3714300000000001</v>
      </c>
      <c r="L621">
        <f t="shared" si="243"/>
        <v>4964.8951719999995</v>
      </c>
      <c r="M621">
        <f t="shared" si="244"/>
        <v>0.66880000000000006</v>
      </c>
      <c r="N621">
        <f t="shared" si="245"/>
        <v>1.6334160153188364</v>
      </c>
      <c r="O621" s="6">
        <f t="shared" si="246"/>
        <v>0.24657728596697379</v>
      </c>
      <c r="P621" s="6">
        <f t="shared" si="247"/>
        <v>0.49788564944186886</v>
      </c>
      <c r="Q621">
        <f t="shared" si="248"/>
        <v>1.0656508323803526</v>
      </c>
      <c r="R621" s="8">
        <v>1.917074171102954</v>
      </c>
      <c r="S621">
        <f t="shared" si="249"/>
        <v>2.3274240000000002</v>
      </c>
      <c r="T621">
        <f t="shared" si="250"/>
        <v>1.8057600000000003</v>
      </c>
      <c r="U621">
        <f t="shared" si="251"/>
        <v>1.524864</v>
      </c>
      <c r="V621">
        <f t="shared" si="252"/>
        <v>1.0567040000000001</v>
      </c>
      <c r="W621">
        <f t="shared" si="253"/>
        <v>0.66880000000000006</v>
      </c>
      <c r="X621">
        <f t="shared" si="254"/>
        <v>0.80160000000000009</v>
      </c>
      <c r="Y621">
        <f t="shared" si="255"/>
        <v>0.91687040000000009</v>
      </c>
      <c r="Z621">
        <f t="shared" si="256"/>
        <v>3.7084648966836271</v>
      </c>
      <c r="AA621">
        <f t="shared" si="257"/>
        <v>2.877257247426952</v>
      </c>
      <c r="AB621">
        <f t="shared" si="258"/>
        <v>2.429683897827204</v>
      </c>
      <c r="AC621">
        <f t="shared" si="259"/>
        <v>1.6837283151609572</v>
      </c>
      <c r="AD621">
        <f t="shared" si="260"/>
        <v>1.0656508323803526</v>
      </c>
      <c r="AE621">
        <f t="shared" si="261"/>
        <v>1.2508921794062067</v>
      </c>
      <c r="AF621">
        <f t="shared" si="262"/>
        <v>1.4436408356704655</v>
      </c>
      <c r="AG621">
        <f t="shared" si="263"/>
        <v>5.6842877333095503</v>
      </c>
      <c r="AH621">
        <f t="shared" si="264"/>
        <v>4.4102232413608586</v>
      </c>
      <c r="AI621">
        <f t="shared" si="265"/>
        <v>3.7241885149269467</v>
      </c>
      <c r="AJ621">
        <f t="shared" si="266"/>
        <v>2.5807973042037617</v>
      </c>
      <c r="AK621">
        <f t="shared" si="267"/>
        <v>1.6334160153188364</v>
      </c>
      <c r="AL621">
        <f t="shared" si="268"/>
        <v>1.8583945114891272</v>
      </c>
      <c r="AM621">
        <f t="shared" si="269"/>
        <v>2.05367584616494</v>
      </c>
      <c r="AN621">
        <f>ACOS(COS(RADIANS(90-$C621)) *COS(RADIANS(90-'1. Intensity Data'!$C$8)) +SIN(RADIANS(90-'Climate Stations - U of M'!$C621)) *SIN(RADIANS(90-'1. Intensity Data'!$C$8)) *COS(RADIANS('Climate Stations - U of M'!$D621-'1. Intensity Data'!$C$9))) *6371</f>
        <v>201.29588383546823</v>
      </c>
    </row>
    <row r="622" spans="1:40" x14ac:dyDescent="0.25">
      <c r="A622">
        <v>610</v>
      </c>
      <c r="B622" t="s">
        <v>1220</v>
      </c>
      <c r="C622">
        <v>47.0110999999999</v>
      </c>
      <c r="D622">
        <v>-109.2261</v>
      </c>
      <c r="E622" s="13">
        <v>1532.5</v>
      </c>
      <c r="F622" t="s">
        <v>1221</v>
      </c>
      <c r="G622" t="s">
        <v>2345</v>
      </c>
      <c r="H622" s="8">
        <v>1.0865800000000001</v>
      </c>
      <c r="I622" s="8">
        <v>1.74549</v>
      </c>
      <c r="J622" s="8">
        <v>2.375</v>
      </c>
      <c r="K622" s="8">
        <v>4.0300399999999996</v>
      </c>
      <c r="L622">
        <f t="shared" si="243"/>
        <v>5027.8873000000003</v>
      </c>
      <c r="M622">
        <f t="shared" si="244"/>
        <v>0.62999939604122634</v>
      </c>
      <c r="N622">
        <f t="shared" si="245"/>
        <v>1.5796945829235542</v>
      </c>
      <c r="O622" s="6">
        <f t="shared" si="246"/>
        <v>0.24276319069815633</v>
      </c>
      <c r="P622" s="6">
        <f t="shared" si="247"/>
        <v>0.46172877486506292</v>
      </c>
      <c r="Q622">
        <f t="shared" si="248"/>
        <v>1.0207116788943085</v>
      </c>
      <c r="R622" s="8">
        <v>1.551110937791107</v>
      </c>
      <c r="S622">
        <f t="shared" si="249"/>
        <v>2.1923978982234678</v>
      </c>
      <c r="T622">
        <f t="shared" si="250"/>
        <v>1.7009983693113111</v>
      </c>
      <c r="U622">
        <f t="shared" si="251"/>
        <v>1.436398622973996</v>
      </c>
      <c r="V622">
        <f t="shared" si="252"/>
        <v>0.99539904574513771</v>
      </c>
      <c r="W622">
        <f t="shared" si="253"/>
        <v>0.62999939604122634</v>
      </c>
      <c r="X622">
        <f t="shared" si="254"/>
        <v>0.74414454703091981</v>
      </c>
      <c r="Y622">
        <f t="shared" si="255"/>
        <v>0.84322253808997383</v>
      </c>
      <c r="Z622">
        <f t="shared" si="256"/>
        <v>3.5520766425521932</v>
      </c>
      <c r="AA622">
        <f t="shared" si="257"/>
        <v>2.7559215330146332</v>
      </c>
      <c r="AB622">
        <f t="shared" si="258"/>
        <v>2.3272226278790229</v>
      </c>
      <c r="AC622">
        <f t="shared" si="259"/>
        <v>1.6127244526530076</v>
      </c>
      <c r="AD622">
        <f t="shared" si="260"/>
        <v>1.0207116788943085</v>
      </c>
      <c r="AE622">
        <f t="shared" si="261"/>
        <v>1.1594013710782449</v>
      </c>
      <c r="AF622">
        <f t="shared" si="262"/>
        <v>1.2727360057138331</v>
      </c>
      <c r="AG622">
        <f t="shared" si="263"/>
        <v>5.4973371485739682</v>
      </c>
      <c r="AH622">
        <f t="shared" si="264"/>
        <v>4.2651753738935962</v>
      </c>
      <c r="AI622">
        <f t="shared" si="265"/>
        <v>3.6017036490657035</v>
      </c>
      <c r="AJ622">
        <f t="shared" si="266"/>
        <v>2.4959174410192158</v>
      </c>
      <c r="AK622">
        <f t="shared" si="267"/>
        <v>1.5796945829235542</v>
      </c>
      <c r="AL622">
        <f t="shared" si="268"/>
        <v>1.7785209371926656</v>
      </c>
      <c r="AM622">
        <f t="shared" si="269"/>
        <v>1.9511022126982547</v>
      </c>
      <c r="AN622">
        <f>ACOS(COS(RADIANS(90-$C622)) *COS(RADIANS(90-'1. Intensity Data'!$C$8)) +SIN(RADIANS(90-'Climate Stations - U of M'!$C622)) *SIN(RADIANS(90-'1. Intensity Data'!$C$8)) *COS(RADIANS('Climate Stations - U of M'!$D622-'1. Intensity Data'!$C$9))) *6371</f>
        <v>217.22326768526725</v>
      </c>
    </row>
    <row r="623" spans="1:40" x14ac:dyDescent="0.25">
      <c r="A623" s="1">
        <v>1147</v>
      </c>
      <c r="B623" t="s">
        <v>2286</v>
      </c>
      <c r="C623">
        <v>46.884700000000002</v>
      </c>
      <c r="D623">
        <v>-110.2894</v>
      </c>
      <c r="E623" s="13">
        <v>1545.3</v>
      </c>
      <c r="F623" t="s">
        <v>2287</v>
      </c>
      <c r="G623" t="s">
        <v>2345</v>
      </c>
      <c r="H623" s="8">
        <v>1.1576900000000001</v>
      </c>
      <c r="I623" s="8">
        <v>1.9239299999999999</v>
      </c>
      <c r="J623" s="8">
        <v>2.6482199999999998</v>
      </c>
      <c r="K623" s="8">
        <v>4.24444</v>
      </c>
      <c r="L623">
        <f t="shared" si="243"/>
        <v>5069.8820519999999</v>
      </c>
      <c r="M623">
        <f t="shared" si="244"/>
        <v>0.64799088383101278</v>
      </c>
      <c r="N623">
        <f t="shared" si="245"/>
        <v>1.7696912419954276</v>
      </c>
      <c r="O623" s="6">
        <f t="shared" si="246"/>
        <v>0.2867315341980336</v>
      </c>
      <c r="P623" s="6">
        <f t="shared" si="247"/>
        <v>0.44924372932401835</v>
      </c>
      <c r="Q623">
        <f t="shared" si="248"/>
        <v>1.1094674856597231</v>
      </c>
      <c r="R623" s="8">
        <v>1.4202011504392535</v>
      </c>
      <c r="S623">
        <f t="shared" si="249"/>
        <v>2.2550082757319241</v>
      </c>
      <c r="T623">
        <f t="shared" si="250"/>
        <v>1.7495753863437347</v>
      </c>
      <c r="U623">
        <f t="shared" si="251"/>
        <v>1.477419215134709</v>
      </c>
      <c r="V623">
        <f t="shared" si="252"/>
        <v>1.0238255964530003</v>
      </c>
      <c r="W623">
        <f t="shared" si="253"/>
        <v>0.64799088383101278</v>
      </c>
      <c r="X623">
        <f t="shared" si="254"/>
        <v>0.77541566287325958</v>
      </c>
      <c r="Y623">
        <f t="shared" si="255"/>
        <v>0.88602037108192988</v>
      </c>
      <c r="Z623">
        <f t="shared" si="256"/>
        <v>3.8609468500958357</v>
      </c>
      <c r="AA623">
        <f t="shared" si="257"/>
        <v>2.9955622112812526</v>
      </c>
      <c r="AB623">
        <f t="shared" si="258"/>
        <v>2.5295858673041685</v>
      </c>
      <c r="AC623">
        <f t="shared" si="259"/>
        <v>1.7529586273423625</v>
      </c>
      <c r="AD623">
        <f t="shared" si="260"/>
        <v>1.1094674856597231</v>
      </c>
      <c r="AE623">
        <f t="shared" si="261"/>
        <v>1.1266739242402815</v>
      </c>
      <c r="AF623">
        <f t="shared" si="262"/>
        <v>1.2116011350205176</v>
      </c>
      <c r="AG623">
        <f t="shared" si="263"/>
        <v>6.158525522144088</v>
      </c>
      <c r="AH623">
        <f t="shared" si="264"/>
        <v>4.7781663533876539</v>
      </c>
      <c r="AI623">
        <f t="shared" si="265"/>
        <v>4.0348960317495743</v>
      </c>
      <c r="AJ623">
        <f t="shared" si="266"/>
        <v>2.7961121623527756</v>
      </c>
      <c r="AK623">
        <f t="shared" si="267"/>
        <v>1.7696912419954276</v>
      </c>
      <c r="AL623">
        <f t="shared" si="268"/>
        <v>1.9893234314965706</v>
      </c>
      <c r="AM623">
        <f t="shared" si="269"/>
        <v>2.179964171983563</v>
      </c>
      <c r="AN623">
        <f>ACOS(COS(RADIANS(90-$C623)) *COS(RADIANS(90-'1. Intensity Data'!$C$8)) +SIN(RADIANS(90-'Climate Stations - U of M'!$C623)) *SIN(RADIANS(90-'1. Intensity Data'!$C$8)) *COS(RADIANS('Climate Stations - U of M'!$D623-'1. Intensity Data'!$C$9))) *6371</f>
        <v>135.36910680442992</v>
      </c>
    </row>
    <row r="624" spans="1:40" x14ac:dyDescent="0.25">
      <c r="A624" s="1">
        <v>1150</v>
      </c>
      <c r="B624" t="s">
        <v>2292</v>
      </c>
      <c r="C624">
        <v>47.0491999999999</v>
      </c>
      <c r="D624">
        <v>-109.45780000000001</v>
      </c>
      <c r="E624" s="13">
        <v>1263.4000000000001</v>
      </c>
      <c r="F624" t="s">
        <v>2293</v>
      </c>
      <c r="G624" t="s">
        <v>2345</v>
      </c>
      <c r="H624" s="8">
        <v>1.0087900000000001</v>
      </c>
      <c r="I624" s="8">
        <v>1.62656</v>
      </c>
      <c r="J624" s="8">
        <v>2.3632399999999998</v>
      </c>
      <c r="K624" s="8">
        <v>3.8256399999999999</v>
      </c>
      <c r="L624">
        <f t="shared" si="243"/>
        <v>4145.0132560000002</v>
      </c>
      <c r="M624">
        <f t="shared" si="244"/>
        <v>0.58482850005471687</v>
      </c>
      <c r="N624">
        <f t="shared" si="245"/>
        <v>1.6517645102264418</v>
      </c>
      <c r="O624" s="6">
        <f t="shared" si="246"/>
        <v>0.27273255006202485</v>
      </c>
      <c r="P624" s="6">
        <f t="shared" si="247"/>
        <v>0.3957847019323002</v>
      </c>
      <c r="Q624">
        <f t="shared" si="248"/>
        <v>1.0237746060793711</v>
      </c>
      <c r="R624" s="8">
        <v>1.3705625390691758</v>
      </c>
      <c r="S624">
        <f t="shared" si="249"/>
        <v>2.0352031801904147</v>
      </c>
      <c r="T624">
        <f t="shared" si="250"/>
        <v>1.5790369501477355</v>
      </c>
      <c r="U624">
        <f t="shared" si="251"/>
        <v>1.3334089801247544</v>
      </c>
      <c r="V624">
        <f t="shared" si="252"/>
        <v>0.92402903008645265</v>
      </c>
      <c r="W624">
        <f t="shared" si="253"/>
        <v>0.58482850005471687</v>
      </c>
      <c r="X624">
        <f t="shared" si="254"/>
        <v>0.69081887504103767</v>
      </c>
      <c r="Y624">
        <f t="shared" si="255"/>
        <v>0.78281852052916423</v>
      </c>
      <c r="Z624">
        <f t="shared" si="256"/>
        <v>3.5627356291562116</v>
      </c>
      <c r="AA624">
        <f t="shared" si="257"/>
        <v>2.7641914364143023</v>
      </c>
      <c r="AB624">
        <f t="shared" si="258"/>
        <v>2.3342061018609659</v>
      </c>
      <c r="AC624">
        <f t="shared" si="259"/>
        <v>1.6175638776054064</v>
      </c>
      <c r="AD624">
        <f t="shared" si="260"/>
        <v>1.0237746060793711</v>
      </c>
      <c r="AE624">
        <f t="shared" si="261"/>
        <v>1.1142642713977622</v>
      </c>
      <c r="AF624">
        <f t="shared" si="262"/>
        <v>1.1884199035106913</v>
      </c>
      <c r="AG624">
        <f t="shared" si="263"/>
        <v>5.7481404955880162</v>
      </c>
      <c r="AH624">
        <f t="shared" si="264"/>
        <v>4.459764177611393</v>
      </c>
      <c r="AI624">
        <f t="shared" si="265"/>
        <v>3.7660230833162869</v>
      </c>
      <c r="AJ624">
        <f t="shared" si="266"/>
        <v>2.6097879261577783</v>
      </c>
      <c r="AK624">
        <f t="shared" si="267"/>
        <v>1.6517645102264418</v>
      </c>
      <c r="AL624">
        <f t="shared" si="268"/>
        <v>1.8296333826698312</v>
      </c>
      <c r="AM624">
        <f t="shared" si="269"/>
        <v>1.9840235639506936</v>
      </c>
      <c r="AN624">
        <f>ACOS(COS(RADIANS(90-$C624)) *COS(RADIANS(90-'1. Intensity Data'!$C$8)) +SIN(RADIANS(90-'Climate Stations - U of M'!$C624)) *SIN(RADIANS(90-'1. Intensity Data'!$C$8)) *COS(RADIANS('Climate Stations - U of M'!$D624-'1. Intensity Data'!$C$9))) *6371</f>
        <v>201.00356880705485</v>
      </c>
    </row>
    <row r="625" spans="1:40" x14ac:dyDescent="0.25">
      <c r="A625">
        <v>611</v>
      </c>
      <c r="B625" t="s">
        <v>1222</v>
      </c>
      <c r="C625">
        <v>48.380600000000001</v>
      </c>
      <c r="D625">
        <v>-115.5578</v>
      </c>
      <c r="E625">
        <v>652.29999999999905</v>
      </c>
      <c r="F625" t="s">
        <v>1223</v>
      </c>
      <c r="G625" t="s">
        <v>2346</v>
      </c>
      <c r="H625" s="8">
        <v>0.755</v>
      </c>
      <c r="I625" s="8">
        <v>1.31264</v>
      </c>
      <c r="J625" s="8">
        <v>1.875</v>
      </c>
      <c r="K625" s="8">
        <v>2.8</v>
      </c>
      <c r="L625">
        <f t="shared" si="243"/>
        <v>2140.0919319999966</v>
      </c>
      <c r="M625">
        <f t="shared" si="244"/>
        <v>0.34915867087411995</v>
      </c>
      <c r="N625">
        <f t="shared" si="245"/>
        <v>1.2006397586057145</v>
      </c>
      <c r="O625" s="6">
        <f t="shared" si="246"/>
        <v>0.21765748477197547</v>
      </c>
      <c r="P625" s="6">
        <f t="shared" si="247"/>
        <v>0.19828999897665589</v>
      </c>
      <c r="Q625">
        <f t="shared" si="248"/>
        <v>0.69946487879118513</v>
      </c>
      <c r="R625" s="8">
        <v>1.7543088593355873</v>
      </c>
      <c r="S625">
        <f t="shared" si="249"/>
        <v>1.2150721746419375</v>
      </c>
      <c r="T625">
        <f t="shared" si="250"/>
        <v>0.94272841136012375</v>
      </c>
      <c r="U625">
        <f t="shared" si="251"/>
        <v>0.79608176959299337</v>
      </c>
      <c r="V625">
        <f t="shared" si="252"/>
        <v>0.55167069998110951</v>
      </c>
      <c r="W625">
        <f t="shared" si="253"/>
        <v>0.34915867087411995</v>
      </c>
      <c r="X625">
        <f t="shared" si="254"/>
        <v>0.45061900315559</v>
      </c>
      <c r="Y625">
        <f t="shared" si="255"/>
        <v>0.53868657157590594</v>
      </c>
      <c r="Z625">
        <f t="shared" si="256"/>
        <v>2.4341377781933238</v>
      </c>
      <c r="AA625">
        <f t="shared" si="257"/>
        <v>1.8885551727361998</v>
      </c>
      <c r="AB625">
        <f t="shared" si="258"/>
        <v>1.594779923643902</v>
      </c>
      <c r="AC625">
        <f t="shared" si="259"/>
        <v>1.1051545084900725</v>
      </c>
      <c r="AD625">
        <f t="shared" si="260"/>
        <v>0.69946487879118513</v>
      </c>
      <c r="AE625">
        <f t="shared" si="261"/>
        <v>1.210200851464365</v>
      </c>
      <c r="AF625">
        <f t="shared" si="262"/>
        <v>1.3676294350751055</v>
      </c>
      <c r="AG625">
        <f t="shared" si="263"/>
        <v>4.1782263599478862</v>
      </c>
      <c r="AH625">
        <f t="shared" si="264"/>
        <v>3.241727348235429</v>
      </c>
      <c r="AI625">
        <f t="shared" si="265"/>
        <v>2.7374586496210287</v>
      </c>
      <c r="AJ625">
        <f t="shared" si="266"/>
        <v>1.8970108185970289</v>
      </c>
      <c r="AK625">
        <f t="shared" si="267"/>
        <v>1.2006397586057145</v>
      </c>
      <c r="AL625">
        <f t="shared" si="268"/>
        <v>1.369229818954286</v>
      </c>
      <c r="AM625">
        <f t="shared" si="269"/>
        <v>1.515565991336846</v>
      </c>
      <c r="AN625">
        <f>ACOS(COS(RADIANS(90-$C625)) *COS(RADIANS(90-'1. Intensity Data'!$C$8)) +SIN(RADIANS(90-'Climate Stations - U of M'!$C625)) *SIN(RADIANS(90-'1. Intensity Data'!$C$8)) *COS(RADIANS('Climate Stations - U of M'!$D625-'1. Intensity Data'!$C$9))) *6371</f>
        <v>332.42792187624644</v>
      </c>
    </row>
    <row r="626" spans="1:40" x14ac:dyDescent="0.25">
      <c r="A626">
        <v>614</v>
      </c>
      <c r="B626" t="s">
        <v>1228</v>
      </c>
      <c r="C626">
        <v>48.403599999999898</v>
      </c>
      <c r="D626">
        <v>-115.539199999999</v>
      </c>
      <c r="E626">
        <v>638.89999999999895</v>
      </c>
      <c r="F626" t="s">
        <v>1229</v>
      </c>
      <c r="G626" t="s">
        <v>2346</v>
      </c>
      <c r="H626" s="8">
        <v>0.75966999999999996</v>
      </c>
      <c r="I626" s="8">
        <v>1.30477</v>
      </c>
      <c r="J626" s="8">
        <v>1.8566199999999999</v>
      </c>
      <c r="K626" s="8">
        <v>2.8</v>
      </c>
      <c r="L626">
        <f t="shared" si="243"/>
        <v>2096.1286759999966</v>
      </c>
      <c r="M626">
        <f t="shared" si="244"/>
        <v>0.35443589901189104</v>
      </c>
      <c r="N626">
        <f t="shared" si="245"/>
        <v>1.1837881947414286</v>
      </c>
      <c r="O626" s="6">
        <f t="shared" si="246"/>
        <v>0.21200087386468996</v>
      </c>
      <c r="P626" s="6">
        <f t="shared" si="247"/>
        <v>0.20748809101633647</v>
      </c>
      <c r="Q626">
        <f t="shared" si="248"/>
        <v>0.69563814287888259</v>
      </c>
      <c r="R626" s="8">
        <v>1.4568672511605896</v>
      </c>
      <c r="S626">
        <f t="shared" si="249"/>
        <v>1.2334369285613807</v>
      </c>
      <c r="T626">
        <f t="shared" si="250"/>
        <v>0.95697692733210582</v>
      </c>
      <c r="U626">
        <f t="shared" si="251"/>
        <v>0.80811384974711153</v>
      </c>
      <c r="V626">
        <f t="shared" si="252"/>
        <v>0.56000872043878791</v>
      </c>
      <c r="W626">
        <f t="shared" si="253"/>
        <v>0.35443589901189104</v>
      </c>
      <c r="X626">
        <f t="shared" si="254"/>
        <v>0.45574442425891826</v>
      </c>
      <c r="Y626">
        <f t="shared" si="255"/>
        <v>0.54368022417333794</v>
      </c>
      <c r="Z626">
        <f t="shared" si="256"/>
        <v>2.4208207372185111</v>
      </c>
      <c r="AA626">
        <f t="shared" si="257"/>
        <v>1.8782229857729829</v>
      </c>
      <c r="AB626">
        <f t="shared" si="258"/>
        <v>1.5860549657638521</v>
      </c>
      <c r="AC626">
        <f t="shared" si="259"/>
        <v>1.0991082657486346</v>
      </c>
      <c r="AD626">
        <f t="shared" si="260"/>
        <v>0.69563814287888259</v>
      </c>
      <c r="AE626">
        <f t="shared" si="261"/>
        <v>1.1358404494206156</v>
      </c>
      <c r="AF626">
        <f t="shared" si="262"/>
        <v>1.2287242040573814</v>
      </c>
      <c r="AG626">
        <f t="shared" si="263"/>
        <v>4.1195829177001713</v>
      </c>
      <c r="AH626">
        <f t="shared" si="264"/>
        <v>3.1962281258018574</v>
      </c>
      <c r="AI626">
        <f t="shared" si="265"/>
        <v>2.6990370840104569</v>
      </c>
      <c r="AJ626">
        <f t="shared" si="266"/>
        <v>1.8703853476914574</v>
      </c>
      <c r="AK626">
        <f t="shared" si="267"/>
        <v>1.1837881947414286</v>
      </c>
      <c r="AL626">
        <f t="shared" si="268"/>
        <v>1.3519961460560714</v>
      </c>
      <c r="AM626">
        <f t="shared" si="269"/>
        <v>1.4980006477971815</v>
      </c>
      <c r="AN626">
        <f>ACOS(COS(RADIANS(90-$C626)) *COS(RADIANS(90-'1. Intensity Data'!$C$8)) +SIN(RADIANS(90-'Climate Stations - U of M'!$C626)) *SIN(RADIANS(90-'1. Intensity Data'!$C$8)) *COS(RADIANS('Climate Stations - U of M'!$D626-'1. Intensity Data'!$C$9))) *6371</f>
        <v>332.80530099977085</v>
      </c>
    </row>
    <row r="627" spans="1:40" x14ac:dyDescent="0.25">
      <c r="A627">
        <v>203</v>
      </c>
      <c r="B627" t="s">
        <v>408</v>
      </c>
      <c r="C627">
        <v>48.033700000000003</v>
      </c>
      <c r="D627">
        <v>-115.8519</v>
      </c>
      <c r="E627">
        <v>716.89999999999895</v>
      </c>
      <c r="F627" t="s">
        <v>409</v>
      </c>
      <c r="G627" t="s">
        <v>2346</v>
      </c>
      <c r="H627" s="8">
        <v>0.95</v>
      </c>
      <c r="I627" s="8">
        <v>1.90333</v>
      </c>
      <c r="J627" s="8">
        <v>2.1369400000000001</v>
      </c>
      <c r="K627" s="8">
        <v>3.98977</v>
      </c>
      <c r="L627">
        <f t="shared" si="243"/>
        <v>2352.0341959999964</v>
      </c>
      <c r="M627">
        <f t="shared" si="244"/>
        <v>0.37965447004078468</v>
      </c>
      <c r="N627">
        <f t="shared" si="245"/>
        <v>1.128372420554004</v>
      </c>
      <c r="O627" s="6">
        <f t="shared" si="246"/>
        <v>0.1913889436422874</v>
      </c>
      <c r="P627" s="6">
        <f t="shared" si="247"/>
        <v>0.24699376336478696</v>
      </c>
      <c r="Q627">
        <f t="shared" si="248"/>
        <v>0.68768309195939548</v>
      </c>
      <c r="R627" s="8">
        <v>2.0396723011319837</v>
      </c>
      <c r="S627">
        <f t="shared" si="249"/>
        <v>1.3211975557419307</v>
      </c>
      <c r="T627">
        <f t="shared" si="250"/>
        <v>1.0250670691101187</v>
      </c>
      <c r="U627">
        <f t="shared" si="251"/>
        <v>0.86561219169298897</v>
      </c>
      <c r="V627">
        <f t="shared" si="252"/>
        <v>0.59985406266443986</v>
      </c>
      <c r="W627">
        <f t="shared" si="253"/>
        <v>0.37965447004078468</v>
      </c>
      <c r="X627">
        <f t="shared" si="254"/>
        <v>0.5222408525305885</v>
      </c>
      <c r="Y627">
        <f t="shared" si="255"/>
        <v>0.64600583253173827</v>
      </c>
      <c r="Z627">
        <f t="shared" si="256"/>
        <v>2.3931371600186959</v>
      </c>
      <c r="AA627">
        <f t="shared" si="257"/>
        <v>1.8567443482903676</v>
      </c>
      <c r="AB627">
        <f t="shared" si="258"/>
        <v>1.5679174496674215</v>
      </c>
      <c r="AC627">
        <f t="shared" si="259"/>
        <v>1.0865392852958449</v>
      </c>
      <c r="AD627">
        <f t="shared" si="260"/>
        <v>0.68768309195939548</v>
      </c>
      <c r="AE627">
        <f t="shared" si="261"/>
        <v>1.281541711913464</v>
      </c>
      <c r="AF627">
        <f t="shared" si="262"/>
        <v>1.5008941623940224</v>
      </c>
      <c r="AG627">
        <f t="shared" si="263"/>
        <v>3.9267360235279338</v>
      </c>
      <c r="AH627">
        <f t="shared" si="264"/>
        <v>3.0466055354958108</v>
      </c>
      <c r="AI627">
        <f t="shared" si="265"/>
        <v>2.5726891188631287</v>
      </c>
      <c r="AJ627">
        <f t="shared" si="266"/>
        <v>1.7828284244753263</v>
      </c>
      <c r="AK627">
        <f t="shared" si="267"/>
        <v>1.128372420554004</v>
      </c>
      <c r="AL627">
        <f t="shared" si="268"/>
        <v>1.3805143154155031</v>
      </c>
      <c r="AM627">
        <f t="shared" si="269"/>
        <v>1.5993734801552844</v>
      </c>
      <c r="AN627">
        <f>ACOS(COS(RADIANS(90-$C627)) *COS(RADIANS(90-'1. Intensity Data'!$C$8)) +SIN(RADIANS(90-'Climate Stations - U of M'!$C627)) *SIN(RADIANS(90-'1. Intensity Data'!$C$8)) *COS(RADIANS('Climate Stations - U of M'!$D627-'1. Intensity Data'!$C$9))) *6371</f>
        <v>330.83944395570956</v>
      </c>
    </row>
    <row r="628" spans="1:40" x14ac:dyDescent="0.25">
      <c r="A628">
        <v>615</v>
      </c>
      <c r="B628" t="s">
        <v>1230</v>
      </c>
      <c r="C628">
        <v>47.973300000000002</v>
      </c>
      <c r="D628">
        <v>-115.2239</v>
      </c>
      <c r="E628" s="13">
        <v>1056.0999999999899</v>
      </c>
      <c r="F628" t="s">
        <v>1231</v>
      </c>
      <c r="G628" t="s">
        <v>2346</v>
      </c>
      <c r="H628" s="8">
        <v>0.85138000000000003</v>
      </c>
      <c r="I628" s="8">
        <v>1.5904799999999999</v>
      </c>
      <c r="J628" s="8">
        <v>1.96333</v>
      </c>
      <c r="K628" s="8">
        <v>3.38774</v>
      </c>
      <c r="L628">
        <f t="shared" si="243"/>
        <v>3464.8951239999669</v>
      </c>
      <c r="M628">
        <f t="shared" si="244"/>
        <v>0.37768123082125815</v>
      </c>
      <c r="N628">
        <f t="shared" si="245"/>
        <v>1.1349935649243439</v>
      </c>
      <c r="O628" s="6">
        <f t="shared" si="246"/>
        <v>0.19358585904333223</v>
      </c>
      <c r="P628" s="6">
        <f t="shared" si="247"/>
        <v>0.24349773842909717</v>
      </c>
      <c r="Q628">
        <f t="shared" si="248"/>
        <v>0.68924565167672058</v>
      </c>
      <c r="R628" s="8">
        <v>2.1163889995380676</v>
      </c>
      <c r="S628">
        <f t="shared" si="249"/>
        <v>1.3143306832579782</v>
      </c>
      <c r="T628">
        <f t="shared" si="250"/>
        <v>1.019739323217397</v>
      </c>
      <c r="U628">
        <f t="shared" si="251"/>
        <v>0.86111320627246846</v>
      </c>
      <c r="V628">
        <f t="shared" si="252"/>
        <v>0.59673634469758796</v>
      </c>
      <c r="W628">
        <f t="shared" si="253"/>
        <v>0.37768123082125815</v>
      </c>
      <c r="X628">
        <f t="shared" si="254"/>
        <v>0.49610592311594365</v>
      </c>
      <c r="Y628">
        <f t="shared" si="255"/>
        <v>0.59889855602773068</v>
      </c>
      <c r="Z628">
        <f t="shared" si="256"/>
        <v>2.3985748678349874</v>
      </c>
      <c r="AA628">
        <f t="shared" si="257"/>
        <v>1.8609632595271455</v>
      </c>
      <c r="AB628">
        <f t="shared" si="258"/>
        <v>1.5714800858229228</v>
      </c>
      <c r="AC628">
        <f t="shared" si="259"/>
        <v>1.0890081296492187</v>
      </c>
      <c r="AD628">
        <f t="shared" si="260"/>
        <v>0.68924565167672058</v>
      </c>
      <c r="AE628">
        <f t="shared" si="261"/>
        <v>1.3007208865149851</v>
      </c>
      <c r="AF628">
        <f t="shared" si="262"/>
        <v>1.5367208605496638</v>
      </c>
      <c r="AG628">
        <f t="shared" si="263"/>
        <v>3.949777605936716</v>
      </c>
      <c r="AH628">
        <f t="shared" si="264"/>
        <v>3.0644826252957289</v>
      </c>
      <c r="AI628">
        <f t="shared" si="265"/>
        <v>2.5877853280275041</v>
      </c>
      <c r="AJ628">
        <f t="shared" si="266"/>
        <v>1.7932898325804634</v>
      </c>
      <c r="AK628">
        <f t="shared" si="267"/>
        <v>1.1349935649243439</v>
      </c>
      <c r="AL628">
        <f t="shared" si="268"/>
        <v>1.3420776736932578</v>
      </c>
      <c r="AM628">
        <f t="shared" si="269"/>
        <v>1.5218266801046756</v>
      </c>
      <c r="AN628">
        <f>ACOS(COS(RADIANS(90-$C628)) *COS(RADIANS(90-'1. Intensity Data'!$C$8)) +SIN(RADIANS(90-'Climate Stations - U of M'!$C628)) *SIN(RADIANS(90-'1. Intensity Data'!$C$8)) *COS(RADIANS('Climate Stations - U of M'!$D628-'1. Intensity Data'!$C$9))) *6371</f>
        <v>286.82053996934263</v>
      </c>
    </row>
    <row r="629" spans="1:40" x14ac:dyDescent="0.25">
      <c r="A629">
        <v>612</v>
      </c>
      <c r="B629" t="s">
        <v>1224</v>
      </c>
      <c r="C629">
        <v>48.399999999999899</v>
      </c>
      <c r="D629">
        <v>-115.3</v>
      </c>
      <c r="E629">
        <v>670.89999999999895</v>
      </c>
      <c r="F629" t="s">
        <v>1225</v>
      </c>
      <c r="G629" t="s">
        <v>2346</v>
      </c>
      <c r="H629" s="8">
        <v>0.77</v>
      </c>
      <c r="I629" s="8">
        <v>1.3982399999999999</v>
      </c>
      <c r="J629" s="8">
        <v>1.8062199999999999</v>
      </c>
      <c r="K629" s="8">
        <v>2.9546899999999998</v>
      </c>
      <c r="L629">
        <f t="shared" si="243"/>
        <v>2201.1155559999966</v>
      </c>
      <c r="M629">
        <f t="shared" si="244"/>
        <v>0.34249866843332644</v>
      </c>
      <c r="N629">
        <f t="shared" si="245"/>
        <v>1.0997938607602071</v>
      </c>
      <c r="O629" s="6">
        <f t="shared" si="246"/>
        <v>0.19358147722446725</v>
      </c>
      <c r="P629" s="6">
        <f t="shared" si="247"/>
        <v>0.20831821328655775</v>
      </c>
      <c r="Q629">
        <f t="shared" si="248"/>
        <v>0.65405603702338244</v>
      </c>
      <c r="R629" s="8">
        <v>1.2885673546154415</v>
      </c>
      <c r="S629">
        <f t="shared" si="249"/>
        <v>1.1918953661479759</v>
      </c>
      <c r="T629">
        <f t="shared" si="250"/>
        <v>0.92474640476998138</v>
      </c>
      <c r="U629">
        <f t="shared" si="251"/>
        <v>0.78089696402798425</v>
      </c>
      <c r="V629">
        <f t="shared" si="252"/>
        <v>0.54114789612465575</v>
      </c>
      <c r="W629">
        <f t="shared" si="253"/>
        <v>0.34249866843332644</v>
      </c>
      <c r="X629">
        <f t="shared" si="254"/>
        <v>0.44937400132499483</v>
      </c>
      <c r="Y629">
        <f t="shared" si="255"/>
        <v>0.54214179027496301</v>
      </c>
      <c r="Z629">
        <f t="shared" si="256"/>
        <v>2.2761150088413711</v>
      </c>
      <c r="AA629">
        <f t="shared" si="257"/>
        <v>1.7659512999631324</v>
      </c>
      <c r="AB629">
        <f t="shared" si="258"/>
        <v>1.4912477644133117</v>
      </c>
      <c r="AC629">
        <f t="shared" si="259"/>
        <v>1.0334085384969443</v>
      </c>
      <c r="AD629">
        <f t="shared" si="260"/>
        <v>0.65405603702338244</v>
      </c>
      <c r="AE629">
        <f t="shared" si="261"/>
        <v>1.0937654752843287</v>
      </c>
      <c r="AF629">
        <f t="shared" si="262"/>
        <v>1.1501281523707974</v>
      </c>
      <c r="AG629">
        <f t="shared" si="263"/>
        <v>3.8272826354455205</v>
      </c>
      <c r="AH629">
        <f t="shared" si="264"/>
        <v>2.9694434240525593</v>
      </c>
      <c r="AI629">
        <f t="shared" si="265"/>
        <v>2.5075300025332719</v>
      </c>
      <c r="AJ629">
        <f t="shared" si="266"/>
        <v>1.7376743000011274</v>
      </c>
      <c r="AK629">
        <f t="shared" si="267"/>
        <v>1.0997938607602071</v>
      </c>
      <c r="AL629">
        <f t="shared" si="268"/>
        <v>1.2764003955701553</v>
      </c>
      <c r="AM629">
        <f t="shared" si="269"/>
        <v>1.4296948677851904</v>
      </c>
      <c r="AN629">
        <f>ACOS(COS(RADIANS(90-$C629)) *COS(RADIANS(90-'1. Intensity Data'!$C$8)) +SIN(RADIANS(90-'Climate Stations - U of M'!$C629)) *SIN(RADIANS(90-'1. Intensity Data'!$C$8)) *COS(RADIANS('Climate Stations - U of M'!$D629-'1. Intensity Data'!$C$9))) *6371</f>
        <v>318.45180225858934</v>
      </c>
    </row>
    <row r="630" spans="1:40" x14ac:dyDescent="0.25">
      <c r="A630">
        <v>613</v>
      </c>
      <c r="B630" t="s">
        <v>1226</v>
      </c>
      <c r="C630">
        <v>48.409999999999897</v>
      </c>
      <c r="D630">
        <v>-115.3181</v>
      </c>
      <c r="E630">
        <v>643.1</v>
      </c>
      <c r="F630" t="s">
        <v>1227</v>
      </c>
      <c r="G630" t="s">
        <v>2346</v>
      </c>
      <c r="H630" s="8">
        <v>0.78332999999999997</v>
      </c>
      <c r="I630" s="8">
        <v>1.4</v>
      </c>
      <c r="J630" s="8">
        <v>1.8</v>
      </c>
      <c r="K630" s="8">
        <v>2.9134899999999999</v>
      </c>
      <c r="L630">
        <f t="shared" si="243"/>
        <v>2109.9082039999998</v>
      </c>
      <c r="M630">
        <f t="shared" si="244"/>
        <v>0.35172321561707143</v>
      </c>
      <c r="N630">
        <f t="shared" si="245"/>
        <v>1.1041848726210559</v>
      </c>
      <c r="O630" s="6">
        <f t="shared" si="246"/>
        <v>0.19234591820137631</v>
      </c>
      <c r="P630" s="6">
        <f t="shared" si="247"/>
        <v>0.21839918472357356</v>
      </c>
      <c r="Q630">
        <f t="shared" si="248"/>
        <v>0.66129202867231474</v>
      </c>
      <c r="R630" s="8">
        <v>1.0109096395643056</v>
      </c>
      <c r="S630">
        <f t="shared" si="249"/>
        <v>1.2239967903474085</v>
      </c>
      <c r="T630">
        <f t="shared" si="250"/>
        <v>0.94965268216609289</v>
      </c>
      <c r="U630">
        <f t="shared" si="251"/>
        <v>0.8019289316069228</v>
      </c>
      <c r="V630">
        <f t="shared" si="252"/>
        <v>0.55572268067497288</v>
      </c>
      <c r="W630">
        <f t="shared" si="253"/>
        <v>0.35172321561707143</v>
      </c>
      <c r="X630">
        <f t="shared" si="254"/>
        <v>0.45962491171280351</v>
      </c>
      <c r="Y630">
        <f t="shared" si="255"/>
        <v>0.55328358392389909</v>
      </c>
      <c r="Z630">
        <f t="shared" si="256"/>
        <v>2.3012962597796554</v>
      </c>
      <c r="AA630">
        <f t="shared" si="257"/>
        <v>1.78548847741525</v>
      </c>
      <c r="AB630">
        <f t="shared" si="258"/>
        <v>1.5077458253728775</v>
      </c>
      <c r="AC630">
        <f t="shared" si="259"/>
        <v>1.0448414053022572</v>
      </c>
      <c r="AD630">
        <f t="shared" si="260"/>
        <v>0.66129202867231474</v>
      </c>
      <c r="AE630">
        <f t="shared" si="261"/>
        <v>1.0243510465215446</v>
      </c>
      <c r="AF630">
        <f t="shared" si="262"/>
        <v>1.0204619994419168</v>
      </c>
      <c r="AG630">
        <f t="shared" si="263"/>
        <v>3.8425633567212745</v>
      </c>
      <c r="AH630">
        <f t="shared" si="264"/>
        <v>2.9812991560768509</v>
      </c>
      <c r="AI630">
        <f t="shared" si="265"/>
        <v>2.5175415095760072</v>
      </c>
      <c r="AJ630">
        <f t="shared" si="266"/>
        <v>1.7446120987412683</v>
      </c>
      <c r="AK630">
        <f t="shared" si="267"/>
        <v>1.1041848726210559</v>
      </c>
      <c r="AL630">
        <f t="shared" si="268"/>
        <v>1.278138654465792</v>
      </c>
      <c r="AM630">
        <f t="shared" si="269"/>
        <v>1.4291305371070229</v>
      </c>
      <c r="AN630">
        <f>ACOS(COS(RADIANS(90-$C630)) *COS(RADIANS(90-'1. Intensity Data'!$C$8)) +SIN(RADIANS(90-'Climate Stations - U of M'!$C630)) *SIN(RADIANS(90-'1. Intensity Data'!$C$8)) *COS(RADIANS('Climate Stations - U of M'!$D630-'1. Intensity Data'!$C$9))) *6371</f>
        <v>320.18920158808214</v>
      </c>
    </row>
    <row r="631" spans="1:40" x14ac:dyDescent="0.25">
      <c r="A631" s="1">
        <v>1002</v>
      </c>
      <c r="B631" t="s">
        <v>1999</v>
      </c>
      <c r="C631">
        <v>48.383299999999899</v>
      </c>
      <c r="D631">
        <v>-115.5667</v>
      </c>
      <c r="E631">
        <v>630.89999999999895</v>
      </c>
      <c r="F631" t="s">
        <v>2000</v>
      </c>
      <c r="G631" t="s">
        <v>2346</v>
      </c>
      <c r="H631" s="8">
        <v>0.76500000000000001</v>
      </c>
      <c r="I631" s="8">
        <v>1.3041400000000001</v>
      </c>
      <c r="J631" s="8">
        <v>1.85161</v>
      </c>
      <c r="K631" s="8">
        <v>2.8</v>
      </c>
      <c r="L631">
        <f t="shared" si="243"/>
        <v>2069.8819559999965</v>
      </c>
      <c r="M631">
        <f t="shared" si="244"/>
        <v>0.35875580347277009</v>
      </c>
      <c r="N631">
        <f t="shared" si="245"/>
        <v>1.1790802219553571</v>
      </c>
      <c r="O631" s="6">
        <f t="shared" si="246"/>
        <v>0.20969314785325693</v>
      </c>
      <c r="P631" s="6">
        <f t="shared" si="247"/>
        <v>0.21340758925554537</v>
      </c>
      <c r="Q631">
        <f t="shared" si="248"/>
        <v>0.69624390560545124</v>
      </c>
      <c r="R631" s="8">
        <v>1.0364576420262264</v>
      </c>
      <c r="S631">
        <f t="shared" si="249"/>
        <v>1.2484701960852398</v>
      </c>
      <c r="T631">
        <f t="shared" si="250"/>
        <v>0.9686406693764793</v>
      </c>
      <c r="U631">
        <f t="shared" si="251"/>
        <v>0.81796323191791576</v>
      </c>
      <c r="V631">
        <f t="shared" si="252"/>
        <v>0.56683416948697674</v>
      </c>
      <c r="W631">
        <f t="shared" si="253"/>
        <v>0.35875580347277009</v>
      </c>
      <c r="X631">
        <f t="shared" si="254"/>
        <v>0.46031685260457755</v>
      </c>
      <c r="Y631">
        <f t="shared" si="255"/>
        <v>0.54847184325098652</v>
      </c>
      <c r="Z631">
        <f t="shared" si="256"/>
        <v>2.4229287915069699</v>
      </c>
      <c r="AA631">
        <f t="shared" si="257"/>
        <v>1.8798585451347183</v>
      </c>
      <c r="AB631">
        <f t="shared" si="258"/>
        <v>1.5874361047804286</v>
      </c>
      <c r="AC631">
        <f t="shared" si="259"/>
        <v>1.100065370856613</v>
      </c>
      <c r="AD631">
        <f t="shared" si="260"/>
        <v>0.69624390560545124</v>
      </c>
      <c r="AE631">
        <f t="shared" si="261"/>
        <v>1.0307380471370249</v>
      </c>
      <c r="AF631">
        <f t="shared" si="262"/>
        <v>1.0323929165916339</v>
      </c>
      <c r="AG631">
        <f t="shared" si="263"/>
        <v>4.1031991724046417</v>
      </c>
      <c r="AH631">
        <f t="shared" si="264"/>
        <v>3.1835165992794643</v>
      </c>
      <c r="AI631">
        <f t="shared" si="265"/>
        <v>2.688302906058214</v>
      </c>
      <c r="AJ631">
        <f t="shared" si="266"/>
        <v>1.8629467506894644</v>
      </c>
      <c r="AK631">
        <f t="shared" si="267"/>
        <v>1.1790802219553571</v>
      </c>
      <c r="AL631">
        <f t="shared" si="268"/>
        <v>1.3472126664665178</v>
      </c>
      <c r="AM631">
        <f t="shared" si="269"/>
        <v>1.4931516283022055</v>
      </c>
      <c r="AN631">
        <f>ACOS(COS(RADIANS(90-$C631)) *COS(RADIANS(90-'1. Intensity Data'!$C$8)) +SIN(RADIANS(90-'Climate Stations - U of M'!$C631)) *SIN(RADIANS(90-'1. Intensity Data'!$C$8)) *COS(RADIANS('Climate Stations - U of M'!$D631-'1. Intensity Data'!$C$9))) *6371</f>
        <v>333.13751804685404</v>
      </c>
    </row>
    <row r="632" spans="1:40" x14ac:dyDescent="0.25">
      <c r="A632" s="1">
        <v>1074</v>
      </c>
      <c r="B632" t="s">
        <v>2142</v>
      </c>
      <c r="C632">
        <v>45.5</v>
      </c>
      <c r="D632">
        <v>-110.9667</v>
      </c>
      <c r="E632" s="13">
        <v>2090.9</v>
      </c>
      <c r="F632" t="s">
        <v>2143</v>
      </c>
      <c r="G632" t="s">
        <v>2345</v>
      </c>
      <c r="H632" s="8">
        <v>1.2630600000000001</v>
      </c>
      <c r="I632" s="8">
        <v>2.0499999999999998</v>
      </c>
      <c r="J632" s="8">
        <v>2.6552699999999998</v>
      </c>
      <c r="K632" s="8">
        <v>4.4414300000000004</v>
      </c>
      <c r="L632">
        <f t="shared" si="243"/>
        <v>6859.9083559999999</v>
      </c>
      <c r="M632">
        <f t="shared" si="244"/>
        <v>0.72060258614829287</v>
      </c>
      <c r="N632">
        <f t="shared" si="245"/>
        <v>1.6668871822808478</v>
      </c>
      <c r="O632" s="6">
        <f t="shared" si="246"/>
        <v>0.24189136792384225</v>
      </c>
      <c r="P632" s="6">
        <f t="shared" si="247"/>
        <v>0.55293626647009331</v>
      </c>
      <c r="Q632">
        <f t="shared" si="248"/>
        <v>1.1099117243754706</v>
      </c>
      <c r="R632" s="8">
        <v>1.1873481261911993</v>
      </c>
      <c r="S632">
        <f t="shared" si="249"/>
        <v>2.507696999796059</v>
      </c>
      <c r="T632">
        <f t="shared" si="250"/>
        <v>1.9456269826003909</v>
      </c>
      <c r="U632">
        <f t="shared" si="251"/>
        <v>1.6429738964181075</v>
      </c>
      <c r="V632">
        <f t="shared" si="252"/>
        <v>1.1385520861143028</v>
      </c>
      <c r="W632">
        <f t="shared" si="253"/>
        <v>0.72060258614829287</v>
      </c>
      <c r="X632">
        <f t="shared" si="254"/>
        <v>0.85621693961121959</v>
      </c>
      <c r="Y632">
        <f t="shared" si="255"/>
        <v>0.97393019841704009</v>
      </c>
      <c r="Z632">
        <f t="shared" si="256"/>
        <v>3.8624928008266375</v>
      </c>
      <c r="AA632">
        <f t="shared" si="257"/>
        <v>2.9967616558137706</v>
      </c>
      <c r="AB632">
        <f t="shared" si="258"/>
        <v>2.5305987315760725</v>
      </c>
      <c r="AC632">
        <f t="shared" si="259"/>
        <v>1.7536605245132435</v>
      </c>
      <c r="AD632">
        <f t="shared" si="260"/>
        <v>1.1099117243754706</v>
      </c>
      <c r="AE632">
        <f t="shared" si="261"/>
        <v>1.068460668178268</v>
      </c>
      <c r="AF632">
        <f t="shared" si="262"/>
        <v>1.1028587726966763</v>
      </c>
      <c r="AG632">
        <f t="shared" si="263"/>
        <v>5.8007673943373499</v>
      </c>
      <c r="AH632">
        <f t="shared" si="264"/>
        <v>4.5005953921582886</v>
      </c>
      <c r="AI632">
        <f t="shared" si="265"/>
        <v>3.8005027756003327</v>
      </c>
      <c r="AJ632">
        <f t="shared" si="266"/>
        <v>2.6336817480037396</v>
      </c>
      <c r="AK632">
        <f t="shared" si="267"/>
        <v>1.6668871822808478</v>
      </c>
      <c r="AL632">
        <f t="shared" si="268"/>
        <v>1.9139828867106359</v>
      </c>
      <c r="AM632">
        <f t="shared" si="269"/>
        <v>2.1284619581556918</v>
      </c>
      <c r="AN632">
        <f>ACOS(COS(RADIANS(90-$C632)) *COS(RADIANS(90-'1. Intensity Data'!$C$8)) +SIN(RADIANS(90-'Climate Stations - U of M'!$C632)) *SIN(RADIANS(90-'1. Intensity Data'!$C$8)) *COS(RADIANS('Climate Stations - U of M'!$D632-'1. Intensity Data'!$C$9))) *6371</f>
        <v>145.72378475143893</v>
      </c>
    </row>
    <row r="633" spans="1:40" x14ac:dyDescent="0.25">
      <c r="A633">
        <v>616</v>
      </c>
      <c r="B633" t="s">
        <v>1232</v>
      </c>
      <c r="C633">
        <v>44.633099999999899</v>
      </c>
      <c r="D633">
        <v>-112.5928</v>
      </c>
      <c r="E633" s="13">
        <v>1913.8</v>
      </c>
      <c r="F633" t="s">
        <v>1233</v>
      </c>
      <c r="G633" t="s">
        <v>2345</v>
      </c>
      <c r="H633" s="8">
        <v>0.66500000000000004</v>
      </c>
      <c r="I633" s="8">
        <v>1.17083</v>
      </c>
      <c r="J633" s="8">
        <v>1.5681799999999999</v>
      </c>
      <c r="K633" s="8">
        <v>2.6</v>
      </c>
      <c r="L633">
        <f t="shared" si="243"/>
        <v>6278.8715919999995</v>
      </c>
      <c r="M633">
        <f t="shared" si="244"/>
        <v>0.36415490720258287</v>
      </c>
      <c r="N633">
        <f t="shared" si="245"/>
        <v>1.1986360460426153</v>
      </c>
      <c r="O633" s="6">
        <f t="shared" si="246"/>
        <v>0.21331192011962721</v>
      </c>
      <c r="P633" s="6">
        <f t="shared" si="247"/>
        <v>0.21629835119183483</v>
      </c>
      <c r="Q633">
        <f t="shared" si="248"/>
        <v>0.70746719861722518</v>
      </c>
      <c r="R633" s="8">
        <v>1.7336533588694474</v>
      </c>
      <c r="S633">
        <f t="shared" si="249"/>
        <v>1.2672590770649883</v>
      </c>
      <c r="T633">
        <f t="shared" si="250"/>
        <v>0.98321824944697367</v>
      </c>
      <c r="U633">
        <f t="shared" si="251"/>
        <v>0.83027318842188891</v>
      </c>
      <c r="V633">
        <f t="shared" si="252"/>
        <v>0.57536475338008097</v>
      </c>
      <c r="W633">
        <f t="shared" si="253"/>
        <v>0.36415490720258287</v>
      </c>
      <c r="X633">
        <f t="shared" si="254"/>
        <v>0.43936618040193715</v>
      </c>
      <c r="Y633">
        <f t="shared" si="255"/>
        <v>0.50464956553897666</v>
      </c>
      <c r="Z633">
        <f t="shared" si="256"/>
        <v>2.4619858511879436</v>
      </c>
      <c r="AA633">
        <f t="shared" si="257"/>
        <v>1.9101614362665078</v>
      </c>
      <c r="AB633">
        <f t="shared" si="258"/>
        <v>1.6130252128472733</v>
      </c>
      <c r="AC633">
        <f t="shared" si="259"/>
        <v>1.1177981738152158</v>
      </c>
      <c r="AD633">
        <f t="shared" si="260"/>
        <v>0.70746719861722518</v>
      </c>
      <c r="AE633">
        <f t="shared" si="261"/>
        <v>1.2050369763478299</v>
      </c>
      <c r="AF633">
        <f t="shared" si="262"/>
        <v>1.357983316357418</v>
      </c>
      <c r="AG633">
        <f t="shared" si="263"/>
        <v>4.171253440228301</v>
      </c>
      <c r="AH633">
        <f t="shared" si="264"/>
        <v>3.2363173243150611</v>
      </c>
      <c r="AI633">
        <f t="shared" si="265"/>
        <v>2.7328901849771627</v>
      </c>
      <c r="AJ633">
        <f t="shared" si="266"/>
        <v>1.8938449527473322</v>
      </c>
      <c r="AK633">
        <f t="shared" si="267"/>
        <v>1.1986360460426153</v>
      </c>
      <c r="AL633">
        <f t="shared" si="268"/>
        <v>1.2910220345319614</v>
      </c>
      <c r="AM633">
        <f t="shared" si="269"/>
        <v>1.3712130725407139</v>
      </c>
      <c r="AN633">
        <f>ACOS(COS(RADIANS(90-$C633)) *COS(RADIANS(90-'1. Intensity Data'!$C$8)) +SIN(RADIANS(90-'Climate Stations - U of M'!$C633)) *SIN(RADIANS(90-'1. Intensity Data'!$C$8)) *COS(RADIANS('Climate Stations - U of M'!$D633-'1. Intensity Data'!$C$9))) *6371</f>
        <v>222.30483023770924</v>
      </c>
    </row>
    <row r="634" spans="1:40" x14ac:dyDescent="0.25">
      <c r="A634">
        <v>617</v>
      </c>
      <c r="B634" t="s">
        <v>1234</v>
      </c>
      <c r="C634">
        <v>44.666699999999899</v>
      </c>
      <c r="D634">
        <v>-112.366699999999</v>
      </c>
      <c r="E634" s="13">
        <v>2044</v>
      </c>
      <c r="F634" t="s">
        <v>1235</v>
      </c>
      <c r="G634" t="s">
        <v>2345</v>
      </c>
      <c r="H634" s="8">
        <v>0.71277000000000001</v>
      </c>
      <c r="I634" s="8">
        <v>1.1954499999999999</v>
      </c>
      <c r="J634" s="8">
        <v>1.6076900000000001</v>
      </c>
      <c r="K634" s="8">
        <v>2.6384099999999999</v>
      </c>
      <c r="L634">
        <f t="shared" si="243"/>
        <v>6706.0369600000004</v>
      </c>
      <c r="M634">
        <f t="shared" si="244"/>
        <v>0.40623125591283626</v>
      </c>
      <c r="N634">
        <f t="shared" si="245"/>
        <v>1.2113992452873861</v>
      </c>
      <c r="O634" s="6">
        <f t="shared" si="246"/>
        <v>0.20581882781807137</v>
      </c>
      <c r="P634" s="6">
        <f t="shared" si="247"/>
        <v>0.26356851570458728</v>
      </c>
      <c r="Q634">
        <f t="shared" si="248"/>
        <v>0.73748388049598668</v>
      </c>
      <c r="R634" s="8">
        <v>1.7263162631171576</v>
      </c>
      <c r="S634">
        <f t="shared" si="249"/>
        <v>1.41368477057667</v>
      </c>
      <c r="T634">
        <f t="shared" si="250"/>
        <v>1.096824390964658</v>
      </c>
      <c r="U634">
        <f t="shared" si="251"/>
        <v>0.92620726348126659</v>
      </c>
      <c r="V634">
        <f t="shared" si="252"/>
        <v>0.64184538434228133</v>
      </c>
      <c r="W634">
        <f t="shared" si="253"/>
        <v>0.40623125591283626</v>
      </c>
      <c r="X634">
        <f t="shared" si="254"/>
        <v>0.48286594193462717</v>
      </c>
      <c r="Y634">
        <f t="shared" si="255"/>
        <v>0.54938484940154175</v>
      </c>
      <c r="Z634">
        <f t="shared" si="256"/>
        <v>2.5664439041260336</v>
      </c>
      <c r="AA634">
        <f t="shared" si="257"/>
        <v>1.9912064773391642</v>
      </c>
      <c r="AB634">
        <f t="shared" si="258"/>
        <v>1.6814632475308495</v>
      </c>
      <c r="AC634">
        <f t="shared" si="259"/>
        <v>1.1652245311836591</v>
      </c>
      <c r="AD634">
        <f t="shared" si="260"/>
        <v>0.73748388049598668</v>
      </c>
      <c r="AE634">
        <f t="shared" si="261"/>
        <v>1.2032027024097576</v>
      </c>
      <c r="AF634">
        <f t="shared" si="262"/>
        <v>1.3545568926410989</v>
      </c>
      <c r="AG634">
        <f t="shared" si="263"/>
        <v>4.215669373600103</v>
      </c>
      <c r="AH634">
        <f t="shared" si="264"/>
        <v>3.2707779622759423</v>
      </c>
      <c r="AI634">
        <f t="shared" si="265"/>
        <v>2.7619902792552402</v>
      </c>
      <c r="AJ634">
        <f t="shared" si="266"/>
        <v>1.91401080755407</v>
      </c>
      <c r="AK634">
        <f t="shared" si="267"/>
        <v>1.2113992452873861</v>
      </c>
      <c r="AL634">
        <f t="shared" si="268"/>
        <v>1.3104719339655395</v>
      </c>
      <c r="AM634">
        <f t="shared" si="269"/>
        <v>1.396467027738177</v>
      </c>
      <c r="AN634">
        <f>ACOS(COS(RADIANS(90-$C634)) *COS(RADIANS(90-'1. Intensity Data'!$C$8)) +SIN(RADIANS(90-'Climate Stations - U of M'!$C634)) *SIN(RADIANS(90-'1. Intensity Data'!$C$8)) *COS(RADIANS('Climate Stations - U of M'!$D634-'1. Intensity Data'!$C$9))) *6371</f>
        <v>215.70951878277444</v>
      </c>
    </row>
    <row r="635" spans="1:40" x14ac:dyDescent="0.25">
      <c r="A635">
        <v>618</v>
      </c>
      <c r="B635" t="s">
        <v>1236</v>
      </c>
      <c r="C635">
        <v>47.033299999999898</v>
      </c>
      <c r="D635">
        <v>-112.41670000000001</v>
      </c>
      <c r="E635" s="13">
        <v>1570.9</v>
      </c>
      <c r="F635" t="s">
        <v>1237</v>
      </c>
      <c r="G635" t="s">
        <v>2346</v>
      </c>
      <c r="H635" s="8">
        <v>0.85836999999999997</v>
      </c>
      <c r="I635" s="8">
        <v>1.5107900000000001</v>
      </c>
      <c r="J635" s="8">
        <v>1.9342200000000001</v>
      </c>
      <c r="K635" s="8">
        <v>3.2478199999999999</v>
      </c>
      <c r="L635">
        <f t="shared" si="243"/>
        <v>5153.8715560000001</v>
      </c>
      <c r="M635">
        <f t="shared" si="244"/>
        <v>0.41728719116276414</v>
      </c>
      <c r="N635">
        <f t="shared" si="245"/>
        <v>1.1613206171518373</v>
      </c>
      <c r="O635" s="6">
        <f t="shared" si="246"/>
        <v>0.19019147509017362</v>
      </c>
      <c r="P635" s="6">
        <f t="shared" si="247"/>
        <v>0.285456506437473</v>
      </c>
      <c r="Q635">
        <f t="shared" si="248"/>
        <v>0.72338856179465516</v>
      </c>
      <c r="R635" s="8">
        <v>1.8277318471617798</v>
      </c>
      <c r="S635">
        <f t="shared" si="249"/>
        <v>1.4521594252464192</v>
      </c>
      <c r="T635">
        <f t="shared" si="250"/>
        <v>1.1266754161394632</v>
      </c>
      <c r="U635">
        <f t="shared" si="251"/>
        <v>0.95141479585110211</v>
      </c>
      <c r="V635">
        <f t="shared" si="252"/>
        <v>0.65931376203716741</v>
      </c>
      <c r="W635">
        <f t="shared" si="253"/>
        <v>0.41728719116276414</v>
      </c>
      <c r="X635">
        <f t="shared" si="254"/>
        <v>0.52755789337207304</v>
      </c>
      <c r="Y635">
        <f t="shared" si="255"/>
        <v>0.62327286288975325</v>
      </c>
      <c r="Z635">
        <f t="shared" si="256"/>
        <v>2.5173921950453999</v>
      </c>
      <c r="AA635">
        <f t="shared" si="257"/>
        <v>1.953149116845569</v>
      </c>
      <c r="AB635">
        <f t="shared" si="258"/>
        <v>1.6493259208918136</v>
      </c>
      <c r="AC635">
        <f t="shared" si="259"/>
        <v>1.1429539276355551</v>
      </c>
      <c r="AD635">
        <f t="shared" si="260"/>
        <v>0.72338856179465516</v>
      </c>
      <c r="AE635">
        <f t="shared" si="261"/>
        <v>1.228556598420913</v>
      </c>
      <c r="AF635">
        <f t="shared" si="262"/>
        <v>1.4019179703899374</v>
      </c>
      <c r="AG635">
        <f t="shared" si="263"/>
        <v>4.0413957476883935</v>
      </c>
      <c r="AH635">
        <f t="shared" si="264"/>
        <v>3.1355656663099607</v>
      </c>
      <c r="AI635">
        <f t="shared" si="265"/>
        <v>2.6478110071061889</v>
      </c>
      <c r="AJ635">
        <f t="shared" si="266"/>
        <v>1.834886575099903</v>
      </c>
      <c r="AK635">
        <f t="shared" si="267"/>
        <v>1.1613206171518373</v>
      </c>
      <c r="AL635">
        <f t="shared" si="268"/>
        <v>1.354545462863878</v>
      </c>
      <c r="AM635">
        <f t="shared" si="269"/>
        <v>1.5222646289419295</v>
      </c>
      <c r="AN635">
        <f>ACOS(COS(RADIANS(90-$C635)) *COS(RADIANS(90-'1. Intensity Data'!$C$8)) +SIN(RADIANS(90-'Climate Stations - U of M'!$C635)) *SIN(RADIANS(90-'1. Intensity Data'!$C$8)) *COS(RADIANS('Climate Stations - U of M'!$D635-'1. Intensity Data'!$C$9))) *6371</f>
        <v>57.994796437713255</v>
      </c>
    </row>
    <row r="636" spans="1:40" x14ac:dyDescent="0.25">
      <c r="A636" s="1">
        <v>1006</v>
      </c>
      <c r="B636" t="s">
        <v>2007</v>
      </c>
      <c r="C636">
        <v>46.9681</v>
      </c>
      <c r="D636">
        <v>-112.6353</v>
      </c>
      <c r="E636" s="13">
        <v>1401.2</v>
      </c>
      <c r="F636" t="s">
        <v>2008</v>
      </c>
      <c r="G636" t="s">
        <v>2346</v>
      </c>
      <c r="H636" s="8">
        <v>0.75041000000000002</v>
      </c>
      <c r="I636" s="8">
        <v>1.33613</v>
      </c>
      <c r="J636" s="8">
        <v>1.7486299999999999</v>
      </c>
      <c r="K636" s="8">
        <v>2.9950600000000001</v>
      </c>
      <c r="L636">
        <f t="shared" si="243"/>
        <v>4597.1130080000003</v>
      </c>
      <c r="M636">
        <f t="shared" si="244"/>
        <v>0.36462377205278707</v>
      </c>
      <c r="N636">
        <f t="shared" si="245"/>
        <v>1.0679853426577115</v>
      </c>
      <c r="O636" s="6">
        <f t="shared" si="246"/>
        <v>0.17979484518086208</v>
      </c>
      <c r="P636" s="6">
        <f t="shared" si="247"/>
        <v>0.23999948203646071</v>
      </c>
      <c r="Q636">
        <f t="shared" si="248"/>
        <v>0.65399241234708616</v>
      </c>
      <c r="R636" s="8">
        <v>1.3499962783412804</v>
      </c>
      <c r="S636">
        <f t="shared" si="249"/>
        <v>1.2688907267436988</v>
      </c>
      <c r="T636">
        <f t="shared" si="250"/>
        <v>0.98448418454252518</v>
      </c>
      <c r="U636">
        <f t="shared" si="251"/>
        <v>0.83134220028035444</v>
      </c>
      <c r="V636">
        <f t="shared" si="252"/>
        <v>0.57610555984340361</v>
      </c>
      <c r="W636">
        <f t="shared" si="253"/>
        <v>0.36462377205278707</v>
      </c>
      <c r="X636">
        <f t="shared" si="254"/>
        <v>0.46107032903959033</v>
      </c>
      <c r="Y636">
        <f t="shared" si="255"/>
        <v>0.54478594050413554</v>
      </c>
      <c r="Z636">
        <f t="shared" si="256"/>
        <v>2.2758935949678598</v>
      </c>
      <c r="AA636">
        <f t="shared" si="257"/>
        <v>1.7657795133371326</v>
      </c>
      <c r="AB636">
        <f t="shared" si="258"/>
        <v>1.4911027001513564</v>
      </c>
      <c r="AC636">
        <f t="shared" si="259"/>
        <v>1.0333080115083961</v>
      </c>
      <c r="AD636">
        <f t="shared" si="260"/>
        <v>0.65399241234708616</v>
      </c>
      <c r="AE636">
        <f t="shared" si="261"/>
        <v>1.1091227062157882</v>
      </c>
      <c r="AF636">
        <f t="shared" si="262"/>
        <v>1.1788154597507641</v>
      </c>
      <c r="AG636">
        <f t="shared" si="263"/>
        <v>3.7165889924488358</v>
      </c>
      <c r="AH636">
        <f t="shared" si="264"/>
        <v>2.8835604251758209</v>
      </c>
      <c r="AI636">
        <f t="shared" si="265"/>
        <v>2.4350065812595818</v>
      </c>
      <c r="AJ636">
        <f t="shared" si="266"/>
        <v>1.6874168413991844</v>
      </c>
      <c r="AK636">
        <f t="shared" si="267"/>
        <v>1.0679853426577115</v>
      </c>
      <c r="AL636">
        <f t="shared" si="268"/>
        <v>1.2381465069932838</v>
      </c>
      <c r="AM636">
        <f t="shared" si="269"/>
        <v>1.3858463976365603</v>
      </c>
      <c r="AN636">
        <f>ACOS(COS(RADIANS(90-$C636)) *COS(RADIANS(90-'1. Intensity Data'!$C$8)) +SIN(RADIANS(90-'Climate Stations - U of M'!$C636)) *SIN(RADIANS(90-'1. Intensity Data'!$C$8)) *COS(RADIANS('Climate Stations - U of M'!$D636-'1. Intensity Data'!$C$9))) *6371</f>
        <v>63.273078659794194</v>
      </c>
    </row>
    <row r="637" spans="1:40" x14ac:dyDescent="0.25">
      <c r="A637">
        <v>619</v>
      </c>
      <c r="B637" t="s">
        <v>1238</v>
      </c>
      <c r="C637">
        <v>46.955800000000004</v>
      </c>
      <c r="D637">
        <v>-112.65470000000001</v>
      </c>
      <c r="E637" s="13">
        <v>1394.5</v>
      </c>
      <c r="F637" t="s">
        <v>1239</v>
      </c>
      <c r="G637" t="s">
        <v>2346</v>
      </c>
      <c r="H637" s="8">
        <v>0.75031999999999999</v>
      </c>
      <c r="I637" s="8">
        <v>1.31</v>
      </c>
      <c r="J637" s="8">
        <v>1.7486900000000001</v>
      </c>
      <c r="K637" s="8">
        <v>2.9894599999999998</v>
      </c>
      <c r="L637">
        <f t="shared" si="243"/>
        <v>4575.1313799999998</v>
      </c>
      <c r="M637">
        <f t="shared" si="244"/>
        <v>0.3703076899880916</v>
      </c>
      <c r="N637">
        <f t="shared" si="245"/>
        <v>1.0690938839588249</v>
      </c>
      <c r="O637" s="6">
        <f t="shared" si="246"/>
        <v>0.17862527725453795</v>
      </c>
      <c r="P637" s="6">
        <f t="shared" si="247"/>
        <v>0.24649408268236994</v>
      </c>
      <c r="Q637">
        <f t="shared" si="248"/>
        <v>0.65779398332059746</v>
      </c>
      <c r="R637" s="8">
        <v>2.0115749854182594</v>
      </c>
      <c r="S637">
        <f t="shared" si="249"/>
        <v>1.2886707611585588</v>
      </c>
      <c r="T637">
        <f t="shared" si="250"/>
        <v>0.99983076296784734</v>
      </c>
      <c r="U637">
        <f t="shared" si="251"/>
        <v>0.84430153317284884</v>
      </c>
      <c r="V637">
        <f t="shared" si="252"/>
        <v>0.58508615018118471</v>
      </c>
      <c r="W637">
        <f t="shared" si="253"/>
        <v>0.3703076899880916</v>
      </c>
      <c r="X637">
        <f t="shared" si="254"/>
        <v>0.4653107674910687</v>
      </c>
      <c r="Y637">
        <f t="shared" si="255"/>
        <v>0.54777343876365281</v>
      </c>
      <c r="Z637">
        <f t="shared" si="256"/>
        <v>2.2891230619556793</v>
      </c>
      <c r="AA637">
        <f t="shared" si="257"/>
        <v>1.7760437549656132</v>
      </c>
      <c r="AB637">
        <f t="shared" si="258"/>
        <v>1.4997702819709622</v>
      </c>
      <c r="AC637">
        <f t="shared" si="259"/>
        <v>1.0393144936465439</v>
      </c>
      <c r="AD637">
        <f t="shared" si="260"/>
        <v>0.65779398332059746</v>
      </c>
      <c r="AE637">
        <f t="shared" si="261"/>
        <v>1.2745173829850329</v>
      </c>
      <c r="AF637">
        <f t="shared" si="262"/>
        <v>1.4877727159557135</v>
      </c>
      <c r="AG637">
        <f t="shared" si="263"/>
        <v>3.7204467161767103</v>
      </c>
      <c r="AH637">
        <f t="shared" si="264"/>
        <v>2.8865534866888272</v>
      </c>
      <c r="AI637">
        <f t="shared" si="265"/>
        <v>2.4375340554261204</v>
      </c>
      <c r="AJ637">
        <f t="shared" si="266"/>
        <v>1.6891683366549435</v>
      </c>
      <c r="AK637">
        <f t="shared" si="267"/>
        <v>1.0690938839588249</v>
      </c>
      <c r="AL637">
        <f t="shared" si="268"/>
        <v>1.2389929129691186</v>
      </c>
      <c r="AM637">
        <f t="shared" si="269"/>
        <v>1.3864652701500537</v>
      </c>
      <c r="AN637">
        <f>ACOS(COS(RADIANS(90-$C637)) *COS(RADIANS(90-'1. Intensity Data'!$C$8)) +SIN(RADIANS(90-'Climate Stations - U of M'!$C637)) *SIN(RADIANS(90-'1. Intensity Data'!$C$8)) *COS(RADIANS('Climate Stations - U of M'!$D637-'1. Intensity Data'!$C$9))) *6371</f>
        <v>63.508024962187072</v>
      </c>
    </row>
    <row r="638" spans="1:40" x14ac:dyDescent="0.25">
      <c r="A638">
        <v>620</v>
      </c>
      <c r="B638" t="s">
        <v>1240</v>
      </c>
      <c r="C638">
        <v>47.408299999999898</v>
      </c>
      <c r="D638">
        <v>-113.71250000000001</v>
      </c>
      <c r="E638" s="13">
        <v>1316.7</v>
      </c>
      <c r="F638" t="s">
        <v>1241</v>
      </c>
      <c r="G638" t="s">
        <v>2346</v>
      </c>
      <c r="H638" s="8">
        <v>0.86306000000000005</v>
      </c>
      <c r="I638" s="8">
        <v>1.5</v>
      </c>
      <c r="J638" s="8">
        <v>1.9805299999999999</v>
      </c>
      <c r="K638" s="8">
        <v>3.2</v>
      </c>
      <c r="L638">
        <f t="shared" si="243"/>
        <v>4319.882028</v>
      </c>
      <c r="M638">
        <f t="shared" si="244"/>
        <v>0.41526841542640008</v>
      </c>
      <c r="N638">
        <f t="shared" si="245"/>
        <v>1.2024720653434375</v>
      </c>
      <c r="O638" s="6">
        <f t="shared" si="246"/>
        <v>0.20122674350962383</v>
      </c>
      <c r="P638" s="6">
        <f t="shared" si="247"/>
        <v>0.27578866550944514</v>
      </c>
      <c r="Q638">
        <f t="shared" si="248"/>
        <v>0.73913036542644139</v>
      </c>
      <c r="R638" s="8">
        <v>1.4177356478913152</v>
      </c>
      <c r="S638">
        <f t="shared" si="249"/>
        <v>1.4451340856838721</v>
      </c>
      <c r="T638">
        <f t="shared" si="250"/>
        <v>1.1212247216512803</v>
      </c>
      <c r="U638">
        <f t="shared" si="251"/>
        <v>0.94681198717219206</v>
      </c>
      <c r="V638">
        <f t="shared" si="252"/>
        <v>0.65612409637371216</v>
      </c>
      <c r="W638">
        <f t="shared" si="253"/>
        <v>0.41526841542640008</v>
      </c>
      <c r="X638">
        <f t="shared" si="254"/>
        <v>0.52721631156980009</v>
      </c>
      <c r="Y638">
        <f t="shared" si="255"/>
        <v>0.62438708542227128</v>
      </c>
      <c r="Z638">
        <f t="shared" si="256"/>
        <v>2.5721736716840158</v>
      </c>
      <c r="AA638">
        <f t="shared" si="257"/>
        <v>1.9956519866513918</v>
      </c>
      <c r="AB638">
        <f t="shared" si="258"/>
        <v>1.6852172331722863</v>
      </c>
      <c r="AC638">
        <f t="shared" si="259"/>
        <v>1.1678259773737774</v>
      </c>
      <c r="AD638">
        <f t="shared" si="260"/>
        <v>0.73913036542644139</v>
      </c>
      <c r="AE638">
        <f t="shared" si="261"/>
        <v>1.1260575486032969</v>
      </c>
      <c r="AF638">
        <f t="shared" si="262"/>
        <v>1.2104497453306302</v>
      </c>
      <c r="AG638">
        <f t="shared" si="263"/>
        <v>4.1846027873951623</v>
      </c>
      <c r="AH638">
        <f t="shared" si="264"/>
        <v>3.2466745764272815</v>
      </c>
      <c r="AI638">
        <f t="shared" si="265"/>
        <v>2.7416363089830376</v>
      </c>
      <c r="AJ638">
        <f t="shared" si="266"/>
        <v>1.8999058632426313</v>
      </c>
      <c r="AK638">
        <f t="shared" si="267"/>
        <v>1.2024720653434375</v>
      </c>
      <c r="AL638">
        <f t="shared" si="268"/>
        <v>1.3969865490075781</v>
      </c>
      <c r="AM638">
        <f t="shared" si="269"/>
        <v>1.5658251208280523</v>
      </c>
      <c r="AN638">
        <f>ACOS(COS(RADIANS(90-$C638)) *COS(RADIANS(90-'1. Intensity Data'!$C$8)) +SIN(RADIANS(90-'Climate Stations - U of M'!$C638)) *SIN(RADIANS(90-'1. Intensity Data'!$C$8)) *COS(RADIANS('Climate Stations - U of M'!$D638-'1. Intensity Data'!$C$9))) *6371</f>
        <v>157.69073246764228</v>
      </c>
    </row>
    <row r="639" spans="1:40" x14ac:dyDescent="0.25">
      <c r="A639">
        <v>621</v>
      </c>
      <c r="B639" t="s">
        <v>1242</v>
      </c>
      <c r="C639">
        <v>47.225299999999898</v>
      </c>
      <c r="D639">
        <v>-105.152199999999</v>
      </c>
      <c r="E639">
        <v>819.89999999999895</v>
      </c>
      <c r="F639" t="s">
        <v>1243</v>
      </c>
      <c r="G639" t="s">
        <v>2345</v>
      </c>
      <c r="H639" s="8">
        <v>1.1798999999999999</v>
      </c>
      <c r="I639" s="8">
        <v>1.6104000000000001</v>
      </c>
      <c r="J639" s="8">
        <v>2.9</v>
      </c>
      <c r="K639" s="8">
        <v>3.8606799999999999</v>
      </c>
      <c r="L639">
        <f t="shared" si="243"/>
        <v>2689.9607159999964</v>
      </c>
      <c r="M639">
        <f t="shared" si="244"/>
        <v>0.79739019429955282</v>
      </c>
      <c r="N639">
        <f t="shared" si="245"/>
        <v>2.2393293290012624</v>
      </c>
      <c r="O639" s="6">
        <f t="shared" si="246"/>
        <v>0.368591680749561</v>
      </c>
      <c r="P639" s="6">
        <f t="shared" si="247"/>
        <v>0.54190191001014321</v>
      </c>
      <c r="Q639">
        <f t="shared" si="248"/>
        <v>1.3906156195057027</v>
      </c>
      <c r="R639" s="8">
        <v>1.4892931776651488</v>
      </c>
      <c r="S639">
        <f t="shared" si="249"/>
        <v>2.7749178761624438</v>
      </c>
      <c r="T639">
        <f t="shared" si="250"/>
        <v>2.1529535246087925</v>
      </c>
      <c r="U639">
        <f t="shared" si="251"/>
        <v>1.8180496430029802</v>
      </c>
      <c r="V639">
        <f t="shared" si="252"/>
        <v>1.2598765069932936</v>
      </c>
      <c r="W639">
        <f t="shared" si="253"/>
        <v>0.79739019429955282</v>
      </c>
      <c r="X639">
        <f t="shared" si="254"/>
        <v>0.89301764572466458</v>
      </c>
      <c r="Y639">
        <f t="shared" si="255"/>
        <v>0.97602227356166171</v>
      </c>
      <c r="Z639">
        <f t="shared" si="256"/>
        <v>4.839342355879845</v>
      </c>
      <c r="AA639">
        <f t="shared" si="257"/>
        <v>3.7546621726653973</v>
      </c>
      <c r="AB639">
        <f t="shared" si="258"/>
        <v>3.1706036124730019</v>
      </c>
      <c r="AC639">
        <f t="shared" si="259"/>
        <v>2.1971726788190105</v>
      </c>
      <c r="AD639">
        <f t="shared" si="260"/>
        <v>1.3906156195057027</v>
      </c>
      <c r="AE639">
        <f t="shared" si="261"/>
        <v>1.1439469310467554</v>
      </c>
      <c r="AF639">
        <f t="shared" si="262"/>
        <v>1.2438671117350106</v>
      </c>
      <c r="AG639">
        <f t="shared" si="263"/>
        <v>7.7928660649243922</v>
      </c>
      <c r="AH639">
        <f t="shared" si="264"/>
        <v>6.0461891883034085</v>
      </c>
      <c r="AI639">
        <f t="shared" si="265"/>
        <v>5.1056708701228777</v>
      </c>
      <c r="AJ639">
        <f t="shared" si="266"/>
        <v>3.5381403398219948</v>
      </c>
      <c r="AK639">
        <f t="shared" si="267"/>
        <v>2.2393293290012624</v>
      </c>
      <c r="AL639">
        <f t="shared" si="268"/>
        <v>2.4044969967509466</v>
      </c>
      <c r="AM639">
        <f t="shared" si="269"/>
        <v>2.5478625323576729</v>
      </c>
      <c r="AN639">
        <f>ACOS(COS(RADIANS(90-$C639)) *COS(RADIANS(90-'1. Intensity Data'!$C$8)) +SIN(RADIANS(90-'Climate Stations - U of M'!$C639)) *SIN(RADIANS(90-'1. Intensity Data'!$C$8)) *COS(RADIANS('Climate Stations - U of M'!$D639-'1. Intensity Data'!$C$9))) *6371</f>
        <v>525.77859956012685</v>
      </c>
    </row>
    <row r="640" spans="1:40" x14ac:dyDescent="0.25">
      <c r="A640" s="1">
        <v>1056</v>
      </c>
      <c r="B640" t="s">
        <v>2107</v>
      </c>
      <c r="C640">
        <v>47.2</v>
      </c>
      <c r="D640">
        <v>-105.1833</v>
      </c>
      <c r="E640">
        <v>865.6</v>
      </c>
      <c r="F640" t="s">
        <v>2108</v>
      </c>
      <c r="G640" t="s">
        <v>2345</v>
      </c>
      <c r="H640" s="8">
        <v>1.16761</v>
      </c>
      <c r="I640" s="8">
        <v>1.6083099999999999</v>
      </c>
      <c r="J640" s="8">
        <v>2.88123</v>
      </c>
      <c r="K640" s="8">
        <v>3.84165</v>
      </c>
      <c r="L640">
        <f t="shared" si="243"/>
        <v>2839.8951040000002</v>
      </c>
      <c r="M640">
        <f t="shared" si="244"/>
        <v>0.78242462570586524</v>
      </c>
      <c r="N640">
        <f t="shared" si="245"/>
        <v>2.2216172212660843</v>
      </c>
      <c r="O640" s="6">
        <f t="shared" si="246"/>
        <v>0.36788960432064455</v>
      </c>
      <c r="P640" s="6">
        <f t="shared" si="247"/>
        <v>0.52742298371369634</v>
      </c>
      <c r="Q640">
        <f t="shared" si="248"/>
        <v>1.3745201024898903</v>
      </c>
      <c r="R640" s="8">
        <v>1.1981462738519169</v>
      </c>
      <c r="S640">
        <f t="shared" si="249"/>
        <v>2.7228376974564106</v>
      </c>
      <c r="T640">
        <f t="shared" si="250"/>
        <v>2.1125464894058359</v>
      </c>
      <c r="U640">
        <f t="shared" si="251"/>
        <v>1.7839281466093726</v>
      </c>
      <c r="V640">
        <f t="shared" si="252"/>
        <v>1.2362309086152672</v>
      </c>
      <c r="W640">
        <f t="shared" si="253"/>
        <v>0.78242462570586524</v>
      </c>
      <c r="X640">
        <f t="shared" si="254"/>
        <v>0.87872096927939891</v>
      </c>
      <c r="Y640">
        <f t="shared" si="255"/>
        <v>0.9623061955012262</v>
      </c>
      <c r="Z640">
        <f t="shared" si="256"/>
        <v>4.7833299566648186</v>
      </c>
      <c r="AA640">
        <f t="shared" si="257"/>
        <v>3.7112042767227043</v>
      </c>
      <c r="AB640">
        <f t="shared" si="258"/>
        <v>3.1339058336769496</v>
      </c>
      <c r="AC640">
        <f t="shared" si="259"/>
        <v>2.1717417619340269</v>
      </c>
      <c r="AD640">
        <f t="shared" si="260"/>
        <v>1.3745201024898903</v>
      </c>
      <c r="AE640">
        <f t="shared" si="261"/>
        <v>1.0711602050934474</v>
      </c>
      <c r="AF640">
        <f t="shared" si="262"/>
        <v>1.1079015076542313</v>
      </c>
      <c r="AG640">
        <f t="shared" si="263"/>
        <v>7.7312279300059732</v>
      </c>
      <c r="AH640">
        <f t="shared" si="264"/>
        <v>5.9983664974184281</v>
      </c>
      <c r="AI640">
        <f t="shared" si="265"/>
        <v>5.0652872644866713</v>
      </c>
      <c r="AJ640">
        <f t="shared" si="266"/>
        <v>3.5101552096004132</v>
      </c>
      <c r="AK640">
        <f t="shared" si="267"/>
        <v>2.2216172212660843</v>
      </c>
      <c r="AL640">
        <f t="shared" si="268"/>
        <v>2.3865204159495632</v>
      </c>
      <c r="AM640">
        <f t="shared" si="269"/>
        <v>2.5296563889348231</v>
      </c>
      <c r="AN640">
        <f>ACOS(COS(RADIANS(90-$C640)) *COS(RADIANS(90-'1. Intensity Data'!$C$8)) +SIN(RADIANS(90-'Climate Stations - U of M'!$C640)) *SIN(RADIANS(90-'1. Intensity Data'!$C$8)) *COS(RADIANS('Climate Stations - U of M'!$D640-'1. Intensity Data'!$C$9))) *6371</f>
        <v>523.19042492856602</v>
      </c>
    </row>
    <row r="641" spans="1:40" x14ac:dyDescent="0.25">
      <c r="A641" s="1">
        <v>1003</v>
      </c>
      <c r="B641" t="s">
        <v>2001</v>
      </c>
      <c r="C641">
        <v>45.569699999999898</v>
      </c>
      <c r="D641">
        <v>-107.4358</v>
      </c>
      <c r="E641" s="13">
        <v>1036.3</v>
      </c>
      <c r="F641" t="s">
        <v>2002</v>
      </c>
      <c r="G641" t="s">
        <v>2345</v>
      </c>
      <c r="H641" s="8">
        <v>0.93815000000000004</v>
      </c>
      <c r="I641" s="8">
        <v>1.44875</v>
      </c>
      <c r="J641" s="8">
        <v>2.3663099999999999</v>
      </c>
      <c r="K641" s="8">
        <v>3.71536</v>
      </c>
      <c r="L641">
        <f t="shared" si="243"/>
        <v>3399.9344919999999</v>
      </c>
      <c r="M641">
        <f t="shared" si="244"/>
        <v>0.56868101882657485</v>
      </c>
      <c r="N641">
        <f t="shared" si="245"/>
        <v>1.7098774721054721</v>
      </c>
      <c r="O641" s="6">
        <f t="shared" si="246"/>
        <v>0.29171516928592306</v>
      </c>
      <c r="P641" s="6">
        <f t="shared" si="247"/>
        <v>0.36647947170947004</v>
      </c>
      <c r="Q641">
        <f t="shared" si="248"/>
        <v>1.0381784719074711</v>
      </c>
      <c r="R641" s="8">
        <v>1.0496703613224012</v>
      </c>
      <c r="S641">
        <f t="shared" si="249"/>
        <v>1.9790099455164802</v>
      </c>
      <c r="T641">
        <f t="shared" si="250"/>
        <v>1.5354387508317522</v>
      </c>
      <c r="U641">
        <f t="shared" si="251"/>
        <v>1.2965927229245906</v>
      </c>
      <c r="V641">
        <f t="shared" si="252"/>
        <v>0.89851600974598833</v>
      </c>
      <c r="W641">
        <f t="shared" si="253"/>
        <v>0.56868101882657485</v>
      </c>
      <c r="X641">
        <f t="shared" si="254"/>
        <v>0.66104826411993112</v>
      </c>
      <c r="Y641">
        <f t="shared" si="255"/>
        <v>0.74122303303456438</v>
      </c>
      <c r="Z641">
        <f t="shared" si="256"/>
        <v>3.6128610822379992</v>
      </c>
      <c r="AA641">
        <f t="shared" si="257"/>
        <v>2.8030818741501724</v>
      </c>
      <c r="AB641">
        <f t="shared" si="258"/>
        <v>2.3670469159490342</v>
      </c>
      <c r="AC641">
        <f t="shared" si="259"/>
        <v>1.6403219856138045</v>
      </c>
      <c r="AD641">
        <f t="shared" si="260"/>
        <v>1.0381784719074711</v>
      </c>
      <c r="AE641">
        <f t="shared" si="261"/>
        <v>1.0340412269610684</v>
      </c>
      <c r="AF641">
        <f t="shared" si="262"/>
        <v>1.0385632565029475</v>
      </c>
      <c r="AG641">
        <f t="shared" si="263"/>
        <v>5.9503736029270424</v>
      </c>
      <c r="AH641">
        <f t="shared" si="264"/>
        <v>4.616669174684775</v>
      </c>
      <c r="AI641">
        <f t="shared" si="265"/>
        <v>3.8985206364004763</v>
      </c>
      <c r="AJ641">
        <f t="shared" si="266"/>
        <v>2.701606405926646</v>
      </c>
      <c r="AK641">
        <f t="shared" si="267"/>
        <v>1.7098774721054721</v>
      </c>
      <c r="AL641">
        <f t="shared" si="268"/>
        <v>1.8739856040791043</v>
      </c>
      <c r="AM641">
        <f t="shared" si="269"/>
        <v>2.0164314626322168</v>
      </c>
      <c r="AN641">
        <f>ACOS(COS(RADIANS(90-$C641)) *COS(RADIANS(90-'1. Intensity Data'!$C$8)) +SIN(RADIANS(90-'Climate Stations - U of M'!$C641)) *SIN(RADIANS(90-'1. Intensity Data'!$C$8)) *COS(RADIANS('Climate Stations - U of M'!$D641-'1. Intensity Data'!$C$9))) *6371</f>
        <v>370.80451041340979</v>
      </c>
    </row>
    <row r="642" spans="1:40" x14ac:dyDescent="0.25">
      <c r="A642" s="1">
        <v>1005</v>
      </c>
      <c r="B642" t="s">
        <v>2005</v>
      </c>
      <c r="C642">
        <v>47.813899999999897</v>
      </c>
      <c r="D642">
        <v>-109.0167</v>
      </c>
      <c r="E642">
        <v>944.89999999999895</v>
      </c>
      <c r="F642" t="s">
        <v>2006</v>
      </c>
      <c r="G642" t="s">
        <v>2345</v>
      </c>
      <c r="H642" s="8">
        <v>0.88234999999999997</v>
      </c>
      <c r="I642" s="8">
        <v>1.27359</v>
      </c>
      <c r="J642" s="8">
        <v>2.1924999999999999</v>
      </c>
      <c r="K642" s="8">
        <v>3.2166700000000001</v>
      </c>
      <c r="L642">
        <f t="shared" si="243"/>
        <v>3100.0657159999964</v>
      </c>
      <c r="M642">
        <f t="shared" si="244"/>
        <v>0.57205417365478695</v>
      </c>
      <c r="N642">
        <f t="shared" si="245"/>
        <v>1.7092740317313957</v>
      </c>
      <c r="O642" s="6">
        <f t="shared" si="246"/>
        <v>0.29069866319769944</v>
      </c>
      <c r="P642" s="6">
        <f t="shared" si="247"/>
        <v>0.37055721486675641</v>
      </c>
      <c r="Q642">
        <f t="shared" si="248"/>
        <v>1.0399156232990761</v>
      </c>
      <c r="R642" s="8">
        <v>1.1942989581381922</v>
      </c>
      <c r="S642">
        <f t="shared" si="249"/>
        <v>1.9907485243186585</v>
      </c>
      <c r="T642">
        <f t="shared" si="250"/>
        <v>1.5445462688679248</v>
      </c>
      <c r="U642">
        <f t="shared" si="251"/>
        <v>1.304283515932914</v>
      </c>
      <c r="V642">
        <f t="shared" si="252"/>
        <v>0.90384559437456347</v>
      </c>
      <c r="W642">
        <f t="shared" si="253"/>
        <v>0.57205417365478695</v>
      </c>
      <c r="X642">
        <f t="shared" si="254"/>
        <v>0.64962813024109023</v>
      </c>
      <c r="Y642">
        <f t="shared" si="255"/>
        <v>0.71696232455800146</v>
      </c>
      <c r="Z642">
        <f t="shared" si="256"/>
        <v>3.6189063690807846</v>
      </c>
      <c r="AA642">
        <f t="shared" si="257"/>
        <v>2.8077721829075055</v>
      </c>
      <c r="AB642">
        <f t="shared" si="258"/>
        <v>2.3710076211218931</v>
      </c>
      <c r="AC642">
        <f t="shared" si="259"/>
        <v>1.6430666848125401</v>
      </c>
      <c r="AD642">
        <f t="shared" si="260"/>
        <v>1.0399156232990761</v>
      </c>
      <c r="AE642">
        <f t="shared" si="261"/>
        <v>1.0701983761650162</v>
      </c>
      <c r="AF642">
        <f t="shared" si="262"/>
        <v>1.1061048112159217</v>
      </c>
      <c r="AG642">
        <f t="shared" si="263"/>
        <v>5.9482736304252564</v>
      </c>
      <c r="AH642">
        <f t="shared" si="264"/>
        <v>4.6150398856747685</v>
      </c>
      <c r="AI642">
        <f t="shared" si="265"/>
        <v>3.8971447923475817</v>
      </c>
      <c r="AJ642">
        <f t="shared" si="266"/>
        <v>2.7006529701356055</v>
      </c>
      <c r="AK642">
        <f t="shared" si="267"/>
        <v>1.7092740317313957</v>
      </c>
      <c r="AL642">
        <f t="shared" si="268"/>
        <v>1.8300805237985467</v>
      </c>
      <c r="AM642">
        <f t="shared" si="269"/>
        <v>1.9349405589128339</v>
      </c>
      <c r="AN642">
        <f>ACOS(COS(RADIANS(90-$C642)) *COS(RADIANS(90-'1. Intensity Data'!$C$8)) +SIN(RADIANS(90-'Climate Stations - U of M'!$C642)) *SIN(RADIANS(90-'1. Intensity Data'!$C$8)) *COS(RADIANS('Climate Stations - U of M'!$D642-'1. Intensity Data'!$C$9))) *6371</f>
        <v>264.06369034807608</v>
      </c>
    </row>
    <row r="643" spans="1:40" x14ac:dyDescent="0.25">
      <c r="A643" s="1">
        <v>1007</v>
      </c>
      <c r="B643" t="s">
        <v>2009</v>
      </c>
      <c r="C643">
        <v>46.037799999999898</v>
      </c>
      <c r="D643">
        <v>-114.2625</v>
      </c>
      <c r="E643" s="13">
        <v>1678.5</v>
      </c>
      <c r="F643" t="s">
        <v>2010</v>
      </c>
      <c r="G643" t="s">
        <v>2346</v>
      </c>
      <c r="H643" s="8">
        <v>0.93845999999999996</v>
      </c>
      <c r="I643" s="8">
        <v>1.6</v>
      </c>
      <c r="J643" s="8">
        <v>2.09091</v>
      </c>
      <c r="K643" s="8">
        <v>3.8</v>
      </c>
      <c r="L643">
        <f t="shared" ref="L643:L706" si="270">E643*3.28084</f>
        <v>5506.88994</v>
      </c>
      <c r="M643">
        <f t="shared" ref="M643:M706" si="271">IF($G643="E",0.028+(0.89*($H643*($H643/$I643))),(0.019+(0.711*($H643*($H643/$I643)))+(0.001*($L643/100))))</f>
        <v>0.46543314877974995</v>
      </c>
      <c r="N643">
        <f t="shared" ref="N643:N706" si="272">IF($G643="E",0.671+(0.757*($J643*($J643/$K643)))-(0.003*($L643/100)),(0.338+(0.67*($J643*($J643/$K643)))+(0.001*($L643/100))))</f>
        <v>1.1639047154071054</v>
      </c>
      <c r="O643" s="6">
        <f t="shared" ref="O643:O706" si="273">INDEX(LINEST($M643:$N643,LN($J$1:$K$1)),1)</f>
        <v>0.17854485151498031</v>
      </c>
      <c r="P643" s="6">
        <f t="shared" ref="P643:P706" si="274">INDEX(LINEST($M643:$N643,LN($J$1:$K$1)),1,2)</f>
        <v>0.3416752883486473</v>
      </c>
      <c r="Q643">
        <f t="shared" ref="Q643:Q706" si="275">O643*LN(10)+P643</f>
        <v>0.75279000187787637</v>
      </c>
      <c r="R643" s="8">
        <v>1.1754083072326145</v>
      </c>
      <c r="S643">
        <f t="shared" ref="S643:S706" si="276">0.29*$M643*12</f>
        <v>1.6197073577535295</v>
      </c>
      <c r="T643">
        <f t="shared" ref="T643:T706" si="277">0.45*$M643*6</f>
        <v>1.2566695017053249</v>
      </c>
      <c r="U643">
        <f t="shared" ref="U643:U706" si="278">0.57*$M643*4</f>
        <v>1.0611875792178298</v>
      </c>
      <c r="V643">
        <f t="shared" ref="V643:V706" si="279">0.79*$M643*2</f>
        <v>0.73538437507200494</v>
      </c>
      <c r="W643">
        <f t="shared" ref="W643:W706" si="280">M643</f>
        <v>0.46543314877974995</v>
      </c>
      <c r="X643">
        <f t="shared" ref="X643:X706" si="281">0.25*H643+0.75*M643</f>
        <v>0.58368986158481251</v>
      </c>
      <c r="Y643">
        <f t="shared" ref="Y643:Y706" si="282">0.467*H643+0.533*M643</f>
        <v>0.6863366882996067</v>
      </c>
      <c r="Z643">
        <f t="shared" ref="Z643:Z706" si="283">0.29*$Q643*12</f>
        <v>2.6197092065350098</v>
      </c>
      <c r="AA643">
        <f t="shared" ref="AA643:AA706" si="284">0.45*$Q643*6</f>
        <v>2.0325330050702659</v>
      </c>
      <c r="AB643">
        <f t="shared" ref="AB643:AB706" si="285">0.57*$Q643*4</f>
        <v>1.7163612042815579</v>
      </c>
      <c r="AC643">
        <f t="shared" ref="AC643:AC706" si="286">0.79*$Q643*2</f>
        <v>1.1894082029670447</v>
      </c>
      <c r="AD643">
        <f t="shared" ref="AD643:AD706" si="287">Q643</f>
        <v>0.75279000187787637</v>
      </c>
      <c r="AE643">
        <f t="shared" ref="AE643:AE706" si="288">0.25*R643+0.75*$Q$3</f>
        <v>1.0654757134386217</v>
      </c>
      <c r="AF643">
        <f t="shared" ref="AF643:AF706" si="289">0.467*R643+0.533*$Q$3</f>
        <v>1.0972828772430172</v>
      </c>
      <c r="AG643">
        <f t="shared" ref="AG643:AG706" si="290">0.29*$N643*12</f>
        <v>4.0503884096167262</v>
      </c>
      <c r="AH643">
        <f t="shared" ref="AH643:AH706" si="291">0.45*$N643*6</f>
        <v>3.1425427315991845</v>
      </c>
      <c r="AI643">
        <f t="shared" ref="AI643:AI706" si="292">0.57*$N643*4</f>
        <v>2.6537027511282001</v>
      </c>
      <c r="AJ643">
        <f t="shared" ref="AJ643:AJ706" si="293">0.79*$N643*2</f>
        <v>1.8389694503432266</v>
      </c>
      <c r="AK643">
        <f t="shared" ref="AK643:AK706" si="294">N643</f>
        <v>1.1639047154071054</v>
      </c>
      <c r="AL643">
        <f t="shared" ref="AL643:AL706" si="295">0.25*J643+0.75*N643</f>
        <v>1.395656036555329</v>
      </c>
      <c r="AM643">
        <f t="shared" ref="AM643:AM706" si="296">0.467*J643+0.533*N643</f>
        <v>1.5968161833119874</v>
      </c>
      <c r="AN643">
        <f>ACOS(COS(RADIANS(90-$C643)) *COS(RADIANS(90-'1. Intensity Data'!$C$8)) +SIN(RADIANS(90-'Climate Stations - U of M'!$C643)) *SIN(RADIANS(90-'1. Intensity Data'!$C$8)) *COS(RADIANS('Climate Stations - U of M'!$D643-'1. Intensity Data'!$C$9))) *6371</f>
        <v>183.35749674121453</v>
      </c>
    </row>
    <row r="644" spans="1:40" x14ac:dyDescent="0.25">
      <c r="A644" s="1">
        <v>1004</v>
      </c>
      <c r="B644" t="s">
        <v>2003</v>
      </c>
      <c r="C644">
        <v>46.751100000000001</v>
      </c>
      <c r="D644">
        <v>-109.02330000000001</v>
      </c>
      <c r="E644" s="13">
        <v>1516.4</v>
      </c>
      <c r="F644" t="s">
        <v>2004</v>
      </c>
      <c r="G644" t="s">
        <v>2345</v>
      </c>
      <c r="H644" s="8">
        <v>1.13558</v>
      </c>
      <c r="I644" s="8">
        <v>1.9183600000000001</v>
      </c>
      <c r="J644" s="8">
        <v>2.4857100000000001</v>
      </c>
      <c r="K644" s="8">
        <v>4.1763500000000002</v>
      </c>
      <c r="L644">
        <f t="shared" si="270"/>
        <v>4975.0657760000004</v>
      </c>
      <c r="M644">
        <f t="shared" si="271"/>
        <v>0.62626743853916889</v>
      </c>
      <c r="N644">
        <f t="shared" si="272"/>
        <v>1.6417013190694678</v>
      </c>
      <c r="O644" s="6">
        <f t="shared" si="273"/>
        <v>0.25956746141863907</v>
      </c>
      <c r="P644" s="6">
        <f t="shared" si="274"/>
        <v>0.44634898449173699</v>
      </c>
      <c r="Q644">
        <f t="shared" si="275"/>
        <v>1.0440251517806023</v>
      </c>
      <c r="R644" s="8">
        <v>1.0485019623469936</v>
      </c>
      <c r="S644">
        <f t="shared" si="276"/>
        <v>2.1794106861163076</v>
      </c>
      <c r="T644">
        <f t="shared" si="277"/>
        <v>1.6909220840557562</v>
      </c>
      <c r="U644">
        <f t="shared" si="278"/>
        <v>1.427889759869305</v>
      </c>
      <c r="V644">
        <f t="shared" si="279"/>
        <v>0.98950255289188693</v>
      </c>
      <c r="W644">
        <f t="shared" si="280"/>
        <v>0.62626743853916889</v>
      </c>
      <c r="X644">
        <f t="shared" si="281"/>
        <v>0.75359557890437667</v>
      </c>
      <c r="Y644">
        <f t="shared" si="282"/>
        <v>0.86411640474137719</v>
      </c>
      <c r="Z644">
        <f t="shared" si="283"/>
        <v>3.633207528196496</v>
      </c>
      <c r="AA644">
        <f t="shared" si="284"/>
        <v>2.8188679098076261</v>
      </c>
      <c r="AB644">
        <f t="shared" si="285"/>
        <v>2.380377346059773</v>
      </c>
      <c r="AC644">
        <f t="shared" si="286"/>
        <v>1.6495597398133517</v>
      </c>
      <c r="AD644">
        <f t="shared" si="287"/>
        <v>1.0440251517806023</v>
      </c>
      <c r="AE644">
        <f t="shared" si="288"/>
        <v>1.0337491272172166</v>
      </c>
      <c r="AF644">
        <f t="shared" si="289"/>
        <v>1.0380176141814321</v>
      </c>
      <c r="AG644">
        <f t="shared" si="290"/>
        <v>5.7131205903617479</v>
      </c>
      <c r="AH644">
        <f t="shared" si="291"/>
        <v>4.4325935614875629</v>
      </c>
      <c r="AI644">
        <f t="shared" si="292"/>
        <v>3.7430790074783862</v>
      </c>
      <c r="AJ644">
        <f t="shared" si="293"/>
        <v>2.5938880841297594</v>
      </c>
      <c r="AK644">
        <f t="shared" si="294"/>
        <v>1.6417013190694678</v>
      </c>
      <c r="AL644">
        <f t="shared" si="295"/>
        <v>1.8527034893021008</v>
      </c>
      <c r="AM644">
        <f t="shared" si="296"/>
        <v>2.0358533730640263</v>
      </c>
      <c r="AN644">
        <f>ACOS(COS(RADIANS(90-$C644)) *COS(RADIANS(90-'1. Intensity Data'!$C$8)) +SIN(RADIANS(90-'Climate Stations - U of M'!$C644)) *SIN(RADIANS(90-'1. Intensity Data'!$C$8)) *COS(RADIANS('Climate Stations - U of M'!$D644-'1. Intensity Data'!$C$9))) *6371</f>
        <v>228.81680293095707</v>
      </c>
    </row>
    <row r="645" spans="1:40" x14ac:dyDescent="0.25">
      <c r="A645">
        <v>622</v>
      </c>
      <c r="B645" t="s">
        <v>1244</v>
      </c>
      <c r="C645">
        <v>45.666699999999899</v>
      </c>
      <c r="D645">
        <v>-110.5667</v>
      </c>
      <c r="E645" s="13">
        <v>1368.9</v>
      </c>
      <c r="F645" t="s">
        <v>1245</v>
      </c>
      <c r="G645" t="s">
        <v>2345</v>
      </c>
      <c r="H645" s="8">
        <v>0.77725999999999995</v>
      </c>
      <c r="I645" s="8">
        <v>1.1000000000000001</v>
      </c>
      <c r="J645" s="8">
        <v>1.7642899999999999</v>
      </c>
      <c r="K645" s="8">
        <v>2.9547699999999999</v>
      </c>
      <c r="L645">
        <f t="shared" si="270"/>
        <v>4491.1418760000006</v>
      </c>
      <c r="M645">
        <f t="shared" si="271"/>
        <v>0.51679860523999988</v>
      </c>
      <c r="N645">
        <f t="shared" si="272"/>
        <v>1.3337316843866847</v>
      </c>
      <c r="O645" s="6">
        <f t="shared" si="273"/>
        <v>0.20882624616806836</v>
      </c>
      <c r="P645" s="6">
        <f t="shared" si="274"/>
        <v>0.3720512814816862</v>
      </c>
      <c r="Q645">
        <f t="shared" si="275"/>
        <v>0.85289148293418537</v>
      </c>
      <c r="R645" s="8">
        <v>1.0021252117156827</v>
      </c>
      <c r="S645">
        <f t="shared" si="276"/>
        <v>1.7984591462351993</v>
      </c>
      <c r="T645">
        <f t="shared" si="277"/>
        <v>1.3953562341479997</v>
      </c>
      <c r="U645">
        <f t="shared" si="278"/>
        <v>1.1783008199471996</v>
      </c>
      <c r="V645">
        <f t="shared" si="279"/>
        <v>0.81654179627919987</v>
      </c>
      <c r="W645">
        <f t="shared" si="280"/>
        <v>0.51679860523999988</v>
      </c>
      <c r="X645">
        <f t="shared" si="281"/>
        <v>0.58191395392999989</v>
      </c>
      <c r="Y645">
        <f t="shared" si="282"/>
        <v>0.63843407659291995</v>
      </c>
      <c r="Z645">
        <f t="shared" si="283"/>
        <v>2.9680623606109648</v>
      </c>
      <c r="AA645">
        <f t="shared" si="284"/>
        <v>2.3028070039223008</v>
      </c>
      <c r="AB645">
        <f t="shared" si="285"/>
        <v>1.9445925810899425</v>
      </c>
      <c r="AC645">
        <f t="shared" si="286"/>
        <v>1.3475685430360129</v>
      </c>
      <c r="AD645">
        <f t="shared" si="287"/>
        <v>0.85289148293418537</v>
      </c>
      <c r="AE645">
        <f t="shared" si="288"/>
        <v>1.022154939559389</v>
      </c>
      <c r="AF645">
        <f t="shared" si="289"/>
        <v>1.0163596716366099</v>
      </c>
      <c r="AG645">
        <f t="shared" si="290"/>
        <v>4.6413862616656623</v>
      </c>
      <c r="AH645">
        <f t="shared" si="291"/>
        <v>3.6010755478440482</v>
      </c>
      <c r="AI645">
        <f t="shared" si="292"/>
        <v>3.0409082404016408</v>
      </c>
      <c r="AJ645">
        <f t="shared" si="293"/>
        <v>2.1072960613309619</v>
      </c>
      <c r="AK645">
        <f t="shared" si="294"/>
        <v>1.3337316843866847</v>
      </c>
      <c r="AL645">
        <f t="shared" si="295"/>
        <v>1.4413712632900135</v>
      </c>
      <c r="AM645">
        <f t="shared" si="296"/>
        <v>1.534802417778103</v>
      </c>
      <c r="AN645">
        <f>ACOS(COS(RADIANS(90-$C645)) *COS(RADIANS(90-'1. Intensity Data'!$C$8)) +SIN(RADIANS(90-'Climate Stations - U of M'!$C645)) *SIN(RADIANS(90-'1. Intensity Data'!$C$8)) *COS(RADIANS('Climate Stations - U of M'!$D645-'1. Intensity Data'!$C$9))) *6371</f>
        <v>151.60615282570507</v>
      </c>
    </row>
    <row r="646" spans="1:40" x14ac:dyDescent="0.25">
      <c r="A646">
        <v>143</v>
      </c>
      <c r="B646" t="s">
        <v>288</v>
      </c>
      <c r="C646">
        <v>45.658099999999898</v>
      </c>
      <c r="D646">
        <v>-110.56570000000001</v>
      </c>
      <c r="E646" s="13">
        <v>1377.0999999999899</v>
      </c>
      <c r="F646" t="s">
        <v>289</v>
      </c>
      <c r="G646" t="s">
        <v>2345</v>
      </c>
      <c r="H646" s="8">
        <v>0.77630999999999994</v>
      </c>
      <c r="I646" s="8">
        <v>1.1000000000000001</v>
      </c>
      <c r="J646" s="8">
        <v>1.7610699999999999</v>
      </c>
      <c r="K646" s="8">
        <v>2.9615100000000001</v>
      </c>
      <c r="L646">
        <f t="shared" si="270"/>
        <v>4518.0447639999666</v>
      </c>
      <c r="M646">
        <f t="shared" si="271"/>
        <v>0.5156044748445453</v>
      </c>
      <c r="N646">
        <f t="shared" si="272"/>
        <v>1.3282080421873617</v>
      </c>
      <c r="O646" s="6">
        <f t="shared" si="273"/>
        <v>0.20771952675515568</v>
      </c>
      <c r="P646" s="6">
        <f t="shared" si="274"/>
        <v>0.3716242705269629</v>
      </c>
      <c r="Q646">
        <f t="shared" si="275"/>
        <v>0.84991615635716222</v>
      </c>
      <c r="R646" s="8">
        <v>1.595270147008816</v>
      </c>
      <c r="S646">
        <f t="shared" si="276"/>
        <v>1.7943035724590175</v>
      </c>
      <c r="T646">
        <f t="shared" si="277"/>
        <v>1.3921320820802723</v>
      </c>
      <c r="U646">
        <f t="shared" si="278"/>
        <v>1.1755782026455632</v>
      </c>
      <c r="V646">
        <f t="shared" si="279"/>
        <v>0.81465507025438166</v>
      </c>
      <c r="W646">
        <f t="shared" si="280"/>
        <v>0.5156044748445453</v>
      </c>
      <c r="X646">
        <f t="shared" si="281"/>
        <v>0.58078085613340902</v>
      </c>
      <c r="Y646">
        <f t="shared" si="282"/>
        <v>0.63735395509214265</v>
      </c>
      <c r="Z646">
        <f t="shared" si="283"/>
        <v>2.9577082241229244</v>
      </c>
      <c r="AA646">
        <f t="shared" si="284"/>
        <v>2.294773622164338</v>
      </c>
      <c r="AB646">
        <f t="shared" si="285"/>
        <v>1.9378088364943298</v>
      </c>
      <c r="AC646">
        <f t="shared" si="286"/>
        <v>1.3428675270443164</v>
      </c>
      <c r="AD646">
        <f t="shared" si="287"/>
        <v>0.84991615635716222</v>
      </c>
      <c r="AE646">
        <f t="shared" si="288"/>
        <v>1.1704411733826721</v>
      </c>
      <c r="AF646">
        <f t="shared" si="289"/>
        <v>1.2933583564185032</v>
      </c>
      <c r="AG646">
        <f t="shared" si="290"/>
        <v>4.6221639868120183</v>
      </c>
      <c r="AH646">
        <f t="shared" si="291"/>
        <v>3.5861617139058763</v>
      </c>
      <c r="AI646">
        <f t="shared" si="292"/>
        <v>3.0283143361871843</v>
      </c>
      <c r="AJ646">
        <f t="shared" si="293"/>
        <v>2.0985687066560317</v>
      </c>
      <c r="AK646">
        <f t="shared" si="294"/>
        <v>1.3282080421873617</v>
      </c>
      <c r="AL646">
        <f t="shared" si="295"/>
        <v>1.4364235316405212</v>
      </c>
      <c r="AM646">
        <f t="shared" si="296"/>
        <v>1.5303545764858639</v>
      </c>
      <c r="AN646">
        <f>ACOS(COS(RADIANS(90-$C646)) *COS(RADIANS(90-'1. Intensity Data'!$C$8)) +SIN(RADIANS(90-'Climate Stations - U of M'!$C646)) *SIN(RADIANS(90-'1. Intensity Data'!$C$8)) *COS(RADIANS('Climate Stations - U of M'!$D646-'1. Intensity Data'!$C$9))) *6371</f>
        <v>152.31866291759439</v>
      </c>
    </row>
    <row r="647" spans="1:40" x14ac:dyDescent="0.25">
      <c r="A647">
        <v>150</v>
      </c>
      <c r="B647" t="s">
        <v>302</v>
      </c>
      <c r="C647">
        <v>45.658000000000001</v>
      </c>
      <c r="D647">
        <v>-110.5817</v>
      </c>
      <c r="E647" s="13">
        <v>1403.5999999999899</v>
      </c>
      <c r="F647" t="s">
        <v>303</v>
      </c>
      <c r="G647" t="s">
        <v>2345</v>
      </c>
      <c r="H647" s="8">
        <v>0.77759</v>
      </c>
      <c r="I647" s="8">
        <v>1.1000000000000001</v>
      </c>
      <c r="J647" s="8">
        <v>1.77128</v>
      </c>
      <c r="K647" s="8">
        <v>2.9541400000000002</v>
      </c>
      <c r="L647">
        <f t="shared" si="270"/>
        <v>4604.9870239999673</v>
      </c>
      <c r="M647">
        <f t="shared" si="271"/>
        <v>0.51721375018999993</v>
      </c>
      <c r="N647">
        <f t="shared" si="272"/>
        <v>1.3368192799448984</v>
      </c>
      <c r="O647" s="6">
        <f t="shared" si="273"/>
        <v>0.20950938392173338</v>
      </c>
      <c r="P647" s="6">
        <f t="shared" si="274"/>
        <v>0.3719929114237992</v>
      </c>
      <c r="Q647">
        <f t="shared" si="275"/>
        <v>0.85440609568434889</v>
      </c>
      <c r="R647" s="8">
        <v>1.9436364412440554</v>
      </c>
      <c r="S647">
        <f t="shared" si="276"/>
        <v>1.7999038506611995</v>
      </c>
      <c r="T647">
        <f t="shared" si="277"/>
        <v>1.396477125513</v>
      </c>
      <c r="U647">
        <f t="shared" si="278"/>
        <v>1.1792473504331997</v>
      </c>
      <c r="V647">
        <f t="shared" si="279"/>
        <v>0.81719772530019996</v>
      </c>
      <c r="W647">
        <f t="shared" si="280"/>
        <v>0.51721375018999993</v>
      </c>
      <c r="X647">
        <f t="shared" si="281"/>
        <v>0.58230781264249998</v>
      </c>
      <c r="Y647">
        <f t="shared" si="282"/>
        <v>0.63880945885127005</v>
      </c>
      <c r="Z647">
        <f t="shared" si="283"/>
        <v>2.973333212981534</v>
      </c>
      <c r="AA647">
        <f t="shared" si="284"/>
        <v>2.306896458347742</v>
      </c>
      <c r="AB647">
        <f t="shared" si="285"/>
        <v>1.9480458981603153</v>
      </c>
      <c r="AC647">
        <f t="shared" si="286"/>
        <v>1.3499616311812712</v>
      </c>
      <c r="AD647">
        <f t="shared" si="287"/>
        <v>0.85440609568434889</v>
      </c>
      <c r="AE647">
        <f t="shared" si="288"/>
        <v>1.2575327469414821</v>
      </c>
      <c r="AF647">
        <f t="shared" si="289"/>
        <v>1.45604541582636</v>
      </c>
      <c r="AG647">
        <f t="shared" si="290"/>
        <v>4.6521310942082463</v>
      </c>
      <c r="AH647">
        <f t="shared" si="291"/>
        <v>3.6094120558512257</v>
      </c>
      <c r="AI647">
        <f t="shared" si="292"/>
        <v>3.047947958274368</v>
      </c>
      <c r="AJ647">
        <f t="shared" si="293"/>
        <v>2.1121744623129395</v>
      </c>
      <c r="AK647">
        <f t="shared" si="294"/>
        <v>1.3368192799448984</v>
      </c>
      <c r="AL647">
        <f t="shared" si="295"/>
        <v>1.4454344599586737</v>
      </c>
      <c r="AM647">
        <f t="shared" si="296"/>
        <v>1.5397124362106309</v>
      </c>
      <c r="AN647">
        <f>ACOS(COS(RADIANS(90-$C647)) *COS(RADIANS(90-'1. Intensity Data'!$C$8)) +SIN(RADIANS(90-'Climate Stations - U of M'!$C647)) *SIN(RADIANS(90-'1. Intensity Data'!$C$8)) *COS(RADIANS('Climate Stations - U of M'!$D647-'1. Intensity Data'!$C$9))) *6371</f>
        <v>151.4256661565241</v>
      </c>
    </row>
    <row r="648" spans="1:40" x14ac:dyDescent="0.25">
      <c r="A648">
        <v>623</v>
      </c>
      <c r="B648" t="s">
        <v>1246</v>
      </c>
      <c r="C648">
        <v>45.495600000000003</v>
      </c>
      <c r="D648">
        <v>-110.558899999999</v>
      </c>
      <c r="E648" s="13">
        <v>1537.4</v>
      </c>
      <c r="F648" t="s">
        <v>1247</v>
      </c>
      <c r="G648" t="s">
        <v>2345</v>
      </c>
      <c r="H648" s="8">
        <v>0.8</v>
      </c>
      <c r="I648" s="8">
        <v>1.1875</v>
      </c>
      <c r="J648" s="8">
        <v>1.82857</v>
      </c>
      <c r="K648" s="8">
        <v>3</v>
      </c>
      <c r="L648">
        <f t="shared" si="270"/>
        <v>5043.9634160000005</v>
      </c>
      <c r="M648">
        <f t="shared" si="271"/>
        <v>0.50766315789473682</v>
      </c>
      <c r="N648">
        <f t="shared" si="272"/>
        <v>1.3634000513164333</v>
      </c>
      <c r="O648" s="6">
        <f t="shared" si="273"/>
        <v>0.21874536326456018</v>
      </c>
      <c r="P648" s="6">
        <f t="shared" si="274"/>
        <v>0.35604042608734587</v>
      </c>
      <c r="Q648">
        <f t="shared" si="275"/>
        <v>0.85972023870188952</v>
      </c>
      <c r="R648" s="8">
        <v>1.8479788250678144</v>
      </c>
      <c r="S648">
        <f t="shared" si="276"/>
        <v>1.7666677894736842</v>
      </c>
      <c r="T648">
        <f t="shared" si="277"/>
        <v>1.3706905263157894</v>
      </c>
      <c r="U648">
        <f t="shared" si="278"/>
        <v>1.1574719999999998</v>
      </c>
      <c r="V648">
        <f t="shared" si="279"/>
        <v>0.80210778947368422</v>
      </c>
      <c r="W648">
        <f t="shared" si="280"/>
        <v>0.50766315789473682</v>
      </c>
      <c r="X648">
        <f t="shared" si="281"/>
        <v>0.58074736842105268</v>
      </c>
      <c r="Y648">
        <f t="shared" si="282"/>
        <v>0.64418446315789479</v>
      </c>
      <c r="Z648">
        <f t="shared" si="283"/>
        <v>2.9918264306825755</v>
      </c>
      <c r="AA648">
        <f t="shared" si="284"/>
        <v>2.3212446444951018</v>
      </c>
      <c r="AB648">
        <f t="shared" si="285"/>
        <v>1.9601621442403079</v>
      </c>
      <c r="AC648">
        <f t="shared" si="286"/>
        <v>1.3583579771489855</v>
      </c>
      <c r="AD648">
        <f t="shared" si="287"/>
        <v>0.85972023870188952</v>
      </c>
      <c r="AE648">
        <f t="shared" si="288"/>
        <v>1.2336183428974219</v>
      </c>
      <c r="AF648">
        <f t="shared" si="289"/>
        <v>1.4113733090720555</v>
      </c>
      <c r="AG648">
        <f t="shared" si="290"/>
        <v>4.7446321785811874</v>
      </c>
      <c r="AH648">
        <f t="shared" si="291"/>
        <v>3.6811801385543701</v>
      </c>
      <c r="AI648">
        <f t="shared" si="292"/>
        <v>3.1085521170014676</v>
      </c>
      <c r="AJ648">
        <f t="shared" si="293"/>
        <v>2.1541720810799645</v>
      </c>
      <c r="AK648">
        <f t="shared" si="294"/>
        <v>1.3634000513164333</v>
      </c>
      <c r="AL648">
        <f t="shared" si="295"/>
        <v>1.479692538487325</v>
      </c>
      <c r="AM648">
        <f t="shared" si="296"/>
        <v>1.5806344173516589</v>
      </c>
      <c r="AN648">
        <f>ACOS(COS(RADIANS(90-$C648)) *COS(RADIANS(90-'1. Intensity Data'!$C$8)) +SIN(RADIANS(90-'Climate Stations - U of M'!$C648)) *SIN(RADIANS(90-'1. Intensity Data'!$C$8)) *COS(RADIANS('Climate Stations - U of M'!$D648-'1. Intensity Data'!$C$9))) *6371</f>
        <v>165.61797539128341</v>
      </c>
    </row>
    <row r="649" spans="1:40" x14ac:dyDescent="0.25">
      <c r="A649">
        <v>142</v>
      </c>
      <c r="B649" t="s">
        <v>286</v>
      </c>
      <c r="C649">
        <v>45.4607999999999</v>
      </c>
      <c r="D649">
        <v>-110.595</v>
      </c>
      <c r="E649" s="13">
        <v>1465.5</v>
      </c>
      <c r="F649" t="s">
        <v>287</v>
      </c>
      <c r="G649" t="s">
        <v>2345</v>
      </c>
      <c r="H649" s="8">
        <v>0.78</v>
      </c>
      <c r="I649" s="8">
        <v>1.12869</v>
      </c>
      <c r="J649" s="8">
        <v>1.7797700000000001</v>
      </c>
      <c r="K649" s="8">
        <v>2.9872999999999998</v>
      </c>
      <c r="L649">
        <f t="shared" si="270"/>
        <v>4808.0710200000003</v>
      </c>
      <c r="M649">
        <f t="shared" si="271"/>
        <v>0.50773845785822513</v>
      </c>
      <c r="N649">
        <f t="shared" si="272"/>
        <v>1.32944223603385</v>
      </c>
      <c r="O649" s="6">
        <f t="shared" si="273"/>
        <v>0.21004574283828745</v>
      </c>
      <c r="P649" s="6">
        <f t="shared" si="274"/>
        <v>0.36214584342124689</v>
      </c>
      <c r="Q649">
        <f t="shared" si="275"/>
        <v>0.84579403972754852</v>
      </c>
      <c r="R649" s="8">
        <v>1.6414668312769725</v>
      </c>
      <c r="S649">
        <f t="shared" si="276"/>
        <v>1.7669298333466235</v>
      </c>
      <c r="T649">
        <f t="shared" si="277"/>
        <v>1.3708938362172078</v>
      </c>
      <c r="U649">
        <f t="shared" si="278"/>
        <v>1.1576436839167532</v>
      </c>
      <c r="V649">
        <f t="shared" si="279"/>
        <v>0.80222676341599575</v>
      </c>
      <c r="W649">
        <f t="shared" si="280"/>
        <v>0.50773845785822513</v>
      </c>
      <c r="X649">
        <f t="shared" si="281"/>
        <v>0.57580384339366886</v>
      </c>
      <c r="Y649">
        <f t="shared" si="282"/>
        <v>0.63488459803843411</v>
      </c>
      <c r="Z649">
        <f t="shared" si="283"/>
        <v>2.9433632582518685</v>
      </c>
      <c r="AA649">
        <f t="shared" si="284"/>
        <v>2.283643907264381</v>
      </c>
      <c r="AB649">
        <f t="shared" si="285"/>
        <v>1.9284104105788105</v>
      </c>
      <c r="AC649">
        <f t="shared" si="286"/>
        <v>1.3363545827695267</v>
      </c>
      <c r="AD649">
        <f t="shared" si="287"/>
        <v>0.84579403972754852</v>
      </c>
      <c r="AE649">
        <f t="shared" si="288"/>
        <v>1.1819903444497113</v>
      </c>
      <c r="AF649">
        <f t="shared" si="289"/>
        <v>1.3149322079717323</v>
      </c>
      <c r="AG649">
        <f t="shared" si="290"/>
        <v>4.6264589813977981</v>
      </c>
      <c r="AH649">
        <f t="shared" si="291"/>
        <v>3.5894940372913955</v>
      </c>
      <c r="AI649">
        <f t="shared" si="292"/>
        <v>3.0311282981571779</v>
      </c>
      <c r="AJ649">
        <f t="shared" si="293"/>
        <v>2.1005187329334833</v>
      </c>
      <c r="AK649">
        <f t="shared" si="294"/>
        <v>1.32944223603385</v>
      </c>
      <c r="AL649">
        <f t="shared" si="295"/>
        <v>1.4420241770253877</v>
      </c>
      <c r="AM649">
        <f t="shared" si="296"/>
        <v>1.5397453018060423</v>
      </c>
      <c r="AN649">
        <f>ACOS(COS(RADIANS(90-$C649)) *COS(RADIANS(90-'1. Intensity Data'!$C$8)) +SIN(RADIANS(90-'Climate Stations - U of M'!$C649)) *SIN(RADIANS(90-'1. Intensity Data'!$C$8)) *COS(RADIANS('Climate Stations - U of M'!$D649-'1. Intensity Data'!$C$9))) *6371</f>
        <v>166.66309395219545</v>
      </c>
    </row>
    <row r="650" spans="1:40" x14ac:dyDescent="0.25">
      <c r="A650">
        <v>141</v>
      </c>
      <c r="B650" t="s">
        <v>284</v>
      </c>
      <c r="C650">
        <v>45.6325</v>
      </c>
      <c r="D650">
        <v>-110.5836</v>
      </c>
      <c r="E650" s="13">
        <v>1380.0999999999899</v>
      </c>
      <c r="F650" t="s">
        <v>285</v>
      </c>
      <c r="G650" t="s">
        <v>2345</v>
      </c>
      <c r="H650" s="8">
        <v>0.77834999999999999</v>
      </c>
      <c r="I650" s="8">
        <v>1.1000000000000001</v>
      </c>
      <c r="J650" s="8">
        <v>1.7806599999999999</v>
      </c>
      <c r="K650" s="8">
        <v>2.9583300000000001</v>
      </c>
      <c r="L650">
        <f t="shared" si="270"/>
        <v>4527.8872839999667</v>
      </c>
      <c r="M650">
        <f t="shared" si="271"/>
        <v>0.51817051184090901</v>
      </c>
      <c r="N650">
        <f t="shared" si="272"/>
        <v>1.3465190371875115</v>
      </c>
      <c r="O650" s="6">
        <f t="shared" si="273"/>
        <v>0.2117442878524036</v>
      </c>
      <c r="P650" s="6">
        <f t="shared" si="274"/>
        <v>0.37140055571634201</v>
      </c>
      <c r="Q650">
        <f t="shared" si="275"/>
        <v>0.85895979645192677</v>
      </c>
      <c r="R650" s="8">
        <v>1.4272862740148002</v>
      </c>
      <c r="S650">
        <f t="shared" si="276"/>
        <v>1.8032333812063635</v>
      </c>
      <c r="T650">
        <f t="shared" si="277"/>
        <v>1.3990603819704543</v>
      </c>
      <c r="U650">
        <f t="shared" si="278"/>
        <v>1.1814287669972725</v>
      </c>
      <c r="V650">
        <f t="shared" si="279"/>
        <v>0.81870940870863629</v>
      </c>
      <c r="W650">
        <f t="shared" si="280"/>
        <v>0.51817051184090901</v>
      </c>
      <c r="X650">
        <f t="shared" si="281"/>
        <v>0.58321538388068173</v>
      </c>
      <c r="Y650">
        <f t="shared" si="282"/>
        <v>0.63967433281120445</v>
      </c>
      <c r="Z650">
        <f t="shared" si="283"/>
        <v>2.9891800916527047</v>
      </c>
      <c r="AA650">
        <f t="shared" si="284"/>
        <v>2.3191914504202025</v>
      </c>
      <c r="AB650">
        <f t="shared" si="285"/>
        <v>1.9584283359103929</v>
      </c>
      <c r="AC650">
        <f t="shared" si="286"/>
        <v>1.3571564783940444</v>
      </c>
      <c r="AD650">
        <f t="shared" si="287"/>
        <v>0.85895979645192677</v>
      </c>
      <c r="AE650">
        <f t="shared" si="288"/>
        <v>1.1284452051341682</v>
      </c>
      <c r="AF650">
        <f t="shared" si="289"/>
        <v>1.2149098877302977</v>
      </c>
      <c r="AG650">
        <f t="shared" si="290"/>
        <v>4.6858862494125395</v>
      </c>
      <c r="AH650">
        <f t="shared" si="291"/>
        <v>3.6356014004062818</v>
      </c>
      <c r="AI650">
        <f t="shared" si="292"/>
        <v>3.0700634047875259</v>
      </c>
      <c r="AJ650">
        <f t="shared" si="293"/>
        <v>2.1275000787562681</v>
      </c>
      <c r="AK650">
        <f t="shared" si="294"/>
        <v>1.3465190371875115</v>
      </c>
      <c r="AL650">
        <f t="shared" si="295"/>
        <v>1.4550542778906337</v>
      </c>
      <c r="AM650">
        <f t="shared" si="296"/>
        <v>1.5492628668209436</v>
      </c>
      <c r="AN650">
        <f>ACOS(COS(RADIANS(90-$C650)) *COS(RADIANS(90-'1. Intensity Data'!$C$8)) +SIN(RADIANS(90-'Climate Stations - U of M'!$C650)) *SIN(RADIANS(90-'1. Intensity Data'!$C$8)) *COS(RADIANS('Climate Stations - U of M'!$D650-'1. Intensity Data'!$C$9))) *6371</f>
        <v>153.29468712017731</v>
      </c>
    </row>
    <row r="651" spans="1:40" x14ac:dyDescent="0.25">
      <c r="A651">
        <v>148</v>
      </c>
      <c r="B651" t="s">
        <v>298</v>
      </c>
      <c r="C651">
        <v>45.369999999999898</v>
      </c>
      <c r="D651">
        <v>-110.66</v>
      </c>
      <c r="E651" s="13">
        <v>1553.9</v>
      </c>
      <c r="F651" t="s">
        <v>299</v>
      </c>
      <c r="G651" t="s">
        <v>2345</v>
      </c>
      <c r="H651" s="8">
        <v>0.88</v>
      </c>
      <c r="I651" s="8">
        <v>1.4</v>
      </c>
      <c r="J651" s="8">
        <v>1.92</v>
      </c>
      <c r="K651" s="8">
        <v>2.99762</v>
      </c>
      <c r="L651">
        <f t="shared" si="270"/>
        <v>5098.0972760000004</v>
      </c>
      <c r="M651">
        <f t="shared" si="271"/>
        <v>0.52029714285714301</v>
      </c>
      <c r="N651">
        <f t="shared" si="272"/>
        <v>1.4489972275690404</v>
      </c>
      <c r="O651" s="6">
        <f t="shared" si="273"/>
        <v>0.23739637610087541</v>
      </c>
      <c r="P651" s="6">
        <f t="shared" si="274"/>
        <v>0.35574651408767288</v>
      </c>
      <c r="Q651">
        <f t="shared" si="275"/>
        <v>0.90237187082835657</v>
      </c>
      <c r="R651" s="8">
        <v>2.0950883273441576</v>
      </c>
      <c r="S651">
        <f t="shared" si="276"/>
        <v>1.8106340571428576</v>
      </c>
      <c r="T651">
        <f t="shared" si="277"/>
        <v>1.4048022857142861</v>
      </c>
      <c r="U651">
        <f t="shared" si="278"/>
        <v>1.1862774857142859</v>
      </c>
      <c r="V651">
        <f t="shared" si="279"/>
        <v>0.82206948571428595</v>
      </c>
      <c r="W651">
        <f t="shared" si="280"/>
        <v>0.52029714285714301</v>
      </c>
      <c r="X651">
        <f t="shared" si="281"/>
        <v>0.61022285714285729</v>
      </c>
      <c r="Y651">
        <f t="shared" si="282"/>
        <v>0.68827837714285733</v>
      </c>
      <c r="Z651">
        <f t="shared" si="283"/>
        <v>3.1402541104826804</v>
      </c>
      <c r="AA651">
        <f t="shared" si="284"/>
        <v>2.4364040512365626</v>
      </c>
      <c r="AB651">
        <f t="shared" si="285"/>
        <v>2.0574078654886527</v>
      </c>
      <c r="AC651">
        <f t="shared" si="286"/>
        <v>1.4257475559088035</v>
      </c>
      <c r="AD651">
        <f t="shared" si="287"/>
        <v>0.90237187082835657</v>
      </c>
      <c r="AE651">
        <f t="shared" si="288"/>
        <v>1.2953957184665077</v>
      </c>
      <c r="AF651">
        <f t="shared" si="289"/>
        <v>1.5267734466351079</v>
      </c>
      <c r="AG651">
        <f t="shared" si="290"/>
        <v>5.0425103519402601</v>
      </c>
      <c r="AH651">
        <f t="shared" si="291"/>
        <v>3.9122925144364089</v>
      </c>
      <c r="AI651">
        <f t="shared" si="292"/>
        <v>3.3037136788574117</v>
      </c>
      <c r="AJ651">
        <f t="shared" si="293"/>
        <v>2.289415619559084</v>
      </c>
      <c r="AK651">
        <f t="shared" si="294"/>
        <v>1.4489972275690404</v>
      </c>
      <c r="AL651">
        <f t="shared" si="295"/>
        <v>1.5667479206767803</v>
      </c>
      <c r="AM651">
        <f t="shared" si="296"/>
        <v>1.6689555222942984</v>
      </c>
      <c r="AN651">
        <f>ACOS(COS(RADIANS(90-$C651)) *COS(RADIANS(90-'1. Intensity Data'!$C$8)) +SIN(RADIANS(90-'Climate Stations - U of M'!$C651)) *SIN(RADIANS(90-'1. Intensity Data'!$C$8)) *COS(RADIANS('Climate Stations - U of M'!$D651-'1. Intensity Data'!$C$9))) *6371</f>
        <v>171.34721829855641</v>
      </c>
    </row>
    <row r="652" spans="1:40" x14ac:dyDescent="0.25">
      <c r="A652">
        <v>145</v>
      </c>
      <c r="B652" t="s">
        <v>292</v>
      </c>
      <c r="C652">
        <v>45.6357</v>
      </c>
      <c r="D652">
        <v>-110.4331</v>
      </c>
      <c r="E652" s="13">
        <v>1677.9</v>
      </c>
      <c r="F652" t="s">
        <v>293</v>
      </c>
      <c r="G652" t="s">
        <v>2345</v>
      </c>
      <c r="H652" s="8">
        <v>1.0343199999999999</v>
      </c>
      <c r="I652" s="8">
        <v>1.56</v>
      </c>
      <c r="J652" s="8">
        <v>2.2000000000000002</v>
      </c>
      <c r="K652" s="8">
        <v>3.6</v>
      </c>
      <c r="L652">
        <f t="shared" si="270"/>
        <v>5504.9214360000005</v>
      </c>
      <c r="M652">
        <f t="shared" si="271"/>
        <v>0.63834480611282052</v>
      </c>
      <c r="N652">
        <f t="shared" si="272"/>
        <v>1.5235968013644445</v>
      </c>
      <c r="O652" s="6">
        <f t="shared" si="273"/>
        <v>0.22629007907757401</v>
      </c>
      <c r="P652" s="6">
        <f t="shared" si="274"/>
        <v>0.481492475811513</v>
      </c>
      <c r="Q652">
        <f t="shared" si="275"/>
        <v>1.0025446385879788</v>
      </c>
      <c r="R652" s="8">
        <v>2.0916774400945362</v>
      </c>
      <c r="S652">
        <f t="shared" si="276"/>
        <v>2.2214399252726151</v>
      </c>
      <c r="T652">
        <f t="shared" si="277"/>
        <v>1.7235309765046154</v>
      </c>
      <c r="U652">
        <f t="shared" si="278"/>
        <v>1.4554261579372307</v>
      </c>
      <c r="V652">
        <f t="shared" si="279"/>
        <v>1.0085847936582564</v>
      </c>
      <c r="W652">
        <f t="shared" si="280"/>
        <v>0.63834480611282052</v>
      </c>
      <c r="X652">
        <f t="shared" si="281"/>
        <v>0.73733860458461531</v>
      </c>
      <c r="Y652">
        <f t="shared" si="282"/>
        <v>0.82326522165813332</v>
      </c>
      <c r="Z652">
        <f t="shared" si="283"/>
        <v>3.4888553422861657</v>
      </c>
      <c r="AA652">
        <f t="shared" si="284"/>
        <v>2.7068705241875426</v>
      </c>
      <c r="AB652">
        <f t="shared" si="285"/>
        <v>2.2858017759805915</v>
      </c>
      <c r="AC652">
        <f t="shared" si="286"/>
        <v>1.5840205289690066</v>
      </c>
      <c r="AD652">
        <f t="shared" si="287"/>
        <v>1.0025446385879788</v>
      </c>
      <c r="AE652">
        <f t="shared" si="288"/>
        <v>1.2945429966541022</v>
      </c>
      <c r="AF652">
        <f t="shared" si="289"/>
        <v>1.5251805622895347</v>
      </c>
      <c r="AG652">
        <f t="shared" si="290"/>
        <v>5.302116868748266</v>
      </c>
      <c r="AH652">
        <f t="shared" si="291"/>
        <v>4.1137113636840006</v>
      </c>
      <c r="AI652">
        <f t="shared" si="292"/>
        <v>3.4738007071109331</v>
      </c>
      <c r="AJ652">
        <f t="shared" si="293"/>
        <v>2.4072829461558225</v>
      </c>
      <c r="AK652">
        <f t="shared" si="294"/>
        <v>1.5235968013644445</v>
      </c>
      <c r="AL652">
        <f t="shared" si="295"/>
        <v>1.6926976010233334</v>
      </c>
      <c r="AM652">
        <f t="shared" si="296"/>
        <v>1.8394770951272492</v>
      </c>
      <c r="AN652">
        <f>ACOS(COS(RADIANS(90-$C652)) *COS(RADIANS(90-'1. Intensity Data'!$C$8)) +SIN(RADIANS(90-'Climate Stations - U of M'!$C652)) *SIN(RADIANS(90-'1. Intensity Data'!$C$8)) *COS(RADIANS('Climate Stations - U of M'!$D652-'1. Intensity Data'!$C$9))) *6371</f>
        <v>161.59832789551194</v>
      </c>
    </row>
    <row r="653" spans="1:40" x14ac:dyDescent="0.25">
      <c r="A653" s="1">
        <v>1161</v>
      </c>
      <c r="B653" t="s">
        <v>2314</v>
      </c>
      <c r="C653">
        <v>45.698300000000003</v>
      </c>
      <c r="D653">
        <v>-110.4408</v>
      </c>
      <c r="E653" s="13">
        <v>1415.2</v>
      </c>
      <c r="F653" t="s">
        <v>2315</v>
      </c>
      <c r="G653" t="s">
        <v>2345</v>
      </c>
      <c r="H653" s="8">
        <v>0.77314000000000005</v>
      </c>
      <c r="I653" s="8">
        <v>1.1346499999999999</v>
      </c>
      <c r="J653" s="8">
        <v>1.75</v>
      </c>
      <c r="K653" s="8">
        <v>2.96618</v>
      </c>
      <c r="L653">
        <f t="shared" si="270"/>
        <v>4643.0447679999997</v>
      </c>
      <c r="M653">
        <f t="shared" si="271"/>
        <v>0.49686128677918318</v>
      </c>
      <c r="N653">
        <f t="shared" si="272"/>
        <v>1.3132905231987313</v>
      </c>
      <c r="O653" s="6">
        <f t="shared" si="273"/>
        <v>0.2086974527723145</v>
      </c>
      <c r="P653" s="6">
        <f t="shared" si="274"/>
        <v>0.35220323580001078</v>
      </c>
      <c r="Q653">
        <f t="shared" si="275"/>
        <v>0.8327468794993711</v>
      </c>
      <c r="R653" s="8">
        <v>1.4358244489557688</v>
      </c>
      <c r="S653">
        <f t="shared" si="276"/>
        <v>1.7290772779915573</v>
      </c>
      <c r="T653">
        <f t="shared" si="277"/>
        <v>1.3415254743037945</v>
      </c>
      <c r="U653">
        <f t="shared" si="278"/>
        <v>1.1328437338565376</v>
      </c>
      <c r="V653">
        <f t="shared" si="279"/>
        <v>0.7850408331111095</v>
      </c>
      <c r="W653">
        <f t="shared" si="280"/>
        <v>0.49686128677918318</v>
      </c>
      <c r="X653">
        <f t="shared" si="281"/>
        <v>0.56593096508438745</v>
      </c>
      <c r="Y653">
        <f t="shared" si="282"/>
        <v>0.62588344585330469</v>
      </c>
      <c r="Z653">
        <f t="shared" si="283"/>
        <v>2.8979591406578113</v>
      </c>
      <c r="AA653">
        <f t="shared" si="284"/>
        <v>2.248416574648302</v>
      </c>
      <c r="AB653">
        <f t="shared" si="285"/>
        <v>1.8986628852585659</v>
      </c>
      <c r="AC653">
        <f t="shared" si="286"/>
        <v>1.3157400696090065</v>
      </c>
      <c r="AD653">
        <f t="shared" si="287"/>
        <v>0.8327468794993711</v>
      </c>
      <c r="AE653">
        <f t="shared" si="288"/>
        <v>1.1305797488694105</v>
      </c>
      <c r="AF653">
        <f t="shared" si="289"/>
        <v>1.2188972154277302</v>
      </c>
      <c r="AG653">
        <f t="shared" si="290"/>
        <v>4.5702510207315843</v>
      </c>
      <c r="AH653">
        <f t="shared" si="291"/>
        <v>3.5458844126365747</v>
      </c>
      <c r="AI653">
        <f t="shared" si="292"/>
        <v>2.9943023928931072</v>
      </c>
      <c r="AJ653">
        <f t="shared" si="293"/>
        <v>2.0749990266539955</v>
      </c>
      <c r="AK653">
        <f t="shared" si="294"/>
        <v>1.3132905231987313</v>
      </c>
      <c r="AL653">
        <f t="shared" si="295"/>
        <v>1.4224678923990486</v>
      </c>
      <c r="AM653">
        <f t="shared" si="296"/>
        <v>1.5172338488649237</v>
      </c>
      <c r="AN653">
        <f>ACOS(COS(RADIANS(90-$C653)) *COS(RADIANS(90-'1. Intensity Data'!$C$8)) +SIN(RADIANS(90-'Climate Stations - U of M'!$C653)) *SIN(RADIANS(90-'1. Intensity Data'!$C$8)) *COS(RADIANS('Climate Stations - U of M'!$D653-'1. Intensity Data'!$C$9))) *6371</f>
        <v>156.59888804310674</v>
      </c>
    </row>
    <row r="654" spans="1:40" x14ac:dyDescent="0.25">
      <c r="A654">
        <v>624</v>
      </c>
      <c r="B654" t="s">
        <v>1248</v>
      </c>
      <c r="C654">
        <v>45.6968999999999</v>
      </c>
      <c r="D654">
        <v>-110.4539</v>
      </c>
      <c r="E654" s="13">
        <v>1431.5999999999899</v>
      </c>
      <c r="F654" t="s">
        <v>1249</v>
      </c>
      <c r="G654" t="s">
        <v>2345</v>
      </c>
      <c r="H654" s="8">
        <v>0.77200000000000002</v>
      </c>
      <c r="I654" s="8">
        <v>1.13236</v>
      </c>
      <c r="J654" s="8">
        <v>1.75</v>
      </c>
      <c r="K654" s="8">
        <v>2.9575100000000001</v>
      </c>
      <c r="L654">
        <f t="shared" si="270"/>
        <v>4696.8505439999672</v>
      </c>
      <c r="M654">
        <f t="shared" si="271"/>
        <v>0.49642502384400722</v>
      </c>
      <c r="N654">
        <f t="shared" si="272"/>
        <v>1.3139675728665126</v>
      </c>
      <c r="O654" s="6">
        <f t="shared" si="273"/>
        <v>0.20898204020991701</v>
      </c>
      <c r="P654" s="6">
        <f t="shared" si="274"/>
        <v>0.35156971188483821</v>
      </c>
      <c r="Q654">
        <f t="shared" si="275"/>
        <v>0.83276864237567538</v>
      </c>
      <c r="R654" s="8">
        <v>1.7530675779800444</v>
      </c>
      <c r="S654">
        <f t="shared" si="276"/>
        <v>1.727559082977145</v>
      </c>
      <c r="T654">
        <f t="shared" si="277"/>
        <v>1.3403475643788196</v>
      </c>
      <c r="U654">
        <f t="shared" si="278"/>
        <v>1.1318490543643365</v>
      </c>
      <c r="V654">
        <f t="shared" si="279"/>
        <v>0.78435153767353138</v>
      </c>
      <c r="W654">
        <f t="shared" si="280"/>
        <v>0.49642502384400722</v>
      </c>
      <c r="X654">
        <f t="shared" si="281"/>
        <v>0.56531876788300539</v>
      </c>
      <c r="Y654">
        <f t="shared" si="282"/>
        <v>0.62511853770885595</v>
      </c>
      <c r="Z654">
        <f t="shared" si="283"/>
        <v>2.8980348754673502</v>
      </c>
      <c r="AA654">
        <f t="shared" si="284"/>
        <v>2.2484753344143238</v>
      </c>
      <c r="AB654">
        <f t="shared" si="285"/>
        <v>1.8987125046165396</v>
      </c>
      <c r="AC654">
        <f t="shared" si="286"/>
        <v>1.3157744549535673</v>
      </c>
      <c r="AD654">
        <f t="shared" si="287"/>
        <v>0.83276864237567538</v>
      </c>
      <c r="AE654">
        <f t="shared" si="288"/>
        <v>1.2098905311254793</v>
      </c>
      <c r="AF654">
        <f t="shared" si="289"/>
        <v>1.367049756682067</v>
      </c>
      <c r="AG654">
        <f t="shared" si="290"/>
        <v>4.5726071535754631</v>
      </c>
      <c r="AH654">
        <f t="shared" si="291"/>
        <v>3.5477124467395837</v>
      </c>
      <c r="AI654">
        <f t="shared" si="292"/>
        <v>2.9958460661356483</v>
      </c>
      <c r="AJ654">
        <f t="shared" si="293"/>
        <v>2.0760687651290901</v>
      </c>
      <c r="AK654">
        <f t="shared" si="294"/>
        <v>1.3139675728665126</v>
      </c>
      <c r="AL654">
        <f t="shared" si="295"/>
        <v>1.4229756796498845</v>
      </c>
      <c r="AM654">
        <f t="shared" si="296"/>
        <v>1.5175947163378511</v>
      </c>
      <c r="AN654">
        <f>ACOS(COS(RADIANS(90-$C654)) *COS(RADIANS(90-'1. Intensity Data'!$C$8)) +SIN(RADIANS(90-'Climate Stations - U of M'!$C654)) *SIN(RADIANS(90-'1. Intensity Data'!$C$8)) *COS(RADIANS('Climate Stations - U of M'!$D654-'1. Intensity Data'!$C$9))) *6371</f>
        <v>155.91995030462684</v>
      </c>
    </row>
    <row r="655" spans="1:40" x14ac:dyDescent="0.25">
      <c r="A655">
        <v>625</v>
      </c>
      <c r="B655" t="s">
        <v>1250</v>
      </c>
      <c r="C655">
        <v>48.299999999999898</v>
      </c>
      <c r="D655">
        <v>-109.349999999999</v>
      </c>
      <c r="E655" s="13">
        <v>1189.9000000000001</v>
      </c>
      <c r="F655" t="s">
        <v>1251</v>
      </c>
      <c r="G655" t="s">
        <v>2345</v>
      </c>
      <c r="H655" s="8">
        <v>1.2846200000000001</v>
      </c>
      <c r="I655" s="8">
        <v>2.1874500000000001</v>
      </c>
      <c r="J655" s="8">
        <v>2.78633</v>
      </c>
      <c r="K655" s="8">
        <v>4.5816499999999998</v>
      </c>
      <c r="L655">
        <f t="shared" si="270"/>
        <v>3903.8715160000002</v>
      </c>
      <c r="M655">
        <f t="shared" si="271"/>
        <v>0.69943075476742345</v>
      </c>
      <c r="N655">
        <f t="shared" si="272"/>
        <v>1.8366251367561595</v>
      </c>
      <c r="O655" s="6">
        <f t="shared" si="273"/>
        <v>0.29069215094359518</v>
      </c>
      <c r="P655" s="6">
        <f t="shared" si="274"/>
        <v>0.49793830992996468</v>
      </c>
      <c r="Q655">
        <f t="shared" si="275"/>
        <v>1.1672817233430619</v>
      </c>
      <c r="R655" s="8">
        <v>1.7577357924202759</v>
      </c>
      <c r="S655">
        <f t="shared" si="276"/>
        <v>2.4340190265906334</v>
      </c>
      <c r="T655">
        <f t="shared" si="277"/>
        <v>1.8884630378720435</v>
      </c>
      <c r="U655">
        <f t="shared" si="278"/>
        <v>1.5947021208697254</v>
      </c>
      <c r="V655">
        <f t="shared" si="279"/>
        <v>1.105100592532529</v>
      </c>
      <c r="W655">
        <f t="shared" si="280"/>
        <v>0.69943075476742345</v>
      </c>
      <c r="X655">
        <f t="shared" si="281"/>
        <v>0.84572806607556772</v>
      </c>
      <c r="Y655">
        <f t="shared" si="282"/>
        <v>0.97271413229103687</v>
      </c>
      <c r="Z655">
        <f t="shared" si="283"/>
        <v>4.062140397233855</v>
      </c>
      <c r="AA655">
        <f t="shared" si="284"/>
        <v>3.1516606530262674</v>
      </c>
      <c r="AB655">
        <f t="shared" si="285"/>
        <v>2.6614023292221809</v>
      </c>
      <c r="AC655">
        <f t="shared" si="286"/>
        <v>1.844305122882038</v>
      </c>
      <c r="AD655">
        <f t="shared" si="287"/>
        <v>1.1672817233430619</v>
      </c>
      <c r="AE655">
        <f t="shared" si="288"/>
        <v>1.2110575847355372</v>
      </c>
      <c r="AF655">
        <f t="shared" si="289"/>
        <v>1.369229812825655</v>
      </c>
      <c r="AG655">
        <f t="shared" si="290"/>
        <v>6.3914554759114353</v>
      </c>
      <c r="AH655">
        <f t="shared" si="291"/>
        <v>4.9588878692416305</v>
      </c>
      <c r="AI655">
        <f t="shared" si="292"/>
        <v>4.1875053118040428</v>
      </c>
      <c r="AJ655">
        <f t="shared" si="293"/>
        <v>2.9018677160747322</v>
      </c>
      <c r="AK655">
        <f t="shared" si="294"/>
        <v>1.8366251367561595</v>
      </c>
      <c r="AL655">
        <f t="shared" si="295"/>
        <v>2.0740513525671194</v>
      </c>
      <c r="AM655">
        <f t="shared" si="296"/>
        <v>2.2801373078910334</v>
      </c>
      <c r="AN655">
        <f>ACOS(COS(RADIANS(90-$C655)) *COS(RADIANS(90-'1. Intensity Data'!$C$8)) +SIN(RADIANS(90-'Climate Stations - U of M'!$C655)) *SIN(RADIANS(90-'1. Intensity Data'!$C$8)) *COS(RADIANS('Climate Stations - U of M'!$D655-'1. Intensity Data'!$C$9))) *6371</f>
        <v>276.06824441752548</v>
      </c>
    </row>
    <row r="656" spans="1:40" x14ac:dyDescent="0.25">
      <c r="A656">
        <v>626</v>
      </c>
      <c r="B656" t="s">
        <v>1252</v>
      </c>
      <c r="C656">
        <v>45.316400000000002</v>
      </c>
      <c r="D656">
        <v>-107.359399999999</v>
      </c>
      <c r="E656" s="13">
        <v>1024.0999999999899</v>
      </c>
      <c r="F656" t="s">
        <v>1253</v>
      </c>
      <c r="G656" t="s">
        <v>2345</v>
      </c>
      <c r="H656" s="8">
        <v>0.98268</v>
      </c>
      <c r="I656" s="8">
        <v>1.5</v>
      </c>
      <c r="J656" s="8">
        <v>2.4802900000000001</v>
      </c>
      <c r="K656" s="8">
        <v>4.0535699999999997</v>
      </c>
      <c r="L656">
        <f t="shared" si="270"/>
        <v>3359.908243999967</v>
      </c>
      <c r="M656">
        <f t="shared" si="271"/>
        <v>0.60095825622400001</v>
      </c>
      <c r="N656">
        <f t="shared" si="272"/>
        <v>1.7190522193140303</v>
      </c>
      <c r="O656" s="6">
        <f t="shared" si="273"/>
        <v>0.28580965948784387</v>
      </c>
      <c r="P656" s="6">
        <f t="shared" si="274"/>
        <v>0.40285009657320303</v>
      </c>
      <c r="Q656">
        <f t="shared" si="275"/>
        <v>1.0609511579436166</v>
      </c>
      <c r="R656" s="8">
        <v>2.2044874277849313</v>
      </c>
      <c r="S656">
        <f t="shared" si="276"/>
        <v>2.0913347316595199</v>
      </c>
      <c r="T656">
        <f t="shared" si="277"/>
        <v>1.6225872918048001</v>
      </c>
      <c r="U656">
        <f t="shared" si="278"/>
        <v>1.37018482419072</v>
      </c>
      <c r="V656">
        <f t="shared" si="279"/>
        <v>0.9495140448339201</v>
      </c>
      <c r="W656">
        <f t="shared" si="280"/>
        <v>0.60095825622400001</v>
      </c>
      <c r="X656">
        <f t="shared" si="281"/>
        <v>0.69638869216800003</v>
      </c>
      <c r="Y656">
        <f t="shared" si="282"/>
        <v>0.77922231056739211</v>
      </c>
      <c r="Z656">
        <f t="shared" si="283"/>
        <v>3.6921100296437852</v>
      </c>
      <c r="AA656">
        <f t="shared" si="284"/>
        <v>2.8645681264477649</v>
      </c>
      <c r="AB656">
        <f t="shared" si="285"/>
        <v>2.4189686401114456</v>
      </c>
      <c r="AC656">
        <f t="shared" si="286"/>
        <v>1.6763028295509144</v>
      </c>
      <c r="AD656">
        <f t="shared" si="287"/>
        <v>1.0609511579436166</v>
      </c>
      <c r="AE656">
        <f t="shared" si="288"/>
        <v>1.3227454935767011</v>
      </c>
      <c r="AF656">
        <f t="shared" si="289"/>
        <v>1.5778628265409491</v>
      </c>
      <c r="AG656">
        <f t="shared" si="290"/>
        <v>5.9823017232128253</v>
      </c>
      <c r="AH656">
        <f t="shared" si="291"/>
        <v>4.6414409921478814</v>
      </c>
      <c r="AI656">
        <f t="shared" si="292"/>
        <v>3.9194390600359887</v>
      </c>
      <c r="AJ656">
        <f t="shared" si="293"/>
        <v>2.7161025065161679</v>
      </c>
      <c r="AK656">
        <f t="shared" si="294"/>
        <v>1.7190522193140303</v>
      </c>
      <c r="AL656">
        <f t="shared" si="295"/>
        <v>1.9093616644855227</v>
      </c>
      <c r="AM656">
        <f t="shared" si="296"/>
        <v>2.0745502628943782</v>
      </c>
      <c r="AN656">
        <f>ACOS(COS(RADIANS(90-$C656)) *COS(RADIANS(90-'1. Intensity Data'!$C$8)) +SIN(RADIANS(90-'Climate Stations - U of M'!$C656)) *SIN(RADIANS(90-'1. Intensity Data'!$C$8)) *COS(RADIANS('Climate Stations - U of M'!$D656-'1. Intensity Data'!$C$9))) *6371</f>
        <v>386.60289302488962</v>
      </c>
    </row>
    <row r="657" spans="1:40" x14ac:dyDescent="0.25">
      <c r="A657">
        <v>4</v>
      </c>
      <c r="B657" t="s">
        <v>11</v>
      </c>
      <c r="C657">
        <v>45.379600000000003</v>
      </c>
      <c r="D657">
        <v>-107.377799999999</v>
      </c>
      <c r="E657">
        <v>994.6</v>
      </c>
      <c r="F657" t="s">
        <v>12</v>
      </c>
      <c r="G657" t="s">
        <v>2345</v>
      </c>
      <c r="H657" s="8">
        <v>0.96309999999999996</v>
      </c>
      <c r="I657" s="8">
        <v>1.49288</v>
      </c>
      <c r="J657" s="8">
        <v>2.4428100000000001</v>
      </c>
      <c r="K657" s="8">
        <v>3.9938699999999998</v>
      </c>
      <c r="L657">
        <f t="shared" si="270"/>
        <v>3263.1234640000002</v>
      </c>
      <c r="M657">
        <f t="shared" si="271"/>
        <v>0.58097802428862333</v>
      </c>
      <c r="N657">
        <f t="shared" si="272"/>
        <v>1.7041550700630541</v>
      </c>
      <c r="O657" s="6">
        <f t="shared" si="273"/>
        <v>0.28710900836113723</v>
      </c>
      <c r="P657" s="6">
        <f t="shared" si="274"/>
        <v>0.38196922462973937</v>
      </c>
      <c r="Q657">
        <f t="shared" si="275"/>
        <v>1.0430621473463968</v>
      </c>
      <c r="R657" s="8">
        <v>1.5718646647536065</v>
      </c>
      <c r="S657">
        <f t="shared" si="276"/>
        <v>2.021803524524409</v>
      </c>
      <c r="T657">
        <f t="shared" si="277"/>
        <v>1.5686406655792831</v>
      </c>
      <c r="U657">
        <f t="shared" si="278"/>
        <v>1.3246298953780611</v>
      </c>
      <c r="V657">
        <f t="shared" si="279"/>
        <v>0.91794527837602491</v>
      </c>
      <c r="W657">
        <f t="shared" si="280"/>
        <v>0.58097802428862333</v>
      </c>
      <c r="X657">
        <f t="shared" si="281"/>
        <v>0.67650851821646751</v>
      </c>
      <c r="Y657">
        <f t="shared" si="282"/>
        <v>0.75942898694583627</v>
      </c>
      <c r="Z657">
        <f t="shared" si="283"/>
        <v>3.6298562727654606</v>
      </c>
      <c r="AA657">
        <f t="shared" si="284"/>
        <v>2.8162677978352715</v>
      </c>
      <c r="AB657">
        <f t="shared" si="285"/>
        <v>2.3781816959497846</v>
      </c>
      <c r="AC657">
        <f t="shared" si="286"/>
        <v>1.6480381928073069</v>
      </c>
      <c r="AD657">
        <f t="shared" si="287"/>
        <v>1.0430621473463968</v>
      </c>
      <c r="AE657">
        <f t="shared" si="288"/>
        <v>1.1645898028188699</v>
      </c>
      <c r="AF657">
        <f t="shared" si="289"/>
        <v>1.2824279962053204</v>
      </c>
      <c r="AG657">
        <f t="shared" si="290"/>
        <v>5.9304596438194279</v>
      </c>
      <c r="AH657">
        <f t="shared" si="291"/>
        <v>4.6012186891702465</v>
      </c>
      <c r="AI657">
        <f t="shared" si="292"/>
        <v>3.8854735597437631</v>
      </c>
      <c r="AJ657">
        <f t="shared" si="293"/>
        <v>2.6925650106996257</v>
      </c>
      <c r="AK657">
        <f t="shared" si="294"/>
        <v>1.7041550700630541</v>
      </c>
      <c r="AL657">
        <f t="shared" si="295"/>
        <v>1.8888188025472905</v>
      </c>
      <c r="AM657">
        <f t="shared" si="296"/>
        <v>2.0491069223436078</v>
      </c>
      <c r="AN657">
        <f>ACOS(COS(RADIANS(90-$C657)) *COS(RADIANS(90-'1. Intensity Data'!$C$8)) +SIN(RADIANS(90-'Climate Stations - U of M'!$C657)) *SIN(RADIANS(90-'1. Intensity Data'!$C$8)) *COS(RADIANS('Climate Stations - U of M'!$D657-'1. Intensity Data'!$C$9))) *6371</f>
        <v>382.56294514287947</v>
      </c>
    </row>
    <row r="658" spans="1:40" x14ac:dyDescent="0.25">
      <c r="A658">
        <v>627</v>
      </c>
      <c r="B658" t="s">
        <v>1254</v>
      </c>
      <c r="C658">
        <v>45.8813999999999</v>
      </c>
      <c r="D658">
        <v>-111.4164</v>
      </c>
      <c r="E658" s="13">
        <v>1293.3</v>
      </c>
      <c r="F658" t="s">
        <v>1255</v>
      </c>
      <c r="G658" t="s">
        <v>2345</v>
      </c>
      <c r="H658" s="8">
        <v>0.67308000000000001</v>
      </c>
      <c r="I658" s="8">
        <v>1.16154</v>
      </c>
      <c r="J658" s="8">
        <v>1.6</v>
      </c>
      <c r="K658" s="8">
        <v>2.7902</v>
      </c>
      <c r="L658">
        <f t="shared" si="270"/>
        <v>4243.1103720000001</v>
      </c>
      <c r="M658">
        <f t="shared" si="271"/>
        <v>0.37512765027119171</v>
      </c>
      <c r="N658">
        <f t="shared" si="272"/>
        <v>1.238251882732911</v>
      </c>
      <c r="O658" s="6">
        <f t="shared" si="273"/>
        <v>0.22063373125978222</v>
      </c>
      <c r="P658" s="6">
        <f t="shared" si="274"/>
        <v>0.22219600151205299</v>
      </c>
      <c r="Q658">
        <f t="shared" si="275"/>
        <v>0.73022394212248198</v>
      </c>
      <c r="R658" s="8">
        <v>1.8425749401805538</v>
      </c>
      <c r="S658">
        <f t="shared" si="276"/>
        <v>1.3054442229437471</v>
      </c>
      <c r="T658">
        <f t="shared" si="277"/>
        <v>1.0128446557322177</v>
      </c>
      <c r="U658">
        <f t="shared" si="278"/>
        <v>0.85529104261831701</v>
      </c>
      <c r="V658">
        <f t="shared" si="279"/>
        <v>0.59270168742848295</v>
      </c>
      <c r="W658">
        <f t="shared" si="280"/>
        <v>0.37512765027119171</v>
      </c>
      <c r="X658">
        <f t="shared" si="281"/>
        <v>0.4496157377033938</v>
      </c>
      <c r="Y658">
        <f t="shared" si="282"/>
        <v>0.51427139759454521</v>
      </c>
      <c r="Z658">
        <f t="shared" si="283"/>
        <v>2.541179318586237</v>
      </c>
      <c r="AA658">
        <f t="shared" si="284"/>
        <v>1.9716046437307013</v>
      </c>
      <c r="AB658">
        <f t="shared" si="285"/>
        <v>1.6649105880392587</v>
      </c>
      <c r="AC658">
        <f t="shared" si="286"/>
        <v>1.1537538285535216</v>
      </c>
      <c r="AD658">
        <f t="shared" si="287"/>
        <v>0.73022394212248198</v>
      </c>
      <c r="AE658">
        <f t="shared" si="288"/>
        <v>1.2322673716756065</v>
      </c>
      <c r="AF658">
        <f t="shared" si="289"/>
        <v>1.4088496948297049</v>
      </c>
      <c r="AG658">
        <f t="shared" si="290"/>
        <v>4.3091165519105301</v>
      </c>
      <c r="AH658">
        <f t="shared" si="291"/>
        <v>3.3432800833788598</v>
      </c>
      <c r="AI658">
        <f t="shared" si="292"/>
        <v>2.8232142926310368</v>
      </c>
      <c r="AJ658">
        <f t="shared" si="293"/>
        <v>1.9564379747179994</v>
      </c>
      <c r="AK658">
        <f t="shared" si="294"/>
        <v>1.238251882732911</v>
      </c>
      <c r="AL658">
        <f t="shared" si="295"/>
        <v>1.3286889120496834</v>
      </c>
      <c r="AM658">
        <f t="shared" si="296"/>
        <v>1.4071882534966416</v>
      </c>
      <c r="AN658">
        <f>ACOS(COS(RADIANS(90-$C658)) *COS(RADIANS(90-'1. Intensity Data'!$C$8)) +SIN(RADIANS(90-'Climate Stations - U of M'!$C658)) *SIN(RADIANS(90-'1. Intensity Data'!$C$8)) *COS(RADIANS('Climate Stations - U of M'!$D658-'1. Intensity Data'!$C$9))) *6371</f>
        <v>91.268213614752639</v>
      </c>
    </row>
    <row r="659" spans="1:40" x14ac:dyDescent="0.25">
      <c r="A659">
        <v>628</v>
      </c>
      <c r="B659" t="s">
        <v>1256</v>
      </c>
      <c r="C659">
        <v>46.7258</v>
      </c>
      <c r="D659">
        <v>-114.5331</v>
      </c>
      <c r="E659" s="13">
        <v>1272.5</v>
      </c>
      <c r="F659" t="s">
        <v>1257</v>
      </c>
      <c r="G659" t="s">
        <v>2346</v>
      </c>
      <c r="H659" s="8">
        <v>1.0363599999999999</v>
      </c>
      <c r="I659" s="8">
        <v>1.92991</v>
      </c>
      <c r="J659" s="8">
        <v>2.19638</v>
      </c>
      <c r="K659" s="8">
        <v>4.10398</v>
      </c>
      <c r="L659">
        <f t="shared" si="270"/>
        <v>4174.8689000000004</v>
      </c>
      <c r="M659">
        <f t="shared" si="271"/>
        <v>0.45643755390333751</v>
      </c>
      <c r="N659">
        <f t="shared" si="272"/>
        <v>1.167310280418087</v>
      </c>
      <c r="O659" s="6">
        <f t="shared" si="273"/>
        <v>0.18171486351904756</v>
      </c>
      <c r="P659" s="6">
        <f t="shared" si="274"/>
        <v>0.3304824085892743</v>
      </c>
      <c r="Q659">
        <f t="shared" si="275"/>
        <v>0.74889634450368081</v>
      </c>
      <c r="R659" s="8">
        <v>1.9086951605583482</v>
      </c>
      <c r="S659">
        <f t="shared" si="276"/>
        <v>1.5884026875836146</v>
      </c>
      <c r="T659">
        <f t="shared" si="277"/>
        <v>1.2323813955390115</v>
      </c>
      <c r="U659">
        <f t="shared" si="278"/>
        <v>1.0406776228996095</v>
      </c>
      <c r="V659">
        <f t="shared" si="279"/>
        <v>0.72117133516727328</v>
      </c>
      <c r="W659">
        <f t="shared" si="280"/>
        <v>0.45643755390333751</v>
      </c>
      <c r="X659">
        <f t="shared" si="281"/>
        <v>0.60141816542750304</v>
      </c>
      <c r="Y659">
        <f t="shared" si="282"/>
        <v>0.72726133623047895</v>
      </c>
      <c r="Z659">
        <f t="shared" si="283"/>
        <v>2.6061592788728092</v>
      </c>
      <c r="AA659">
        <f t="shared" si="284"/>
        <v>2.0220201301599383</v>
      </c>
      <c r="AB659">
        <f t="shared" si="285"/>
        <v>1.707483665468392</v>
      </c>
      <c r="AC659">
        <f t="shared" si="286"/>
        <v>1.1832562243158158</v>
      </c>
      <c r="AD659">
        <f t="shared" si="287"/>
        <v>0.74889634450368081</v>
      </c>
      <c r="AE659">
        <f t="shared" si="288"/>
        <v>1.2487974267700552</v>
      </c>
      <c r="AF659">
        <f t="shared" si="289"/>
        <v>1.4397278377461347</v>
      </c>
      <c r="AG659">
        <f t="shared" si="290"/>
        <v>4.0622397758549429</v>
      </c>
      <c r="AH659">
        <f t="shared" si="291"/>
        <v>3.1517377571288354</v>
      </c>
      <c r="AI659">
        <f t="shared" si="292"/>
        <v>2.6614674393532383</v>
      </c>
      <c r="AJ659">
        <f t="shared" si="293"/>
        <v>1.8443502430605776</v>
      </c>
      <c r="AK659">
        <f t="shared" si="294"/>
        <v>1.167310280418087</v>
      </c>
      <c r="AL659">
        <f t="shared" si="295"/>
        <v>1.4245777103135653</v>
      </c>
      <c r="AM659">
        <f t="shared" si="296"/>
        <v>1.6478858394628406</v>
      </c>
      <c r="AN659">
        <f>ACOS(COS(RADIANS(90-$C659)) *COS(RADIANS(90-'1. Intensity Data'!$C$8)) +SIN(RADIANS(90-'Climate Stations - U of M'!$C659)) *SIN(RADIANS(90-'1. Intensity Data'!$C$8)) *COS(RADIANS('Climate Stations - U of M'!$D659-'1. Intensity Data'!$C$9))) *6371</f>
        <v>192.88642133527176</v>
      </c>
    </row>
    <row r="660" spans="1:40" x14ac:dyDescent="0.25">
      <c r="A660">
        <v>629</v>
      </c>
      <c r="B660" t="s">
        <v>1258</v>
      </c>
      <c r="C660">
        <v>46.750599999999899</v>
      </c>
      <c r="D660">
        <v>-114.51390000000001</v>
      </c>
      <c r="E660" s="13">
        <v>1236</v>
      </c>
      <c r="F660" t="s">
        <v>1259</v>
      </c>
      <c r="G660" t="s">
        <v>2346</v>
      </c>
      <c r="H660" s="8">
        <v>1.0194700000000001</v>
      </c>
      <c r="I660" s="8">
        <v>1.8945099999999999</v>
      </c>
      <c r="J660" s="8">
        <v>2.1890399999999999</v>
      </c>
      <c r="K660" s="8">
        <v>3.9958399999999998</v>
      </c>
      <c r="L660">
        <f t="shared" si="270"/>
        <v>4055.1182399999998</v>
      </c>
      <c r="M660">
        <f t="shared" si="271"/>
        <v>0.44960236530212255</v>
      </c>
      <c r="N660">
        <f t="shared" si="272"/>
        <v>1.1820294001144231</v>
      </c>
      <c r="O660" s="6">
        <f t="shared" si="273"/>
        <v>0.1872246236272174</v>
      </c>
      <c r="P660" s="6">
        <f t="shared" si="274"/>
        <v>0.31982814530351994</v>
      </c>
      <c r="Q660">
        <f t="shared" si="275"/>
        <v>0.75092877270897151</v>
      </c>
      <c r="R660" s="8">
        <v>1.9179674944015619</v>
      </c>
      <c r="S660">
        <f t="shared" si="276"/>
        <v>1.5646162312513865</v>
      </c>
      <c r="T660">
        <f t="shared" si="277"/>
        <v>1.2139263863157308</v>
      </c>
      <c r="U660">
        <f t="shared" si="278"/>
        <v>1.0250933928888393</v>
      </c>
      <c r="V660">
        <f t="shared" si="279"/>
        <v>0.71037173717735369</v>
      </c>
      <c r="W660">
        <f t="shared" si="280"/>
        <v>0.44960236530212255</v>
      </c>
      <c r="X660">
        <f t="shared" si="281"/>
        <v>0.59206927397659193</v>
      </c>
      <c r="Y660">
        <f t="shared" si="282"/>
        <v>0.71573055070603142</v>
      </c>
      <c r="Z660">
        <f t="shared" si="283"/>
        <v>2.6132321290272209</v>
      </c>
      <c r="AA660">
        <f t="shared" si="284"/>
        <v>2.0275076863142232</v>
      </c>
      <c r="AB660">
        <f t="shared" si="285"/>
        <v>1.712117601776455</v>
      </c>
      <c r="AC660">
        <f t="shared" si="286"/>
        <v>1.1864674608801751</v>
      </c>
      <c r="AD660">
        <f t="shared" si="287"/>
        <v>0.75092877270897151</v>
      </c>
      <c r="AE660">
        <f t="shared" si="288"/>
        <v>1.2511155102308587</v>
      </c>
      <c r="AF660">
        <f t="shared" si="289"/>
        <v>1.4440580176509155</v>
      </c>
      <c r="AG660">
        <f t="shared" si="290"/>
        <v>4.1134623123981919</v>
      </c>
      <c r="AH660">
        <f t="shared" si="291"/>
        <v>3.1914793803089423</v>
      </c>
      <c r="AI660">
        <f t="shared" si="292"/>
        <v>2.6950270322608847</v>
      </c>
      <c r="AJ660">
        <f t="shared" si="293"/>
        <v>1.8676064521807887</v>
      </c>
      <c r="AK660">
        <f t="shared" si="294"/>
        <v>1.1820294001144231</v>
      </c>
      <c r="AL660">
        <f t="shared" si="295"/>
        <v>1.4337820500858172</v>
      </c>
      <c r="AM660">
        <f t="shared" si="296"/>
        <v>1.6523033502609876</v>
      </c>
      <c r="AN660">
        <f>ACOS(COS(RADIANS(90-$C660)) *COS(RADIANS(90-'1. Intensity Data'!$C$8)) +SIN(RADIANS(90-'Climate Stations - U of M'!$C660)) *SIN(RADIANS(90-'1. Intensity Data'!$C$8)) *COS(RADIANS('Climate Stations - U of M'!$D660-'1. Intensity Data'!$C$9))) *6371</f>
        <v>191.61804855202277</v>
      </c>
    </row>
    <row r="661" spans="1:40" x14ac:dyDescent="0.25">
      <c r="A661">
        <v>630</v>
      </c>
      <c r="B661" t="s">
        <v>1260</v>
      </c>
      <c r="C661">
        <v>47.936100000000003</v>
      </c>
      <c r="D661">
        <v>-110.5022</v>
      </c>
      <c r="E661">
        <v>785.79999999999905</v>
      </c>
      <c r="F661" t="s">
        <v>1261</v>
      </c>
      <c r="G661" t="s">
        <v>2345</v>
      </c>
      <c r="H661" s="8">
        <v>0.99422999999999995</v>
      </c>
      <c r="I661" s="8">
        <v>1.59</v>
      </c>
      <c r="J661" s="8">
        <v>2.3931800000000001</v>
      </c>
      <c r="K661" s="8">
        <v>3.7966700000000002</v>
      </c>
      <c r="L661">
        <f t="shared" si="270"/>
        <v>2578.0840719999969</v>
      </c>
      <c r="M661">
        <f t="shared" si="271"/>
        <v>0.58130756646603765</v>
      </c>
      <c r="N661">
        <f t="shared" si="272"/>
        <v>1.735598720530779</v>
      </c>
      <c r="O661" s="6">
        <f t="shared" si="273"/>
        <v>0.29506246575316641</v>
      </c>
      <c r="P661" s="6">
        <f t="shared" si="274"/>
        <v>0.37678585024016487</v>
      </c>
      <c r="Q661">
        <f t="shared" si="275"/>
        <v>1.0561922853854719</v>
      </c>
      <c r="R661" s="8">
        <v>1.1817210056568166</v>
      </c>
      <c r="S661">
        <f t="shared" si="276"/>
        <v>2.0229503313018111</v>
      </c>
      <c r="T661">
        <f t="shared" si="277"/>
        <v>1.5695304294583017</v>
      </c>
      <c r="U661">
        <f t="shared" si="278"/>
        <v>1.3253812515425658</v>
      </c>
      <c r="V661">
        <f t="shared" si="279"/>
        <v>0.91846595501633954</v>
      </c>
      <c r="W661">
        <f t="shared" si="280"/>
        <v>0.58130756646603765</v>
      </c>
      <c r="X661">
        <f t="shared" si="281"/>
        <v>0.68453817484952828</v>
      </c>
      <c r="Y661">
        <f t="shared" si="282"/>
        <v>0.77414234292639805</v>
      </c>
      <c r="Z661">
        <f t="shared" si="283"/>
        <v>3.6755491531414419</v>
      </c>
      <c r="AA661">
        <f t="shared" si="284"/>
        <v>2.8517191705407741</v>
      </c>
      <c r="AB661">
        <f t="shared" si="285"/>
        <v>2.4081184106788758</v>
      </c>
      <c r="AC661">
        <f t="shared" si="286"/>
        <v>1.6687838109090458</v>
      </c>
      <c r="AD661">
        <f t="shared" si="287"/>
        <v>1.0561922853854719</v>
      </c>
      <c r="AE661">
        <f t="shared" si="288"/>
        <v>1.0670538880446723</v>
      </c>
      <c r="AF661">
        <f t="shared" si="289"/>
        <v>1.1002309074071195</v>
      </c>
      <c r="AG661">
        <f t="shared" si="290"/>
        <v>6.0398835474471113</v>
      </c>
      <c r="AH661">
        <f t="shared" si="291"/>
        <v>4.6861165454331033</v>
      </c>
      <c r="AI661">
        <f t="shared" si="292"/>
        <v>3.9571650828101759</v>
      </c>
      <c r="AJ661">
        <f t="shared" si="293"/>
        <v>2.742245978438631</v>
      </c>
      <c r="AK661">
        <f t="shared" si="294"/>
        <v>1.735598720530779</v>
      </c>
      <c r="AL661">
        <f t="shared" si="295"/>
        <v>1.8999940403980842</v>
      </c>
      <c r="AM661">
        <f t="shared" si="296"/>
        <v>2.0426891780429055</v>
      </c>
      <c r="AN661">
        <f>ACOS(COS(RADIANS(90-$C661)) *COS(RADIANS(90-'1. Intensity Data'!$C$8)) +SIN(RADIANS(90-'Climate Stations - U of M'!$C661)) *SIN(RADIANS(90-'1. Intensity Data'!$C$8)) *COS(RADIANS('Climate Stations - U of M'!$D661-'1. Intensity Data'!$C$9))) *6371</f>
        <v>188.08306539685756</v>
      </c>
    </row>
    <row r="662" spans="1:40" x14ac:dyDescent="0.25">
      <c r="A662" s="1">
        <v>1084</v>
      </c>
      <c r="B662" t="s">
        <v>2162</v>
      </c>
      <c r="C662">
        <v>45.283299999999898</v>
      </c>
      <c r="D662">
        <v>-111.4333</v>
      </c>
      <c r="E662" s="13">
        <v>2706.5999999999899</v>
      </c>
      <c r="F662" t="s">
        <v>2163</v>
      </c>
      <c r="G662" t="s">
        <v>2345</v>
      </c>
      <c r="H662" s="8">
        <v>0.89046000000000003</v>
      </c>
      <c r="I662" s="8">
        <v>1.57734</v>
      </c>
      <c r="J662" s="8">
        <v>2.00671</v>
      </c>
      <c r="K662" s="8">
        <v>3.32775</v>
      </c>
      <c r="L662">
        <f t="shared" si="270"/>
        <v>8879.9215439999662</v>
      </c>
      <c r="M662">
        <f t="shared" si="271"/>
        <v>0.47539746682642936</v>
      </c>
      <c r="N662">
        <f t="shared" si="272"/>
        <v>1.3206423095792426</v>
      </c>
      <c r="O662" s="6">
        <f t="shared" si="273"/>
        <v>0.21606336199454595</v>
      </c>
      <c r="P662" s="6">
        <f t="shared" si="274"/>
        <v>0.32563375663760696</v>
      </c>
      <c r="Q662">
        <f t="shared" si="275"/>
        <v>0.82313803310842482</v>
      </c>
      <c r="R662" s="8">
        <v>1.3115987387560004</v>
      </c>
      <c r="S662">
        <f t="shared" si="276"/>
        <v>1.6543831845559742</v>
      </c>
      <c r="T662">
        <f t="shared" si="277"/>
        <v>1.2835731604313594</v>
      </c>
      <c r="U662">
        <f t="shared" si="278"/>
        <v>1.0839062243642588</v>
      </c>
      <c r="V662">
        <f t="shared" si="279"/>
        <v>0.75112799758575843</v>
      </c>
      <c r="W662">
        <f t="shared" si="280"/>
        <v>0.47539746682642936</v>
      </c>
      <c r="X662">
        <f t="shared" si="281"/>
        <v>0.57916310011982208</v>
      </c>
      <c r="Y662">
        <f t="shared" si="282"/>
        <v>0.66923166981848692</v>
      </c>
      <c r="Z662">
        <f t="shared" si="283"/>
        <v>2.8645203552173184</v>
      </c>
      <c r="AA662">
        <f t="shared" si="284"/>
        <v>2.2224726893927471</v>
      </c>
      <c r="AB662">
        <f t="shared" si="285"/>
        <v>1.8767547154872084</v>
      </c>
      <c r="AC662">
        <f t="shared" si="286"/>
        <v>1.3005580923113114</v>
      </c>
      <c r="AD662">
        <f t="shared" si="287"/>
        <v>0.82313803310842482</v>
      </c>
      <c r="AE662">
        <f t="shared" si="288"/>
        <v>1.0995233213194684</v>
      </c>
      <c r="AF662">
        <f t="shared" si="289"/>
        <v>1.1608838087644382</v>
      </c>
      <c r="AG662">
        <f t="shared" si="290"/>
        <v>4.5958352373357645</v>
      </c>
      <c r="AH662">
        <f t="shared" si="291"/>
        <v>3.565734235863955</v>
      </c>
      <c r="AI662">
        <f t="shared" si="292"/>
        <v>3.0110644658406729</v>
      </c>
      <c r="AJ662">
        <f t="shared" si="293"/>
        <v>2.0866148491352035</v>
      </c>
      <c r="AK662">
        <f t="shared" si="294"/>
        <v>1.3206423095792426</v>
      </c>
      <c r="AL662">
        <f t="shared" si="295"/>
        <v>1.4921592321844319</v>
      </c>
      <c r="AM662">
        <f t="shared" si="296"/>
        <v>1.6410359210057364</v>
      </c>
      <c r="AN662">
        <f>ACOS(COS(RADIANS(90-$C662)) *COS(RADIANS(90-'1. Intensity Data'!$C$8)) +SIN(RADIANS(90-'Climate Stations - U of M'!$C662)) *SIN(RADIANS(90-'1. Intensity Data'!$C$8)) *COS(RADIANS('Climate Stations - U of M'!$D662-'1. Intensity Data'!$C$9))) *6371</f>
        <v>152.14836643315937</v>
      </c>
    </row>
    <row r="663" spans="1:40" x14ac:dyDescent="0.25">
      <c r="A663">
        <v>632</v>
      </c>
      <c r="B663" t="s">
        <v>1264</v>
      </c>
      <c r="C663">
        <v>47.7</v>
      </c>
      <c r="D663">
        <v>-114.63330000000001</v>
      </c>
      <c r="E663">
        <v>865.89999999999895</v>
      </c>
      <c r="F663" t="s">
        <v>1265</v>
      </c>
      <c r="G663" t="s">
        <v>2346</v>
      </c>
      <c r="H663" s="8">
        <v>0.66627999999999998</v>
      </c>
      <c r="I663" s="8">
        <v>1.2</v>
      </c>
      <c r="J663" s="8">
        <v>1.6</v>
      </c>
      <c r="K663" s="8">
        <v>2.5</v>
      </c>
      <c r="L663">
        <f t="shared" si="270"/>
        <v>2840.8793559999967</v>
      </c>
      <c r="M663">
        <f t="shared" si="271"/>
        <v>0.31043674881199995</v>
      </c>
      <c r="N663">
        <f t="shared" si="272"/>
        <v>1.05248879356</v>
      </c>
      <c r="O663" s="6">
        <f t="shared" si="273"/>
        <v>0.18968499002136799</v>
      </c>
      <c r="P663" s="6">
        <f t="shared" si="274"/>
        <v>0.17895713278414738</v>
      </c>
      <c r="Q663">
        <f t="shared" si="275"/>
        <v>0.61572296317207365</v>
      </c>
      <c r="R663" s="8">
        <v>1.1733153042728921</v>
      </c>
      <c r="S663">
        <f t="shared" si="276"/>
        <v>1.0803198858657599</v>
      </c>
      <c r="T663">
        <f t="shared" si="277"/>
        <v>0.83817922179240001</v>
      </c>
      <c r="U663">
        <f t="shared" si="278"/>
        <v>0.70779578729135983</v>
      </c>
      <c r="V663">
        <f t="shared" si="279"/>
        <v>0.49049006312295995</v>
      </c>
      <c r="W663">
        <f t="shared" si="280"/>
        <v>0.31043674881199995</v>
      </c>
      <c r="X663">
        <f t="shared" si="281"/>
        <v>0.39939756160899997</v>
      </c>
      <c r="Y663">
        <f t="shared" si="282"/>
        <v>0.47661554711679599</v>
      </c>
      <c r="Z663">
        <f t="shared" si="283"/>
        <v>2.1427159118388159</v>
      </c>
      <c r="AA663">
        <f t="shared" si="284"/>
        <v>1.6624520005645986</v>
      </c>
      <c r="AB663">
        <f t="shared" si="285"/>
        <v>1.4038483560323278</v>
      </c>
      <c r="AC663">
        <f t="shared" si="286"/>
        <v>0.97284228181187637</v>
      </c>
      <c r="AD663">
        <f t="shared" si="287"/>
        <v>0.61572296317207365</v>
      </c>
      <c r="AE663">
        <f t="shared" si="288"/>
        <v>1.0649524626986913</v>
      </c>
      <c r="AF663">
        <f t="shared" si="289"/>
        <v>1.0963054448608267</v>
      </c>
      <c r="AG663">
        <f t="shared" si="290"/>
        <v>3.6626610015888001</v>
      </c>
      <c r="AH663">
        <f t="shared" si="291"/>
        <v>2.8417197426119998</v>
      </c>
      <c r="AI663">
        <f t="shared" si="292"/>
        <v>2.3996744493167999</v>
      </c>
      <c r="AJ663">
        <f t="shared" si="293"/>
        <v>1.6629322938248001</v>
      </c>
      <c r="AK663">
        <f t="shared" si="294"/>
        <v>1.05248879356</v>
      </c>
      <c r="AL663">
        <f t="shared" si="295"/>
        <v>1.1893665951700001</v>
      </c>
      <c r="AM663">
        <f t="shared" si="296"/>
        <v>1.3081765269674801</v>
      </c>
      <c r="AN663">
        <f>ACOS(COS(RADIANS(90-$C663)) *COS(RADIANS(90-'1. Intensity Data'!$C$8)) +SIN(RADIANS(90-'Climate Stations - U of M'!$C663)) *SIN(RADIANS(90-'1. Intensity Data'!$C$8)) *COS(RADIANS('Climate Stations - U of M'!$D663-'1. Intensity Data'!$C$9))) *6371</f>
        <v>233.37796238530476</v>
      </c>
    </row>
    <row r="664" spans="1:40" x14ac:dyDescent="0.25">
      <c r="A664">
        <v>631</v>
      </c>
      <c r="B664" t="s">
        <v>1262</v>
      </c>
      <c r="C664">
        <v>47.716700000000003</v>
      </c>
      <c r="D664">
        <v>-114.65</v>
      </c>
      <c r="E664">
        <v>878.1</v>
      </c>
      <c r="F664" t="s">
        <v>1263</v>
      </c>
      <c r="G664" t="s">
        <v>2346</v>
      </c>
      <c r="H664" s="8">
        <v>0.6875</v>
      </c>
      <c r="I664" s="8">
        <v>1.2250000000000001</v>
      </c>
      <c r="J664" s="8">
        <v>1.69062</v>
      </c>
      <c r="K664" s="8">
        <v>2.5666699999999998</v>
      </c>
      <c r="L664">
        <f t="shared" si="270"/>
        <v>2880.905604</v>
      </c>
      <c r="M664">
        <f t="shared" si="271"/>
        <v>0.32214260195836736</v>
      </c>
      <c r="N664">
        <f t="shared" si="272"/>
        <v>1.1129085972930635</v>
      </c>
      <c r="O664" s="6">
        <f t="shared" si="273"/>
        <v>0.20213735814883121</v>
      </c>
      <c r="P664" s="6">
        <f t="shared" si="274"/>
        <v>0.18203166207166899</v>
      </c>
      <c r="Q664">
        <f t="shared" si="275"/>
        <v>0.64747012968236628</v>
      </c>
      <c r="R664" s="8">
        <v>1.1817210056568166</v>
      </c>
      <c r="S664">
        <f t="shared" si="276"/>
        <v>1.1210562548151182</v>
      </c>
      <c r="T664">
        <f t="shared" si="277"/>
        <v>0.86978502528759183</v>
      </c>
      <c r="U664">
        <f t="shared" si="278"/>
        <v>0.73448513246507752</v>
      </c>
      <c r="V664">
        <f t="shared" si="279"/>
        <v>0.50898531109422041</v>
      </c>
      <c r="W664">
        <f t="shared" si="280"/>
        <v>0.32214260195836736</v>
      </c>
      <c r="X664">
        <f t="shared" si="281"/>
        <v>0.41348195146877553</v>
      </c>
      <c r="Y664">
        <f t="shared" si="282"/>
        <v>0.49276450684380985</v>
      </c>
      <c r="Z664">
        <f t="shared" si="283"/>
        <v>2.2531960512946347</v>
      </c>
      <c r="AA664">
        <f t="shared" si="284"/>
        <v>1.7481693501423892</v>
      </c>
      <c r="AB664">
        <f t="shared" si="285"/>
        <v>1.4762318956757949</v>
      </c>
      <c r="AC664">
        <f t="shared" si="286"/>
        <v>1.0230028048981388</v>
      </c>
      <c r="AD664">
        <f t="shared" si="287"/>
        <v>0.64747012968236628</v>
      </c>
      <c r="AE664">
        <f t="shared" si="288"/>
        <v>1.0670538880446723</v>
      </c>
      <c r="AF664">
        <f t="shared" si="289"/>
        <v>1.1002309074071195</v>
      </c>
      <c r="AG664">
        <f t="shared" si="290"/>
        <v>3.8729219185798609</v>
      </c>
      <c r="AH664">
        <f t="shared" si="291"/>
        <v>3.0048532126912715</v>
      </c>
      <c r="AI664">
        <f t="shared" si="292"/>
        <v>2.5374316018281844</v>
      </c>
      <c r="AJ664">
        <f t="shared" si="293"/>
        <v>1.7583955837230403</v>
      </c>
      <c r="AK664">
        <f t="shared" si="294"/>
        <v>1.1129085972930635</v>
      </c>
      <c r="AL664">
        <f t="shared" si="295"/>
        <v>1.2573364479697977</v>
      </c>
      <c r="AM664">
        <f t="shared" si="296"/>
        <v>1.3826998223572029</v>
      </c>
      <c r="AN664">
        <f>ACOS(COS(RADIANS(90-$C664)) *COS(RADIANS(90-'1. Intensity Data'!$C$8)) +SIN(RADIANS(90-'Climate Stations - U of M'!$C664)) *SIN(RADIANS(90-'1. Intensity Data'!$C$8)) *COS(RADIANS('Climate Stations - U of M'!$D664-'1. Intensity Data'!$C$9))) *6371</f>
        <v>235.40617081857837</v>
      </c>
    </row>
    <row r="665" spans="1:40" x14ac:dyDescent="0.25">
      <c r="A665">
        <v>633</v>
      </c>
      <c r="B665" t="s">
        <v>1266</v>
      </c>
      <c r="C665">
        <v>48.25</v>
      </c>
      <c r="D665">
        <v>-110.2</v>
      </c>
      <c r="E665">
        <v>841.89999999999895</v>
      </c>
      <c r="F665" t="s">
        <v>1267</v>
      </c>
      <c r="G665" t="s">
        <v>2345</v>
      </c>
      <c r="H665" s="8">
        <v>0.99182999999999999</v>
      </c>
      <c r="I665" s="8">
        <v>1.5792900000000001</v>
      </c>
      <c r="J665" s="8">
        <v>2.3853399999999998</v>
      </c>
      <c r="K665" s="8">
        <v>3.8024499999999999</v>
      </c>
      <c r="L665">
        <f t="shared" si="270"/>
        <v>2762.1391959999964</v>
      </c>
      <c r="M665">
        <f t="shared" si="271"/>
        <v>0.58237367837509268</v>
      </c>
      <c r="N665">
        <f t="shared" si="272"/>
        <v>1.7208828990609459</v>
      </c>
      <c r="O665" s="6">
        <f t="shared" si="273"/>
        <v>0.29102825292849988</v>
      </c>
      <c r="P665" s="6">
        <f t="shared" si="274"/>
        <v>0.38064826539441654</v>
      </c>
      <c r="Q665">
        <f t="shared" si="275"/>
        <v>1.0507655822276811</v>
      </c>
      <c r="R665" s="8">
        <v>1.1727019725748</v>
      </c>
      <c r="S665">
        <f t="shared" si="276"/>
        <v>2.0266604007453224</v>
      </c>
      <c r="T665">
        <f t="shared" si="277"/>
        <v>1.5724089316127503</v>
      </c>
      <c r="U665">
        <f t="shared" si="278"/>
        <v>1.3278119866952112</v>
      </c>
      <c r="V665">
        <f t="shared" si="279"/>
        <v>0.92015041183264645</v>
      </c>
      <c r="W665">
        <f t="shared" si="280"/>
        <v>0.58237367837509268</v>
      </c>
      <c r="X665">
        <f t="shared" si="281"/>
        <v>0.68473775878131948</v>
      </c>
      <c r="Y665">
        <f t="shared" si="282"/>
        <v>0.77358978057392447</v>
      </c>
      <c r="Z665">
        <f t="shared" si="283"/>
        <v>3.6566642261523299</v>
      </c>
      <c r="AA665">
        <f t="shared" si="284"/>
        <v>2.8370670720147393</v>
      </c>
      <c r="AB665">
        <f t="shared" si="285"/>
        <v>2.3957455274791126</v>
      </c>
      <c r="AC665">
        <f t="shared" si="286"/>
        <v>1.6602096199197363</v>
      </c>
      <c r="AD665">
        <f t="shared" si="287"/>
        <v>1.0507655822276811</v>
      </c>
      <c r="AE665">
        <f t="shared" si="288"/>
        <v>1.0647991297741681</v>
      </c>
      <c r="AF665">
        <f t="shared" si="289"/>
        <v>1.0960190189578176</v>
      </c>
      <c r="AG665">
        <f t="shared" si="290"/>
        <v>5.9886724887320915</v>
      </c>
      <c r="AH665">
        <f t="shared" si="291"/>
        <v>4.6463838274645539</v>
      </c>
      <c r="AI665">
        <f t="shared" si="292"/>
        <v>3.9236130098589563</v>
      </c>
      <c r="AJ665">
        <f t="shared" si="293"/>
        <v>2.7189949805162947</v>
      </c>
      <c r="AK665">
        <f t="shared" si="294"/>
        <v>1.7208828990609459</v>
      </c>
      <c r="AL665">
        <f t="shared" si="295"/>
        <v>1.8869971742957095</v>
      </c>
      <c r="AM665">
        <f t="shared" si="296"/>
        <v>2.0311843651994841</v>
      </c>
      <c r="AN665">
        <f>ACOS(COS(RADIANS(90-$C665)) *COS(RADIANS(90-'1. Intensity Data'!$C$8)) +SIN(RADIANS(90-'Climate Stations - U of M'!$C665)) *SIN(RADIANS(90-'1. Intensity Data'!$C$8)) *COS(RADIANS('Climate Stations - U of M'!$D665-'1. Intensity Data'!$C$9))) *6371</f>
        <v>229.43811536268035</v>
      </c>
    </row>
    <row r="666" spans="1:40" x14ac:dyDescent="0.25">
      <c r="A666">
        <v>634</v>
      </c>
      <c r="B666" t="s">
        <v>1268</v>
      </c>
      <c r="C666">
        <v>48.95</v>
      </c>
      <c r="D666">
        <v>-107.8167</v>
      </c>
      <c r="E666">
        <v>811.1</v>
      </c>
      <c r="F666" t="s">
        <v>1269</v>
      </c>
      <c r="G666" t="s">
        <v>2345</v>
      </c>
      <c r="H666" s="8">
        <v>1.11314</v>
      </c>
      <c r="I666" s="8">
        <v>1.6128</v>
      </c>
      <c r="J666" s="8">
        <v>2.7347800000000002</v>
      </c>
      <c r="K666" s="8">
        <v>3.8340399999999999</v>
      </c>
      <c r="L666">
        <f t="shared" si="270"/>
        <v>2661.089324</v>
      </c>
      <c r="M666">
        <f t="shared" si="271"/>
        <v>0.71176846914930569</v>
      </c>
      <c r="N666">
        <f t="shared" si="272"/>
        <v>2.0678392871449258</v>
      </c>
      <c r="O666" s="6">
        <f t="shared" si="273"/>
        <v>0.34664183112266922</v>
      </c>
      <c r="P666" s="6">
        <f t="shared" si="274"/>
        <v>0.47149466124249073</v>
      </c>
      <c r="Q666">
        <f t="shared" si="275"/>
        <v>1.2696669741937083</v>
      </c>
      <c r="R666" s="8">
        <v>1.6488362705210395</v>
      </c>
      <c r="S666">
        <f t="shared" si="276"/>
        <v>2.4769542726395839</v>
      </c>
      <c r="T666">
        <f t="shared" si="277"/>
        <v>1.9217748667031254</v>
      </c>
      <c r="U666">
        <f t="shared" si="278"/>
        <v>1.6228321096604168</v>
      </c>
      <c r="V666">
        <f t="shared" si="279"/>
        <v>1.124594181255903</v>
      </c>
      <c r="W666">
        <f t="shared" si="280"/>
        <v>0.71176846914930569</v>
      </c>
      <c r="X666">
        <f t="shared" si="281"/>
        <v>0.81211135186197925</v>
      </c>
      <c r="Y666">
        <f t="shared" si="282"/>
        <v>0.89920897405657996</v>
      </c>
      <c r="Z666">
        <f t="shared" si="283"/>
        <v>4.4184410701941044</v>
      </c>
      <c r="AA666">
        <f t="shared" si="284"/>
        <v>3.4281008303230127</v>
      </c>
      <c r="AB666">
        <f t="shared" si="285"/>
        <v>2.8948407011616548</v>
      </c>
      <c r="AC666">
        <f t="shared" si="286"/>
        <v>2.0060738192260592</v>
      </c>
      <c r="AD666">
        <f t="shared" si="287"/>
        <v>1.2696669741937083</v>
      </c>
      <c r="AE666">
        <f t="shared" si="288"/>
        <v>1.1838327042607282</v>
      </c>
      <c r="AF666">
        <f t="shared" si="289"/>
        <v>1.3183737360987116</v>
      </c>
      <c r="AG666">
        <f t="shared" si="290"/>
        <v>7.1960807192643408</v>
      </c>
      <c r="AH666">
        <f t="shared" si="291"/>
        <v>5.5831660752912997</v>
      </c>
      <c r="AI666">
        <f t="shared" si="292"/>
        <v>4.7146735746904307</v>
      </c>
      <c r="AJ666">
        <f t="shared" si="293"/>
        <v>3.2671860736889831</v>
      </c>
      <c r="AK666">
        <f t="shared" si="294"/>
        <v>2.0678392871449258</v>
      </c>
      <c r="AL666">
        <f t="shared" si="295"/>
        <v>2.2345744653586945</v>
      </c>
      <c r="AM666">
        <f t="shared" si="296"/>
        <v>2.3793006000482455</v>
      </c>
      <c r="AN666">
        <f>ACOS(COS(RADIANS(90-$C666)) *COS(RADIANS(90-'1. Intensity Data'!$C$8)) +SIN(RADIANS(90-'Climate Stations - U of M'!$C666)) *SIN(RADIANS(90-'1. Intensity Data'!$C$8)) *COS(RADIANS('Climate Stations - U of M'!$D666-'1. Intensity Data'!$C$9))) *6371</f>
        <v>408.76673546983375</v>
      </c>
    </row>
    <row r="667" spans="1:40" x14ac:dyDescent="0.25">
      <c r="A667">
        <v>635</v>
      </c>
      <c r="B667" t="s">
        <v>1270</v>
      </c>
      <c r="C667">
        <v>46.166699999999899</v>
      </c>
      <c r="D667">
        <v>-112.9</v>
      </c>
      <c r="E667" s="13">
        <v>1585</v>
      </c>
      <c r="F667" t="s">
        <v>1271</v>
      </c>
      <c r="G667" t="s">
        <v>2346</v>
      </c>
      <c r="H667" s="8">
        <v>0.80954000000000004</v>
      </c>
      <c r="I667" s="8">
        <v>1.2445900000000001</v>
      </c>
      <c r="J667" s="8">
        <v>1.7208300000000001</v>
      </c>
      <c r="K667" s="8">
        <v>2.8311799999999998</v>
      </c>
      <c r="L667">
        <f t="shared" si="270"/>
        <v>5200.1314000000002</v>
      </c>
      <c r="M667">
        <f t="shared" si="271"/>
        <v>0.44538758839365578</v>
      </c>
      <c r="N667">
        <f t="shared" si="272"/>
        <v>1.0907838306760858</v>
      </c>
      <c r="O667" s="6">
        <f t="shared" si="273"/>
        <v>0.16497761935114064</v>
      </c>
      <c r="P667" s="6">
        <f t="shared" si="274"/>
        <v>0.33103381668492077</v>
      </c>
      <c r="Q667">
        <f t="shared" si="275"/>
        <v>0.71090882368050323</v>
      </c>
      <c r="R667" s="8">
        <v>1.3891051434336132</v>
      </c>
      <c r="S667">
        <f t="shared" si="276"/>
        <v>1.5499488076099222</v>
      </c>
      <c r="T667">
        <f t="shared" si="277"/>
        <v>1.2025464886628705</v>
      </c>
      <c r="U667">
        <f t="shared" si="278"/>
        <v>1.0154837015375351</v>
      </c>
      <c r="V667">
        <f t="shared" si="279"/>
        <v>0.70371238966197613</v>
      </c>
      <c r="W667">
        <f t="shared" si="280"/>
        <v>0.44538758839365578</v>
      </c>
      <c r="X667">
        <f t="shared" si="281"/>
        <v>0.53642569129524187</v>
      </c>
      <c r="Y667">
        <f t="shared" si="282"/>
        <v>0.61544676461381864</v>
      </c>
      <c r="Z667">
        <f t="shared" si="283"/>
        <v>2.4739627064081509</v>
      </c>
      <c r="AA667">
        <f t="shared" si="284"/>
        <v>1.9194538239373589</v>
      </c>
      <c r="AB667">
        <f t="shared" si="285"/>
        <v>1.6208721179915473</v>
      </c>
      <c r="AC667">
        <f t="shared" si="286"/>
        <v>1.1232359414151951</v>
      </c>
      <c r="AD667">
        <f t="shared" si="287"/>
        <v>0.71090882368050323</v>
      </c>
      <c r="AE667">
        <f t="shared" si="288"/>
        <v>1.1188999224888714</v>
      </c>
      <c r="AF667">
        <f t="shared" si="289"/>
        <v>1.1970792997488835</v>
      </c>
      <c r="AG667">
        <f t="shared" si="290"/>
        <v>3.7959277307527781</v>
      </c>
      <c r="AH667">
        <f t="shared" si="291"/>
        <v>2.9451163428254317</v>
      </c>
      <c r="AI667">
        <f t="shared" si="292"/>
        <v>2.4869871339414753</v>
      </c>
      <c r="AJ667">
        <f t="shared" si="293"/>
        <v>1.7234384524682156</v>
      </c>
      <c r="AK667">
        <f t="shared" si="294"/>
        <v>1.0907838306760858</v>
      </c>
      <c r="AL667">
        <f t="shared" si="295"/>
        <v>1.2482953730070643</v>
      </c>
      <c r="AM667">
        <f t="shared" si="296"/>
        <v>1.3850153917503538</v>
      </c>
      <c r="AN667">
        <f>ACOS(COS(RADIANS(90-$C667)) *COS(RADIANS(90-'1. Intensity Data'!$C$8)) +SIN(RADIANS(90-'Climate Stations - U of M'!$C667)) *SIN(RADIANS(90-'1. Intensity Data'!$C$8)) *COS(RADIANS('Climate Stations - U of M'!$D667-'1. Intensity Data'!$C$9))) *6371</f>
        <v>82.771427063878249</v>
      </c>
    </row>
    <row r="668" spans="1:40" x14ac:dyDescent="0.25">
      <c r="A668">
        <v>636</v>
      </c>
      <c r="B668" t="s">
        <v>1272</v>
      </c>
      <c r="C668">
        <v>46.366700000000002</v>
      </c>
      <c r="D668">
        <v>-110.38330000000001</v>
      </c>
      <c r="E668" s="13">
        <v>1767.8</v>
      </c>
      <c r="F668" t="s">
        <v>1273</v>
      </c>
      <c r="G668" t="s">
        <v>2345</v>
      </c>
      <c r="H668" s="8">
        <v>1.04667</v>
      </c>
      <c r="I668" s="8">
        <v>1.7412099999999999</v>
      </c>
      <c r="J668" s="8">
        <v>2.3723200000000002</v>
      </c>
      <c r="K668" s="8">
        <v>3.76</v>
      </c>
      <c r="L668">
        <f t="shared" si="270"/>
        <v>5799.8689519999998</v>
      </c>
      <c r="M668">
        <f t="shared" si="271"/>
        <v>0.58796180766306194</v>
      </c>
      <c r="N668">
        <f t="shared" si="272"/>
        <v>1.6300682803965962</v>
      </c>
      <c r="O668" s="6">
        <f t="shared" si="273"/>
        <v>0.26638556861438556</v>
      </c>
      <c r="P668" s="6">
        <f t="shared" si="274"/>
        <v>0.40331740183614262</v>
      </c>
      <c r="Q668">
        <f t="shared" si="275"/>
        <v>1.0166928411163694</v>
      </c>
      <c r="R668" s="8">
        <v>1.3994696212627815</v>
      </c>
      <c r="S668">
        <f t="shared" si="276"/>
        <v>2.0461070906674554</v>
      </c>
      <c r="T668">
        <f t="shared" si="277"/>
        <v>1.5874968806902672</v>
      </c>
      <c r="U668">
        <f t="shared" si="278"/>
        <v>1.3405529214717811</v>
      </c>
      <c r="V668">
        <f t="shared" si="279"/>
        <v>0.92897965610763789</v>
      </c>
      <c r="W668">
        <f t="shared" si="280"/>
        <v>0.58796180766306194</v>
      </c>
      <c r="X668">
        <f t="shared" si="281"/>
        <v>0.70263885574729645</v>
      </c>
      <c r="Y668">
        <f t="shared" si="282"/>
        <v>0.80217853348441204</v>
      </c>
      <c r="Z668">
        <f t="shared" si="283"/>
        <v>3.5380910870849656</v>
      </c>
      <c r="AA668">
        <f t="shared" si="284"/>
        <v>2.7450706710141972</v>
      </c>
      <c r="AB668">
        <f t="shared" si="285"/>
        <v>2.318059677745322</v>
      </c>
      <c r="AC668">
        <f t="shared" si="286"/>
        <v>1.6063746889638637</v>
      </c>
      <c r="AD668">
        <f t="shared" si="287"/>
        <v>1.0166928411163694</v>
      </c>
      <c r="AE668">
        <f t="shared" si="288"/>
        <v>1.1214910419461637</v>
      </c>
      <c r="AF668">
        <f t="shared" si="289"/>
        <v>1.2019195108951051</v>
      </c>
      <c r="AG668">
        <f t="shared" si="290"/>
        <v>5.6726376157801548</v>
      </c>
      <c r="AH668">
        <f t="shared" si="291"/>
        <v>4.40118435707081</v>
      </c>
      <c r="AI668">
        <f t="shared" si="292"/>
        <v>3.7165556793042391</v>
      </c>
      <c r="AJ668">
        <f t="shared" si="293"/>
        <v>2.575507883026622</v>
      </c>
      <c r="AK668">
        <f t="shared" si="294"/>
        <v>1.6300682803965962</v>
      </c>
      <c r="AL668">
        <f t="shared" si="295"/>
        <v>1.8156312102974472</v>
      </c>
      <c r="AM668">
        <f t="shared" si="296"/>
        <v>1.9766998334513859</v>
      </c>
      <c r="AN668">
        <f>ACOS(COS(RADIANS(90-$C668)) *COS(RADIANS(90-'1. Intensity Data'!$C$8)) +SIN(RADIANS(90-'Climate Stations - U of M'!$C668)) *SIN(RADIANS(90-'1. Intensity Data'!$C$8)) *COS(RADIANS('Climate Stations - U of M'!$D668-'1. Intensity Data'!$C$9))) *6371</f>
        <v>127.26971641933987</v>
      </c>
    </row>
    <row r="669" spans="1:40" x14ac:dyDescent="0.25">
      <c r="A669">
        <v>637</v>
      </c>
      <c r="B669" t="s">
        <v>1274</v>
      </c>
      <c r="C669">
        <v>48.649999999999899</v>
      </c>
      <c r="D669">
        <v>-108.3</v>
      </c>
      <c r="E669">
        <v>946.1</v>
      </c>
      <c r="F669" t="s">
        <v>1275</v>
      </c>
      <c r="G669" t="s">
        <v>2345</v>
      </c>
      <c r="H669" s="8">
        <v>1.1382399999999999</v>
      </c>
      <c r="I669" s="8">
        <v>1.61408</v>
      </c>
      <c r="J669" s="8">
        <v>2.7305600000000001</v>
      </c>
      <c r="K669" s="8">
        <v>3.8191999999999999</v>
      </c>
      <c r="L669">
        <f t="shared" si="270"/>
        <v>3104.0027239999999</v>
      </c>
      <c r="M669">
        <f t="shared" si="271"/>
        <v>0.74238551054718471</v>
      </c>
      <c r="N669">
        <f t="shared" si="272"/>
        <v>2.0557182458342527</v>
      </c>
      <c r="O669" s="6">
        <f t="shared" si="273"/>
        <v>0.33571702760048883</v>
      </c>
      <c r="P669" s="6">
        <f t="shared" si="274"/>
        <v>0.50968419939994025</v>
      </c>
      <c r="Q669">
        <f t="shared" si="275"/>
        <v>1.2827012226170966</v>
      </c>
      <c r="R669" s="8">
        <v>1.8610891204617239</v>
      </c>
      <c r="S669">
        <f t="shared" si="276"/>
        <v>2.5835015767042027</v>
      </c>
      <c r="T669">
        <f t="shared" si="277"/>
        <v>2.004440878477399</v>
      </c>
      <c r="U669">
        <f t="shared" si="278"/>
        <v>1.692638964047581</v>
      </c>
      <c r="V669">
        <f t="shared" si="279"/>
        <v>1.172969106664552</v>
      </c>
      <c r="W669">
        <f t="shared" si="280"/>
        <v>0.74238551054718471</v>
      </c>
      <c r="X669">
        <f t="shared" si="281"/>
        <v>0.8413491329103886</v>
      </c>
      <c r="Y669">
        <f t="shared" si="282"/>
        <v>0.92724955712164947</v>
      </c>
      <c r="Z669">
        <f t="shared" si="283"/>
        <v>4.463800254707496</v>
      </c>
      <c r="AA669">
        <f t="shared" si="284"/>
        <v>3.4632933010661615</v>
      </c>
      <c r="AB669">
        <f t="shared" si="285"/>
        <v>2.9245587875669798</v>
      </c>
      <c r="AC669">
        <f t="shared" si="286"/>
        <v>2.0266679317350129</v>
      </c>
      <c r="AD669">
        <f t="shared" si="287"/>
        <v>1.2827012226170966</v>
      </c>
      <c r="AE669">
        <f t="shared" si="288"/>
        <v>1.2368959167458993</v>
      </c>
      <c r="AF669">
        <f t="shared" si="289"/>
        <v>1.4174958170210112</v>
      </c>
      <c r="AG669">
        <f t="shared" si="290"/>
        <v>7.1538994955031985</v>
      </c>
      <c r="AH669">
        <f t="shared" si="291"/>
        <v>5.550439263752482</v>
      </c>
      <c r="AI669">
        <f t="shared" si="292"/>
        <v>4.6870376005020953</v>
      </c>
      <c r="AJ669">
        <f t="shared" si="293"/>
        <v>3.2480348284181195</v>
      </c>
      <c r="AK669">
        <f t="shared" si="294"/>
        <v>2.0557182458342527</v>
      </c>
      <c r="AL669">
        <f t="shared" si="295"/>
        <v>2.2244286843756895</v>
      </c>
      <c r="AM669">
        <f t="shared" si="296"/>
        <v>2.3708693450296572</v>
      </c>
      <c r="AN669">
        <f>ACOS(COS(RADIANS(90-$C669)) *COS(RADIANS(90-'1. Intensity Data'!$C$8)) +SIN(RADIANS(90-'Climate Stations - U of M'!$C669)) *SIN(RADIANS(90-'1. Intensity Data'!$C$8)) *COS(RADIANS('Climate Stations - U of M'!$D669-'1. Intensity Data'!$C$9))) *6371</f>
        <v>360.31886405852674</v>
      </c>
    </row>
    <row r="670" spans="1:40" x14ac:dyDescent="0.25">
      <c r="A670">
        <v>638</v>
      </c>
      <c r="B670" t="s">
        <v>1276</v>
      </c>
      <c r="C670">
        <v>48.4833</v>
      </c>
      <c r="D670">
        <v>-111.2167</v>
      </c>
      <c r="E670" s="13">
        <v>1010.1</v>
      </c>
      <c r="F670" t="s">
        <v>1277</v>
      </c>
      <c r="G670" t="s">
        <v>2345</v>
      </c>
      <c r="H670" s="8">
        <v>0.84955999999999998</v>
      </c>
      <c r="I670" s="8">
        <v>1.2309099999999999</v>
      </c>
      <c r="J670" s="8">
        <v>2.1723499999999998</v>
      </c>
      <c r="K670" s="8">
        <v>3.3780899999999998</v>
      </c>
      <c r="L670">
        <f t="shared" si="270"/>
        <v>3313.9764840000003</v>
      </c>
      <c r="M670">
        <f t="shared" si="271"/>
        <v>0.54985736756058534</v>
      </c>
      <c r="N670">
        <f t="shared" si="272"/>
        <v>1.6290901630529184</v>
      </c>
      <c r="O670" s="6">
        <f t="shared" si="273"/>
        <v>0.27587588160776111</v>
      </c>
      <c r="P670" s="6">
        <f t="shared" si="274"/>
        <v>0.35863477803967647</v>
      </c>
      <c r="Q670">
        <f t="shared" si="275"/>
        <v>0.99386247054629751</v>
      </c>
      <c r="R670" s="8">
        <v>1.4668989640395182</v>
      </c>
      <c r="S670">
        <f t="shared" si="276"/>
        <v>1.9135036391108367</v>
      </c>
      <c r="T670">
        <f t="shared" si="277"/>
        <v>1.4846148924135805</v>
      </c>
      <c r="U670">
        <f t="shared" si="278"/>
        <v>1.2536747980381344</v>
      </c>
      <c r="V670">
        <f t="shared" si="279"/>
        <v>0.86877464074572486</v>
      </c>
      <c r="W670">
        <f t="shared" si="280"/>
        <v>0.54985736756058534</v>
      </c>
      <c r="X670">
        <f t="shared" si="281"/>
        <v>0.62478302567043897</v>
      </c>
      <c r="Y670">
        <f t="shared" si="282"/>
        <v>0.68981849690979202</v>
      </c>
      <c r="Z670">
        <f t="shared" si="283"/>
        <v>3.4586413975011152</v>
      </c>
      <c r="AA670">
        <f t="shared" si="284"/>
        <v>2.6834286704750032</v>
      </c>
      <c r="AB670">
        <f t="shared" si="285"/>
        <v>2.266006432845558</v>
      </c>
      <c r="AC670">
        <f t="shared" si="286"/>
        <v>1.57030270346315</v>
      </c>
      <c r="AD670">
        <f t="shared" si="287"/>
        <v>0.99386247054629751</v>
      </c>
      <c r="AE670">
        <f t="shared" si="288"/>
        <v>1.1383483776403478</v>
      </c>
      <c r="AF670">
        <f t="shared" si="289"/>
        <v>1.2334090139718412</v>
      </c>
      <c r="AG670">
        <f t="shared" si="290"/>
        <v>5.6692337674241564</v>
      </c>
      <c r="AH670">
        <f t="shared" si="291"/>
        <v>4.3985434402428805</v>
      </c>
      <c r="AI670">
        <f t="shared" si="292"/>
        <v>3.7143255717606536</v>
      </c>
      <c r="AJ670">
        <f t="shared" si="293"/>
        <v>2.5739624576236113</v>
      </c>
      <c r="AK670">
        <f t="shared" si="294"/>
        <v>1.6290901630529184</v>
      </c>
      <c r="AL670">
        <f t="shared" si="295"/>
        <v>1.7649051222896888</v>
      </c>
      <c r="AM670">
        <f t="shared" si="296"/>
        <v>1.8827925069072053</v>
      </c>
      <c r="AN670">
        <f>ACOS(COS(RADIANS(90-$C670)) *COS(RADIANS(90-'1. Intensity Data'!$C$8)) +SIN(RADIANS(90-'Climate Stations - U of M'!$C670)) *SIN(RADIANS(90-'1. Intensity Data'!$C$8)) *COS(RADIANS('Climate Stations - U of M'!$D670-'1. Intensity Data'!$C$9))) *6371</f>
        <v>218.76192021351747</v>
      </c>
    </row>
    <row r="671" spans="1:40" x14ac:dyDescent="0.25">
      <c r="A671" s="1">
        <v>1083</v>
      </c>
      <c r="B671" t="s">
        <v>2160</v>
      </c>
      <c r="C671">
        <v>45.5</v>
      </c>
      <c r="D671">
        <v>-111.91670000000001</v>
      </c>
      <c r="E671" s="13">
        <v>2407.9</v>
      </c>
      <c r="F671" t="s">
        <v>2161</v>
      </c>
      <c r="G671" t="s">
        <v>2345</v>
      </c>
      <c r="H671" s="8">
        <v>1.0273399999999999</v>
      </c>
      <c r="I671" s="8">
        <v>1.81847</v>
      </c>
      <c r="J671" s="8">
        <v>2.04</v>
      </c>
      <c r="K671" s="8">
        <v>3.85</v>
      </c>
      <c r="L671">
        <f t="shared" si="270"/>
        <v>7899.934636</v>
      </c>
      <c r="M671">
        <f t="shared" si="271"/>
        <v>0.54454987615082995</v>
      </c>
      <c r="N671">
        <f t="shared" si="272"/>
        <v>1.2522698050758443</v>
      </c>
      <c r="O671" s="6">
        <f t="shared" si="273"/>
        <v>0.18090893840425126</v>
      </c>
      <c r="P671" s="6">
        <f t="shared" si="274"/>
        <v>0.41915335555783034</v>
      </c>
      <c r="Q671">
        <f t="shared" si="275"/>
        <v>0.83571158031683734</v>
      </c>
      <c r="R671" s="8">
        <v>1.318467534661254</v>
      </c>
      <c r="S671">
        <f t="shared" si="276"/>
        <v>1.8950335690048878</v>
      </c>
      <c r="T671">
        <f t="shared" si="277"/>
        <v>1.4702846656072408</v>
      </c>
      <c r="U671">
        <f t="shared" si="278"/>
        <v>1.2415737176238921</v>
      </c>
      <c r="V671">
        <f t="shared" si="279"/>
        <v>0.86038880431831133</v>
      </c>
      <c r="W671">
        <f t="shared" si="280"/>
        <v>0.54454987615082995</v>
      </c>
      <c r="X671">
        <f t="shared" si="281"/>
        <v>0.66524740711312247</v>
      </c>
      <c r="Y671">
        <f t="shared" si="282"/>
        <v>0.7700128639883923</v>
      </c>
      <c r="Z671">
        <f t="shared" si="283"/>
        <v>2.9082762995025937</v>
      </c>
      <c r="AA671">
        <f t="shared" si="284"/>
        <v>2.2564212668554608</v>
      </c>
      <c r="AB671">
        <f t="shared" si="285"/>
        <v>1.905422403122389</v>
      </c>
      <c r="AC671">
        <f t="shared" si="286"/>
        <v>1.320424296900603</v>
      </c>
      <c r="AD671">
        <f t="shared" si="287"/>
        <v>0.83571158031683734</v>
      </c>
      <c r="AE671">
        <f t="shared" si="288"/>
        <v>1.1012405202957818</v>
      </c>
      <c r="AF671">
        <f t="shared" si="289"/>
        <v>1.1640915364521918</v>
      </c>
      <c r="AG671">
        <f t="shared" si="290"/>
        <v>4.3578989216639377</v>
      </c>
      <c r="AH671">
        <f t="shared" si="291"/>
        <v>3.3811284737047798</v>
      </c>
      <c r="AI671">
        <f t="shared" si="292"/>
        <v>2.8551751555729248</v>
      </c>
      <c r="AJ671">
        <f t="shared" si="293"/>
        <v>1.978586292019834</v>
      </c>
      <c r="AK671">
        <f t="shared" si="294"/>
        <v>1.2522698050758443</v>
      </c>
      <c r="AL671">
        <f t="shared" si="295"/>
        <v>1.4492023538068832</v>
      </c>
      <c r="AM671">
        <f t="shared" si="296"/>
        <v>1.6201398061054251</v>
      </c>
      <c r="AN671">
        <f>ACOS(COS(RADIANS(90-$C671)) *COS(RADIANS(90-'1. Intensity Data'!$C$8)) +SIN(RADIANS(90-'Climate Stations - U of M'!$C671)) *SIN(RADIANS(90-'1. Intensity Data'!$C$8)) *COS(RADIANS('Climate Stations - U of M'!$D671-'1. Intensity Data'!$C$9))) *6371</f>
        <v>121.52224552640378</v>
      </c>
    </row>
    <row r="672" spans="1:40" x14ac:dyDescent="0.25">
      <c r="A672">
        <v>639</v>
      </c>
      <c r="B672" t="s">
        <v>1278</v>
      </c>
      <c r="C672">
        <v>46.366700000000002</v>
      </c>
      <c r="D672">
        <v>-110.7</v>
      </c>
      <c r="E672" s="13">
        <v>1769.0999999999899</v>
      </c>
      <c r="F672" t="s">
        <v>1279</v>
      </c>
      <c r="G672" t="s">
        <v>2345</v>
      </c>
      <c r="H672" s="8">
        <v>0.85833000000000004</v>
      </c>
      <c r="I672" s="8">
        <v>1.4040299999999999</v>
      </c>
      <c r="J672" s="8">
        <v>1.98</v>
      </c>
      <c r="K672" s="8">
        <v>3.3714300000000001</v>
      </c>
      <c r="L672">
        <f t="shared" si="270"/>
        <v>5804.1340439999667</v>
      </c>
      <c r="M672">
        <f t="shared" si="271"/>
        <v>0.49500572361060674</v>
      </c>
      <c r="N672">
        <f t="shared" si="272"/>
        <v>1.377138300602746</v>
      </c>
      <c r="O672" s="6">
        <f t="shared" si="273"/>
        <v>0.22549268646123294</v>
      </c>
      <c r="P672" s="6">
        <f t="shared" si="274"/>
        <v>0.33870610375311538</v>
      </c>
      <c r="Q672">
        <f t="shared" si="275"/>
        <v>0.85792220217793069</v>
      </c>
      <c r="R672" s="8">
        <v>1.6652226242225039</v>
      </c>
      <c r="S672">
        <f t="shared" si="276"/>
        <v>1.7226199181649111</v>
      </c>
      <c r="T672">
        <f t="shared" si="277"/>
        <v>1.3365154537486383</v>
      </c>
      <c r="U672">
        <f t="shared" si="278"/>
        <v>1.1286130498321834</v>
      </c>
      <c r="V672">
        <f t="shared" si="279"/>
        <v>0.78210904330475872</v>
      </c>
      <c r="W672">
        <f t="shared" si="280"/>
        <v>0.49500572361060674</v>
      </c>
      <c r="X672">
        <f t="shared" si="281"/>
        <v>0.58583679270795508</v>
      </c>
      <c r="Y672">
        <f t="shared" si="282"/>
        <v>0.6646781606844534</v>
      </c>
      <c r="Z672">
        <f t="shared" si="283"/>
        <v>2.9855692635791988</v>
      </c>
      <c r="AA672">
        <f t="shared" si="284"/>
        <v>2.3163899458804127</v>
      </c>
      <c r="AB672">
        <f t="shared" si="285"/>
        <v>1.9560626209656817</v>
      </c>
      <c r="AC672">
        <f t="shared" si="286"/>
        <v>1.3555170794411306</v>
      </c>
      <c r="AD672">
        <f t="shared" si="287"/>
        <v>0.85792220217793069</v>
      </c>
      <c r="AE672">
        <f t="shared" si="288"/>
        <v>1.187929292686094</v>
      </c>
      <c r="AF672">
        <f t="shared" si="289"/>
        <v>1.3260261632772954</v>
      </c>
      <c r="AG672">
        <f t="shared" si="290"/>
        <v>4.7924412860975556</v>
      </c>
      <c r="AH672">
        <f t="shared" si="291"/>
        <v>3.7182734116274148</v>
      </c>
      <c r="AI672">
        <f t="shared" si="292"/>
        <v>3.1398753253742604</v>
      </c>
      <c r="AJ672">
        <f t="shared" si="293"/>
        <v>2.175878514952339</v>
      </c>
      <c r="AK672">
        <f t="shared" si="294"/>
        <v>1.377138300602746</v>
      </c>
      <c r="AL672">
        <f t="shared" si="295"/>
        <v>1.5278537254520597</v>
      </c>
      <c r="AM672">
        <f t="shared" si="296"/>
        <v>1.6586747142212637</v>
      </c>
      <c r="AN672">
        <f>ACOS(COS(RADIANS(90-$C672)) *COS(RADIANS(90-'1. Intensity Data'!$C$8)) +SIN(RADIANS(90-'Climate Stations - U of M'!$C672)) *SIN(RADIANS(90-'1. Intensity Data'!$C$8)) *COS(RADIANS('Climate Stations - U of M'!$D672-'1. Intensity Data'!$C$9))) *6371</f>
        <v>103.5989612513787</v>
      </c>
    </row>
    <row r="673" spans="1:40" x14ac:dyDescent="0.25">
      <c r="A673">
        <v>640</v>
      </c>
      <c r="B673" t="s">
        <v>1280</v>
      </c>
      <c r="C673">
        <v>48.383299999999899</v>
      </c>
      <c r="D673">
        <v>-113.2833</v>
      </c>
      <c r="E673" s="13">
        <v>1539.8</v>
      </c>
      <c r="F673" t="s">
        <v>1281</v>
      </c>
      <c r="G673" t="s">
        <v>2345</v>
      </c>
      <c r="H673" s="8">
        <v>0.98397999999999997</v>
      </c>
      <c r="I673" s="8">
        <v>1.83694</v>
      </c>
      <c r="J673" s="8">
        <v>2.3220499999999999</v>
      </c>
      <c r="K673" s="8">
        <v>4.0598200000000002</v>
      </c>
      <c r="L673">
        <f t="shared" si="270"/>
        <v>5051.8374320000003</v>
      </c>
      <c r="M673">
        <f t="shared" si="271"/>
        <v>0.49710231687262513</v>
      </c>
      <c r="N673">
        <f t="shared" si="272"/>
        <v>1.5248294914545553</v>
      </c>
      <c r="O673" s="6">
        <f t="shared" si="273"/>
        <v>0.26270990051845355</v>
      </c>
      <c r="P673" s="6">
        <f t="shared" si="274"/>
        <v>0.31500569002307532</v>
      </c>
      <c r="Q673">
        <f t="shared" si="275"/>
        <v>0.91991759073881529</v>
      </c>
      <c r="R673" s="8">
        <v>1.7383079428145092</v>
      </c>
      <c r="S673">
        <f t="shared" si="276"/>
        <v>1.7299160627167354</v>
      </c>
      <c r="T673">
        <f t="shared" si="277"/>
        <v>1.3421762555560879</v>
      </c>
      <c r="U673">
        <f t="shared" si="278"/>
        <v>1.1333932824695852</v>
      </c>
      <c r="V673">
        <f t="shared" si="279"/>
        <v>0.78542166065874774</v>
      </c>
      <c r="W673">
        <f t="shared" si="280"/>
        <v>0.49710231687262513</v>
      </c>
      <c r="X673">
        <f t="shared" si="281"/>
        <v>0.6188217376544688</v>
      </c>
      <c r="Y673">
        <f t="shared" si="282"/>
        <v>0.72447419489310927</v>
      </c>
      <c r="Z673">
        <f t="shared" si="283"/>
        <v>3.2013132157710773</v>
      </c>
      <c r="AA673">
        <f t="shared" si="284"/>
        <v>2.4837774949948015</v>
      </c>
      <c r="AB673">
        <f t="shared" si="285"/>
        <v>2.0974121068844989</v>
      </c>
      <c r="AC673">
        <f t="shared" si="286"/>
        <v>1.4534697933673282</v>
      </c>
      <c r="AD673">
        <f t="shared" si="287"/>
        <v>0.91991759073881529</v>
      </c>
      <c r="AE673">
        <f t="shared" si="288"/>
        <v>1.2062006223340955</v>
      </c>
      <c r="AF673">
        <f t="shared" si="289"/>
        <v>1.3601570070597619</v>
      </c>
      <c r="AG673">
        <f t="shared" si="290"/>
        <v>5.3064066302618524</v>
      </c>
      <c r="AH673">
        <f t="shared" si="291"/>
        <v>4.1170396269272995</v>
      </c>
      <c r="AI673">
        <f t="shared" si="292"/>
        <v>3.4766112405163856</v>
      </c>
      <c r="AJ673">
        <f t="shared" si="293"/>
        <v>2.4092305964981975</v>
      </c>
      <c r="AK673">
        <f t="shared" si="294"/>
        <v>1.5248294914545553</v>
      </c>
      <c r="AL673">
        <f t="shared" si="295"/>
        <v>1.7241346185909163</v>
      </c>
      <c r="AM673">
        <f t="shared" si="296"/>
        <v>1.8971314689452781</v>
      </c>
      <c r="AN673">
        <f>ACOS(COS(RADIANS(90-$C673)) *COS(RADIANS(90-'1. Intensity Data'!$C$8)) +SIN(RADIANS(90-'Climate Stations - U of M'!$C673)) *SIN(RADIANS(90-'1. Intensity Data'!$C$8)) *COS(RADIANS('Climate Stations - U of M'!$D673-'1. Intensity Data'!$C$9))) *6371</f>
        <v>220.97505207293594</v>
      </c>
    </row>
    <row r="674" spans="1:40" x14ac:dyDescent="0.25">
      <c r="A674" s="1">
        <v>1125</v>
      </c>
      <c r="B674" t="s">
        <v>2242</v>
      </c>
      <c r="C674">
        <v>46.883299999999899</v>
      </c>
      <c r="D674">
        <v>-113.3167</v>
      </c>
      <c r="E674" s="13">
        <v>1426.5</v>
      </c>
      <c r="F674" t="s">
        <v>2243</v>
      </c>
      <c r="G674" t="s">
        <v>2346</v>
      </c>
      <c r="H674" s="8">
        <v>0.85</v>
      </c>
      <c r="I674" s="8">
        <v>1.6</v>
      </c>
      <c r="J674" s="8">
        <v>1.8468500000000001</v>
      </c>
      <c r="K674" s="8">
        <v>3.4</v>
      </c>
      <c r="L674">
        <f t="shared" si="270"/>
        <v>4680.1182600000002</v>
      </c>
      <c r="M674">
        <f t="shared" si="271"/>
        <v>0.38686212009999998</v>
      </c>
      <c r="N674">
        <f t="shared" si="272"/>
        <v>1.0569402408573532</v>
      </c>
      <c r="O674" s="6">
        <f t="shared" si="273"/>
        <v>0.17128685588698819</v>
      </c>
      <c r="P674" s="6">
        <f t="shared" si="274"/>
        <v>0.26813511887495634</v>
      </c>
      <c r="Q674">
        <f t="shared" si="275"/>
        <v>0.66253767986615486</v>
      </c>
      <c r="R674" s="8">
        <v>1.3811294189330345</v>
      </c>
      <c r="S674">
        <f t="shared" si="276"/>
        <v>1.3462801779479998</v>
      </c>
      <c r="T674">
        <f t="shared" si="277"/>
        <v>1.04452772427</v>
      </c>
      <c r="U674">
        <f t="shared" si="278"/>
        <v>0.88204563382799994</v>
      </c>
      <c r="V674">
        <f t="shared" si="279"/>
        <v>0.61124214975799995</v>
      </c>
      <c r="W674">
        <f t="shared" si="280"/>
        <v>0.38686212009999998</v>
      </c>
      <c r="X674">
        <f t="shared" si="281"/>
        <v>0.50264659007500001</v>
      </c>
      <c r="Y674">
        <f t="shared" si="282"/>
        <v>0.60314751001330003</v>
      </c>
      <c r="Z674">
        <f t="shared" si="283"/>
        <v>2.3056311259342186</v>
      </c>
      <c r="AA674">
        <f t="shared" si="284"/>
        <v>1.7888517356386182</v>
      </c>
      <c r="AB674">
        <f t="shared" si="285"/>
        <v>1.5105859100948329</v>
      </c>
      <c r="AC674">
        <f t="shared" si="286"/>
        <v>1.0468095341885246</v>
      </c>
      <c r="AD674">
        <f t="shared" si="287"/>
        <v>0.66253767986615486</v>
      </c>
      <c r="AE674">
        <f t="shared" si="288"/>
        <v>1.1169059913637267</v>
      </c>
      <c r="AF674">
        <f t="shared" si="289"/>
        <v>1.1933546364071133</v>
      </c>
      <c r="AG674">
        <f t="shared" si="290"/>
        <v>3.6781520381835886</v>
      </c>
      <c r="AH674">
        <f t="shared" si="291"/>
        <v>2.8537386503148539</v>
      </c>
      <c r="AI674">
        <f t="shared" si="292"/>
        <v>2.4098237491547652</v>
      </c>
      <c r="AJ674">
        <f t="shared" si="293"/>
        <v>1.6699655805546181</v>
      </c>
      <c r="AK674">
        <f t="shared" si="294"/>
        <v>1.0569402408573532</v>
      </c>
      <c r="AL674">
        <f t="shared" si="295"/>
        <v>1.254417680643015</v>
      </c>
      <c r="AM674">
        <f t="shared" si="296"/>
        <v>1.4258280983769693</v>
      </c>
      <c r="AN674">
        <f>ACOS(COS(RADIANS(90-$C674)) *COS(RADIANS(90-'1. Intensity Data'!$C$8)) +SIN(RADIANS(90-'Climate Stations - U of M'!$C674)) *SIN(RADIANS(90-'1. Intensity Data'!$C$8)) *COS(RADIANS('Climate Stations - U of M'!$D674-'1. Intensity Data'!$C$9))) *6371</f>
        <v>104.51840283052411</v>
      </c>
    </row>
    <row r="675" spans="1:40" x14ac:dyDescent="0.25">
      <c r="A675">
        <v>641</v>
      </c>
      <c r="B675" t="s">
        <v>1282</v>
      </c>
      <c r="C675">
        <v>48.45</v>
      </c>
      <c r="D675">
        <v>-105.9333</v>
      </c>
      <c r="E675">
        <v>890.89999999999895</v>
      </c>
      <c r="F675" t="s">
        <v>1283</v>
      </c>
      <c r="G675" t="s">
        <v>2345</v>
      </c>
      <c r="H675" s="8">
        <v>1.0874999999999999</v>
      </c>
      <c r="I675" s="8">
        <v>1.58633</v>
      </c>
      <c r="J675" s="8">
        <v>2.77969</v>
      </c>
      <c r="K675" s="8">
        <v>3.69957</v>
      </c>
      <c r="L675">
        <f t="shared" si="270"/>
        <v>2922.9003559999965</v>
      </c>
      <c r="M675">
        <f t="shared" si="271"/>
        <v>0.69152150088569209</v>
      </c>
      <c r="N675">
        <f t="shared" si="272"/>
        <v>2.1643329747636328</v>
      </c>
      <c r="O675" s="6">
        <f t="shared" si="273"/>
        <v>0.37648333658425176</v>
      </c>
      <c r="P675" s="6">
        <f t="shared" si="274"/>
        <v>0.43056313760451703</v>
      </c>
      <c r="Q675">
        <f t="shared" si="275"/>
        <v>1.2974480561840751</v>
      </c>
      <c r="R675" s="8">
        <v>1.7599055864338844</v>
      </c>
      <c r="S675">
        <f t="shared" si="276"/>
        <v>2.4064948230822081</v>
      </c>
      <c r="T675">
        <f t="shared" si="277"/>
        <v>1.8671080523913686</v>
      </c>
      <c r="U675">
        <f t="shared" si="278"/>
        <v>1.5766690220193778</v>
      </c>
      <c r="V675">
        <f t="shared" si="279"/>
        <v>1.0926039713993936</v>
      </c>
      <c r="W675">
        <f t="shared" si="280"/>
        <v>0.69152150088569209</v>
      </c>
      <c r="X675">
        <f t="shared" si="281"/>
        <v>0.7905161256642691</v>
      </c>
      <c r="Y675">
        <f t="shared" si="282"/>
        <v>0.87644345997207385</v>
      </c>
      <c r="Z675">
        <f t="shared" si="283"/>
        <v>4.5151192355205811</v>
      </c>
      <c r="AA675">
        <f t="shared" si="284"/>
        <v>3.5031097516970031</v>
      </c>
      <c r="AB675">
        <f t="shared" si="285"/>
        <v>2.958181568099691</v>
      </c>
      <c r="AC675">
        <f t="shared" si="286"/>
        <v>2.0499679287708386</v>
      </c>
      <c r="AD675">
        <f t="shared" si="287"/>
        <v>1.2974480561840751</v>
      </c>
      <c r="AE675">
        <f t="shared" si="288"/>
        <v>1.2116000332389394</v>
      </c>
      <c r="AF675">
        <f t="shared" si="289"/>
        <v>1.37024310663001</v>
      </c>
      <c r="AG675">
        <f t="shared" si="290"/>
        <v>7.5318787521774428</v>
      </c>
      <c r="AH675">
        <f t="shared" si="291"/>
        <v>5.8436990318618092</v>
      </c>
      <c r="AI675">
        <f t="shared" si="292"/>
        <v>4.9346791824610827</v>
      </c>
      <c r="AJ675">
        <f t="shared" si="293"/>
        <v>3.4196461001265401</v>
      </c>
      <c r="AK675">
        <f t="shared" si="294"/>
        <v>2.1643329747636328</v>
      </c>
      <c r="AL675">
        <f t="shared" si="295"/>
        <v>2.3181722310727246</v>
      </c>
      <c r="AM675">
        <f t="shared" si="296"/>
        <v>2.4517047055490164</v>
      </c>
      <c r="AN675">
        <f>ACOS(COS(RADIANS(90-$C675)) *COS(RADIANS(90-'1. Intensity Data'!$C$8)) +SIN(RADIANS(90-'Climate Stations - U of M'!$C675)) *SIN(RADIANS(90-'1. Intensity Data'!$C$8)) *COS(RADIANS('Climate Stations - U of M'!$D675-'1. Intensity Data'!$C$9))) *6371</f>
        <v>500.99613887975187</v>
      </c>
    </row>
    <row r="676" spans="1:40" x14ac:dyDescent="0.25">
      <c r="A676">
        <v>643</v>
      </c>
      <c r="B676" t="s">
        <v>1286</v>
      </c>
      <c r="C676">
        <v>46.142200000000003</v>
      </c>
      <c r="D676">
        <v>-104.7353</v>
      </c>
      <c r="E676">
        <v>856.5</v>
      </c>
      <c r="F676" t="s">
        <v>1287</v>
      </c>
      <c r="G676" t="s">
        <v>2345</v>
      </c>
      <c r="H676" s="8">
        <v>1.2973699999999999</v>
      </c>
      <c r="I676" s="8">
        <v>1.694</v>
      </c>
      <c r="J676" s="8">
        <v>3.3204500000000001</v>
      </c>
      <c r="K676" s="8">
        <v>4.1967600000000003</v>
      </c>
      <c r="L676">
        <f t="shared" si="270"/>
        <v>2810.03946</v>
      </c>
      <c r="M676">
        <f t="shared" si="271"/>
        <v>0.91230952540791022</v>
      </c>
      <c r="N676">
        <f t="shared" si="272"/>
        <v>2.5754279475519239</v>
      </c>
      <c r="O676" s="6">
        <f t="shared" si="273"/>
        <v>0.42513002092174446</v>
      </c>
      <c r="P676" s="6">
        <f t="shared" si="274"/>
        <v>0.61763185003461252</v>
      </c>
      <c r="Q676">
        <f t="shared" si="275"/>
        <v>1.5965298987932681</v>
      </c>
      <c r="R676" s="8">
        <v>1.2478996282503032</v>
      </c>
      <c r="S676">
        <f t="shared" si="276"/>
        <v>3.1748371484195275</v>
      </c>
      <c r="T676">
        <f t="shared" si="277"/>
        <v>2.4632357186013576</v>
      </c>
      <c r="U676">
        <f t="shared" si="278"/>
        <v>2.0800657179300353</v>
      </c>
      <c r="V676">
        <f t="shared" si="279"/>
        <v>1.4414490501444983</v>
      </c>
      <c r="W676">
        <f t="shared" si="280"/>
        <v>0.91230952540791022</v>
      </c>
      <c r="X676">
        <f t="shared" si="281"/>
        <v>1.0085746440559327</v>
      </c>
      <c r="Y676">
        <f t="shared" si="282"/>
        <v>1.0921327670424161</v>
      </c>
      <c r="Z676">
        <f t="shared" si="283"/>
        <v>5.5559240478005725</v>
      </c>
      <c r="AA676">
        <f t="shared" si="284"/>
        <v>4.3106307267418238</v>
      </c>
      <c r="AB676">
        <f t="shared" si="285"/>
        <v>3.6400881692486511</v>
      </c>
      <c r="AC676">
        <f t="shared" si="286"/>
        <v>2.5225172400933635</v>
      </c>
      <c r="AD676">
        <f t="shared" si="287"/>
        <v>1.5965298987932681</v>
      </c>
      <c r="AE676">
        <f t="shared" si="288"/>
        <v>1.083598543693044</v>
      </c>
      <c r="AF676">
        <f t="shared" si="289"/>
        <v>1.1311363241582777</v>
      </c>
      <c r="AG676">
        <f t="shared" si="290"/>
        <v>8.9624892574806942</v>
      </c>
      <c r="AH676">
        <f t="shared" si="291"/>
        <v>6.9536554583901946</v>
      </c>
      <c r="AI676">
        <f t="shared" si="292"/>
        <v>5.8719757204183862</v>
      </c>
      <c r="AJ676">
        <f t="shared" si="293"/>
        <v>4.0691761571320404</v>
      </c>
      <c r="AK676">
        <f t="shared" si="294"/>
        <v>2.5754279475519239</v>
      </c>
      <c r="AL676">
        <f t="shared" si="295"/>
        <v>2.7616834606639431</v>
      </c>
      <c r="AM676">
        <f t="shared" si="296"/>
        <v>2.9233532460451759</v>
      </c>
      <c r="AN676">
        <f>ACOS(COS(RADIANS(90-$C676)) *COS(RADIANS(90-'1. Intensity Data'!$C$8)) +SIN(RADIANS(90-'Climate Stations - U of M'!$C676)) *SIN(RADIANS(90-'1. Intensity Data'!$C$8)) *COS(RADIANS('Climate Stations - U of M'!$D676-'1. Intensity Data'!$C$9))) *6371</f>
        <v>560.45405411275271</v>
      </c>
    </row>
    <row r="677" spans="1:40" x14ac:dyDescent="0.25">
      <c r="A677">
        <v>642</v>
      </c>
      <c r="B677" t="s">
        <v>1284</v>
      </c>
      <c r="C677">
        <v>46.566699999999898</v>
      </c>
      <c r="D677">
        <v>-112.3</v>
      </c>
      <c r="E677" s="13">
        <v>1909</v>
      </c>
      <c r="F677" t="s">
        <v>1285</v>
      </c>
      <c r="G677" t="s">
        <v>2345</v>
      </c>
      <c r="H677" s="8">
        <v>0.78278000000000003</v>
      </c>
      <c r="I677" s="8">
        <v>1.32246</v>
      </c>
      <c r="J677" s="8">
        <v>1.75</v>
      </c>
      <c r="K677" s="8">
        <v>2.94048</v>
      </c>
      <c r="L677">
        <f t="shared" si="270"/>
        <v>6263.12356</v>
      </c>
      <c r="M677">
        <f t="shared" si="271"/>
        <v>0.44036984882416108</v>
      </c>
      <c r="N677">
        <f t="shared" si="272"/>
        <v>1.2715192393856569</v>
      </c>
      <c r="O677" s="6">
        <f t="shared" si="273"/>
        <v>0.21246025123273318</v>
      </c>
      <c r="P677" s="6">
        <f t="shared" si="274"/>
        <v>0.29310362470113427</v>
      </c>
      <c r="Q677">
        <f t="shared" si="275"/>
        <v>0.78231143204339548</v>
      </c>
      <c r="R677" s="8">
        <v>1.5807687030762647</v>
      </c>
      <c r="S677">
        <f t="shared" si="276"/>
        <v>1.5324870739080807</v>
      </c>
      <c r="T677">
        <f t="shared" si="277"/>
        <v>1.188998591825235</v>
      </c>
      <c r="U677">
        <f t="shared" si="278"/>
        <v>1.0040432553190872</v>
      </c>
      <c r="V677">
        <f t="shared" si="279"/>
        <v>0.69578436114217457</v>
      </c>
      <c r="W677">
        <f t="shared" si="280"/>
        <v>0.44036984882416108</v>
      </c>
      <c r="X677">
        <f t="shared" si="281"/>
        <v>0.52597238661812074</v>
      </c>
      <c r="Y677">
        <f t="shared" si="282"/>
        <v>0.60027538942327796</v>
      </c>
      <c r="Z677">
        <f t="shared" si="283"/>
        <v>2.7224437835110162</v>
      </c>
      <c r="AA677">
        <f t="shared" si="284"/>
        <v>2.1122408665171677</v>
      </c>
      <c r="AB677">
        <f t="shared" si="285"/>
        <v>1.7836700650589417</v>
      </c>
      <c r="AC677">
        <f t="shared" si="286"/>
        <v>1.2360520626285649</v>
      </c>
      <c r="AD677">
        <f t="shared" si="287"/>
        <v>0.78231143204339548</v>
      </c>
      <c r="AE677">
        <f t="shared" si="288"/>
        <v>1.1668158123995345</v>
      </c>
      <c r="AF677">
        <f t="shared" si="289"/>
        <v>1.2865861821020017</v>
      </c>
      <c r="AG677">
        <f t="shared" si="290"/>
        <v>4.4248869530620851</v>
      </c>
      <c r="AH677">
        <f t="shared" si="291"/>
        <v>3.4331019463412735</v>
      </c>
      <c r="AI677">
        <f t="shared" si="292"/>
        <v>2.8990638657992975</v>
      </c>
      <c r="AJ677">
        <f t="shared" si="293"/>
        <v>2.0090003982293378</v>
      </c>
      <c r="AK677">
        <f t="shared" si="294"/>
        <v>1.2715192393856569</v>
      </c>
      <c r="AL677">
        <f t="shared" si="295"/>
        <v>1.3911394295392427</v>
      </c>
      <c r="AM677">
        <f t="shared" si="296"/>
        <v>1.4949697545925553</v>
      </c>
      <c r="AN677">
        <f>ACOS(COS(RADIANS(90-$C677)) *COS(RADIANS(90-'1. Intensity Data'!$C$8)) +SIN(RADIANS(90-'Climate Stations - U of M'!$C677)) *SIN(RADIANS(90-'1. Intensity Data'!$C$8)) *COS(RADIANS('Climate Stations - U of M'!$D677-'1. Intensity Data'!$C$9))) *6371</f>
        <v>22.07903132245902</v>
      </c>
    </row>
    <row r="678" spans="1:40" x14ac:dyDescent="0.25">
      <c r="A678" s="1">
        <v>1092</v>
      </c>
      <c r="B678" t="s">
        <v>2178</v>
      </c>
      <c r="C678">
        <v>44.583300000000001</v>
      </c>
      <c r="D678">
        <v>-111.116699999999</v>
      </c>
      <c r="E678" s="13">
        <v>2362.1999999999898</v>
      </c>
      <c r="F678" t="s">
        <v>2179</v>
      </c>
      <c r="G678" t="s">
        <v>2345</v>
      </c>
      <c r="H678" s="8">
        <v>0.79162999999999994</v>
      </c>
      <c r="I678" s="8">
        <v>1.2950299999999999</v>
      </c>
      <c r="J678" s="8">
        <v>1.7976300000000001</v>
      </c>
      <c r="K678" s="8">
        <v>2.7585799999999998</v>
      </c>
      <c r="L678">
        <f t="shared" si="270"/>
        <v>7750.0002479999666</v>
      </c>
      <c r="M678">
        <f t="shared" si="271"/>
        <v>0.45867996157695184</v>
      </c>
      <c r="N678">
        <f t="shared" si="272"/>
        <v>1.3252698263126204</v>
      </c>
      <c r="O678" s="6">
        <f t="shared" si="273"/>
        <v>0.22151962387062332</v>
      </c>
      <c r="P678" s="6">
        <f t="shared" si="274"/>
        <v>0.30513425885232981</v>
      </c>
      <c r="Q678">
        <f t="shared" si="275"/>
        <v>0.81520204258247508</v>
      </c>
      <c r="R678" s="8">
        <v>1.0389633903132955</v>
      </c>
      <c r="S678">
        <f t="shared" si="276"/>
        <v>1.5962062662877923</v>
      </c>
      <c r="T678">
        <f t="shared" si="277"/>
        <v>1.2384358962577702</v>
      </c>
      <c r="U678">
        <f t="shared" si="278"/>
        <v>1.0457903123954502</v>
      </c>
      <c r="V678">
        <f t="shared" si="279"/>
        <v>0.72471433929158391</v>
      </c>
      <c r="W678">
        <f t="shared" si="280"/>
        <v>0.45867996157695184</v>
      </c>
      <c r="X678">
        <f t="shared" si="281"/>
        <v>0.54191747118271383</v>
      </c>
      <c r="Y678">
        <f t="shared" si="282"/>
        <v>0.6141676295205154</v>
      </c>
      <c r="Z678">
        <f t="shared" si="283"/>
        <v>2.8369031081870131</v>
      </c>
      <c r="AA678">
        <f t="shared" si="284"/>
        <v>2.2010455149726829</v>
      </c>
      <c r="AB678">
        <f t="shared" si="285"/>
        <v>1.8586606570880431</v>
      </c>
      <c r="AC678">
        <f t="shared" si="286"/>
        <v>1.2880192272803106</v>
      </c>
      <c r="AD678">
        <f t="shared" si="287"/>
        <v>0.81520204258247508</v>
      </c>
      <c r="AE678">
        <f t="shared" si="288"/>
        <v>1.0313644842087921</v>
      </c>
      <c r="AF678">
        <f t="shared" si="289"/>
        <v>1.0335631010416952</v>
      </c>
      <c r="AG678">
        <f t="shared" si="290"/>
        <v>4.6119389955679182</v>
      </c>
      <c r="AH678">
        <f t="shared" si="291"/>
        <v>3.5782285310440747</v>
      </c>
      <c r="AI678">
        <f t="shared" si="292"/>
        <v>3.0216152039927739</v>
      </c>
      <c r="AJ678">
        <f t="shared" si="293"/>
        <v>2.0939263255739404</v>
      </c>
      <c r="AK678">
        <f t="shared" si="294"/>
        <v>1.3252698263126204</v>
      </c>
      <c r="AL678">
        <f t="shared" si="295"/>
        <v>1.4433598697344652</v>
      </c>
      <c r="AM678">
        <f t="shared" si="296"/>
        <v>1.5458620274246266</v>
      </c>
      <c r="AN678">
        <f>ACOS(COS(RADIANS(90-$C678)) *COS(RADIANS(90-'1. Intensity Data'!$C$8)) +SIN(RADIANS(90-'Climate Stations - U of M'!$C678)) *SIN(RADIANS(90-'1. Intensity Data'!$C$8)) *COS(RADIANS('Climate Stations - U of M'!$D678-'1. Intensity Data'!$C$9))) *6371</f>
        <v>233.87014582929794</v>
      </c>
    </row>
    <row r="679" spans="1:40" x14ac:dyDescent="0.25">
      <c r="A679" s="1">
        <v>1153</v>
      </c>
      <c r="B679" t="s">
        <v>2298</v>
      </c>
      <c r="C679">
        <v>47.5167</v>
      </c>
      <c r="D679">
        <v>-111.1833</v>
      </c>
      <c r="E679" s="13">
        <v>1058.3</v>
      </c>
      <c r="F679" t="s">
        <v>2299</v>
      </c>
      <c r="G679" t="s">
        <v>2345</v>
      </c>
      <c r="H679" s="8">
        <v>1.0680000000000001</v>
      </c>
      <c r="I679" s="8">
        <v>1.71017</v>
      </c>
      <c r="J679" s="8">
        <v>2.5125000000000002</v>
      </c>
      <c r="K679" s="8">
        <v>3.8980700000000001</v>
      </c>
      <c r="L679">
        <f t="shared" si="270"/>
        <v>3472.1129719999999</v>
      </c>
      <c r="M679">
        <f t="shared" si="271"/>
        <v>0.62159909248788137</v>
      </c>
      <c r="N679">
        <f t="shared" si="272"/>
        <v>1.7927460432642512</v>
      </c>
      <c r="O679" s="6">
        <f t="shared" si="273"/>
        <v>0.29937118190545886</v>
      </c>
      <c r="P679" s="6">
        <f t="shared" si="274"/>
        <v>0.4140908018092142</v>
      </c>
      <c r="Q679">
        <f t="shared" si="275"/>
        <v>1.1034184225367327</v>
      </c>
      <c r="R679" s="8">
        <v>1.2601121544489344</v>
      </c>
      <c r="S679">
        <f t="shared" si="276"/>
        <v>2.1631648418578271</v>
      </c>
      <c r="T679">
        <f t="shared" si="277"/>
        <v>1.6783175497172798</v>
      </c>
      <c r="U679">
        <f t="shared" si="278"/>
        <v>1.4172459308723695</v>
      </c>
      <c r="V679">
        <f t="shared" si="279"/>
        <v>0.98212656613085259</v>
      </c>
      <c r="W679">
        <f t="shared" si="280"/>
        <v>0.62159909248788137</v>
      </c>
      <c r="X679">
        <f t="shared" si="281"/>
        <v>0.73319931936591098</v>
      </c>
      <c r="Y679">
        <f t="shared" si="282"/>
        <v>0.83006831629604083</v>
      </c>
      <c r="Z679">
        <f t="shared" si="283"/>
        <v>3.83989611042783</v>
      </c>
      <c r="AA679">
        <f t="shared" si="284"/>
        <v>2.9792297408491786</v>
      </c>
      <c r="AB679">
        <f t="shared" si="285"/>
        <v>2.5157940033837503</v>
      </c>
      <c r="AC679">
        <f t="shared" si="286"/>
        <v>1.7434011076080378</v>
      </c>
      <c r="AD679">
        <f t="shared" si="287"/>
        <v>1.1034184225367327</v>
      </c>
      <c r="AE679">
        <f t="shared" si="288"/>
        <v>1.0866516752427018</v>
      </c>
      <c r="AF679">
        <f t="shared" si="289"/>
        <v>1.1368395738930386</v>
      </c>
      <c r="AG679">
        <f t="shared" si="290"/>
        <v>6.2387562305595932</v>
      </c>
      <c r="AH679">
        <f t="shared" si="291"/>
        <v>4.8404143168134786</v>
      </c>
      <c r="AI679">
        <f t="shared" si="292"/>
        <v>4.0874609786424925</v>
      </c>
      <c r="AJ679">
        <f t="shared" si="293"/>
        <v>2.8325387483575173</v>
      </c>
      <c r="AK679">
        <f t="shared" si="294"/>
        <v>1.7927460432642512</v>
      </c>
      <c r="AL679">
        <f t="shared" si="295"/>
        <v>1.9726845324481885</v>
      </c>
      <c r="AM679">
        <f t="shared" si="296"/>
        <v>2.1288711410598462</v>
      </c>
      <c r="AN679">
        <f>ACOS(COS(RADIANS(90-$C679)) *COS(RADIANS(90-'1. Intensity Data'!$C$8)) +SIN(RADIANS(90-'Climate Stations - U of M'!$C679)) *SIN(RADIANS(90-'1. Intensity Data'!$C$8)) *COS(RADIANS('Climate Stations - U of M'!$D679-'1. Intensity Data'!$C$9))) *6371</f>
        <v>120.63342364352036</v>
      </c>
    </row>
    <row r="680" spans="1:40" x14ac:dyDescent="0.25">
      <c r="A680">
        <v>644</v>
      </c>
      <c r="B680" t="s">
        <v>1288</v>
      </c>
      <c r="C680">
        <v>48.358899999999899</v>
      </c>
      <c r="D680">
        <v>-107.871399999999</v>
      </c>
      <c r="E680">
        <v>689.5</v>
      </c>
      <c r="F680" t="s">
        <v>1289</v>
      </c>
      <c r="G680" t="s">
        <v>2345</v>
      </c>
      <c r="H680" s="8">
        <v>1.0638300000000001</v>
      </c>
      <c r="I680" s="8">
        <v>1.5662100000000001</v>
      </c>
      <c r="J680" s="8">
        <v>2.6088399999999998</v>
      </c>
      <c r="K680" s="8">
        <v>3.6274999999999999</v>
      </c>
      <c r="L680">
        <f t="shared" si="270"/>
        <v>2262.1391800000001</v>
      </c>
      <c r="M680">
        <f t="shared" si="271"/>
        <v>0.67110884193115872</v>
      </c>
      <c r="N680">
        <f t="shared" si="272"/>
        <v>2.0234464882028118</v>
      </c>
      <c r="O680" s="6">
        <f t="shared" si="273"/>
        <v>0.34568754948404196</v>
      </c>
      <c r="P680" s="6">
        <f t="shared" si="274"/>
        <v>0.43149649165161863</v>
      </c>
      <c r="Q680">
        <f t="shared" si="275"/>
        <v>1.2274714899272152</v>
      </c>
      <c r="R680" s="8">
        <v>1.2892835272754914</v>
      </c>
      <c r="S680">
        <f t="shared" si="276"/>
        <v>2.3354587699204323</v>
      </c>
      <c r="T680">
        <f t="shared" si="277"/>
        <v>1.8119938732141287</v>
      </c>
      <c r="U680">
        <f t="shared" si="278"/>
        <v>1.5301281596030418</v>
      </c>
      <c r="V680">
        <f t="shared" si="279"/>
        <v>1.0603519702512307</v>
      </c>
      <c r="W680">
        <f t="shared" si="280"/>
        <v>0.67110884193115872</v>
      </c>
      <c r="X680">
        <f t="shared" si="281"/>
        <v>0.76928913144836897</v>
      </c>
      <c r="Y680">
        <f t="shared" si="282"/>
        <v>0.85450962274930764</v>
      </c>
      <c r="Z680">
        <f t="shared" si="283"/>
        <v>4.2716007849467088</v>
      </c>
      <c r="AA680">
        <f t="shared" si="284"/>
        <v>3.3141730228034811</v>
      </c>
      <c r="AB680">
        <f t="shared" si="285"/>
        <v>2.7986349970340503</v>
      </c>
      <c r="AC680">
        <f t="shared" si="286"/>
        <v>1.9394049540850002</v>
      </c>
      <c r="AD680">
        <f t="shared" si="287"/>
        <v>1.2274714899272152</v>
      </c>
      <c r="AE680">
        <f t="shared" si="288"/>
        <v>1.093944518449341</v>
      </c>
      <c r="AF680">
        <f t="shared" si="289"/>
        <v>1.1504626050030407</v>
      </c>
      <c r="AG680">
        <f t="shared" si="290"/>
        <v>7.0415937789457841</v>
      </c>
      <c r="AH680">
        <f t="shared" si="291"/>
        <v>5.4633055181475925</v>
      </c>
      <c r="AI680">
        <f t="shared" si="292"/>
        <v>4.6134579931024104</v>
      </c>
      <c r="AJ680">
        <f t="shared" si="293"/>
        <v>3.1970454513604429</v>
      </c>
      <c r="AK680">
        <f t="shared" si="294"/>
        <v>2.0234464882028118</v>
      </c>
      <c r="AL680">
        <f t="shared" si="295"/>
        <v>2.1697948661521087</v>
      </c>
      <c r="AM680">
        <f t="shared" si="296"/>
        <v>2.2968252582120989</v>
      </c>
      <c r="AN680">
        <f>ACOS(COS(RADIANS(90-$C680)) *COS(RADIANS(90-'1. Intensity Data'!$C$8)) +SIN(RADIANS(90-'Climate Stations - U of M'!$C680)) *SIN(RADIANS(90-'1. Intensity Data'!$C$8)) *COS(RADIANS('Climate Stations - U of M'!$D680-'1. Intensity Data'!$C$9))) *6371</f>
        <v>368.10133500395966</v>
      </c>
    </row>
    <row r="681" spans="1:40" x14ac:dyDescent="0.25">
      <c r="A681">
        <v>645</v>
      </c>
      <c r="B681" t="s">
        <v>1290</v>
      </c>
      <c r="C681">
        <v>48.35</v>
      </c>
      <c r="D681">
        <v>-107.866699999999</v>
      </c>
      <c r="E681">
        <v>688.79999999999905</v>
      </c>
      <c r="F681" t="s">
        <v>1289</v>
      </c>
      <c r="G681" t="s">
        <v>2345</v>
      </c>
      <c r="H681" s="8">
        <v>1.0643499999999999</v>
      </c>
      <c r="I681" s="8">
        <v>1.56768</v>
      </c>
      <c r="J681" s="8">
        <v>2.6088100000000001</v>
      </c>
      <c r="K681" s="8">
        <v>3.6298699999999999</v>
      </c>
      <c r="L681">
        <f t="shared" si="270"/>
        <v>2259.8425919999968</v>
      </c>
      <c r="M681">
        <f t="shared" si="271"/>
        <v>0.67113407138255254</v>
      </c>
      <c r="N681">
        <f t="shared" si="272"/>
        <v>2.0225553985418241</v>
      </c>
      <c r="O681" s="6">
        <f t="shared" si="273"/>
        <v>0.34545331795955714</v>
      </c>
      <c r="P681" s="6">
        <f t="shared" si="274"/>
        <v>0.43168407802380715</v>
      </c>
      <c r="Q681">
        <f t="shared" si="275"/>
        <v>1.2271197382828158</v>
      </c>
      <c r="R681" s="8">
        <v>1.5831098119527602</v>
      </c>
      <c r="S681">
        <f t="shared" si="276"/>
        <v>2.3355465684112828</v>
      </c>
      <c r="T681">
        <f t="shared" si="277"/>
        <v>1.812061992732892</v>
      </c>
      <c r="U681">
        <f t="shared" si="278"/>
        <v>1.5301856827522198</v>
      </c>
      <c r="V681">
        <f t="shared" si="279"/>
        <v>1.0603918327844331</v>
      </c>
      <c r="W681">
        <f t="shared" si="280"/>
        <v>0.67113407138255254</v>
      </c>
      <c r="X681">
        <f t="shared" si="281"/>
        <v>0.7694380535369143</v>
      </c>
      <c r="Y681">
        <f t="shared" si="282"/>
        <v>0.8547659100469005</v>
      </c>
      <c r="Z681">
        <f t="shared" si="283"/>
        <v>4.2703766892241992</v>
      </c>
      <c r="AA681">
        <f t="shared" si="284"/>
        <v>3.3132232933636026</v>
      </c>
      <c r="AB681">
        <f t="shared" si="285"/>
        <v>2.7978330032848198</v>
      </c>
      <c r="AC681">
        <f t="shared" si="286"/>
        <v>1.9388491864868491</v>
      </c>
      <c r="AD681">
        <f t="shared" si="287"/>
        <v>1.2271197382828158</v>
      </c>
      <c r="AE681">
        <f t="shared" si="288"/>
        <v>1.1674010896186582</v>
      </c>
      <c r="AF681">
        <f t="shared" si="289"/>
        <v>1.2876794799473252</v>
      </c>
      <c r="AG681">
        <f t="shared" si="290"/>
        <v>7.0384927869255467</v>
      </c>
      <c r="AH681">
        <f t="shared" si="291"/>
        <v>5.4608995760629249</v>
      </c>
      <c r="AI681">
        <f t="shared" si="292"/>
        <v>4.6114263086753589</v>
      </c>
      <c r="AJ681">
        <f t="shared" si="293"/>
        <v>3.1956375296960822</v>
      </c>
      <c r="AK681">
        <f t="shared" si="294"/>
        <v>2.0225553985418241</v>
      </c>
      <c r="AL681">
        <f t="shared" si="295"/>
        <v>2.1691190489063681</v>
      </c>
      <c r="AM681">
        <f t="shared" si="296"/>
        <v>2.2963362974227923</v>
      </c>
      <c r="AN681">
        <f>ACOS(COS(RADIANS(90-$C681)) *COS(RADIANS(90-'1. Intensity Data'!$C$8)) +SIN(RADIANS(90-'Climate Stations - U of M'!$C681)) *SIN(RADIANS(90-'1. Intensity Data'!$C$8)) *COS(RADIANS('Climate Stations - U of M'!$D681-'1. Intensity Data'!$C$9))) *6371</f>
        <v>367.89552368156461</v>
      </c>
    </row>
    <row r="682" spans="1:40" x14ac:dyDescent="0.25">
      <c r="A682">
        <v>647</v>
      </c>
      <c r="B682" t="s">
        <v>1293</v>
      </c>
      <c r="C682">
        <v>47.841700000000003</v>
      </c>
      <c r="D682">
        <v>-107.9556</v>
      </c>
      <c r="E682">
        <v>794</v>
      </c>
      <c r="F682" t="s">
        <v>1294</v>
      </c>
      <c r="G682" t="s">
        <v>2345</v>
      </c>
      <c r="H682" s="8">
        <v>1.0042</v>
      </c>
      <c r="I682" s="8">
        <v>1.50441</v>
      </c>
      <c r="J682" s="8">
        <v>2.4383699999999999</v>
      </c>
      <c r="K682" s="8">
        <v>3.4814699999999998</v>
      </c>
      <c r="L682">
        <f t="shared" si="270"/>
        <v>2604.9869600000002</v>
      </c>
      <c r="M682">
        <f t="shared" si="271"/>
        <v>0.62457387254804209</v>
      </c>
      <c r="N682">
        <f t="shared" si="272"/>
        <v>1.8856536411126232</v>
      </c>
      <c r="O682" s="6">
        <f t="shared" si="273"/>
        <v>0.32236000831660844</v>
      </c>
      <c r="P682" s="6">
        <f t="shared" si="274"/>
        <v>0.4011309416581047</v>
      </c>
      <c r="Q682">
        <f t="shared" si="275"/>
        <v>1.1433922913853638</v>
      </c>
      <c r="R682" s="8">
        <v>1.3949655399470999</v>
      </c>
      <c r="S682">
        <f t="shared" si="276"/>
        <v>2.1735170764671863</v>
      </c>
      <c r="T682">
        <f t="shared" si="277"/>
        <v>1.6863494558797136</v>
      </c>
      <c r="U682">
        <f t="shared" si="278"/>
        <v>1.4240284294095358</v>
      </c>
      <c r="V682">
        <f t="shared" si="279"/>
        <v>0.98682671862590654</v>
      </c>
      <c r="W682">
        <f t="shared" si="280"/>
        <v>0.62457387254804209</v>
      </c>
      <c r="X682">
        <f t="shared" si="281"/>
        <v>0.71948040441103156</v>
      </c>
      <c r="Y682">
        <f t="shared" si="282"/>
        <v>0.80185927406810653</v>
      </c>
      <c r="Z682">
        <f t="shared" si="283"/>
        <v>3.9790051740210659</v>
      </c>
      <c r="AA682">
        <f t="shared" si="284"/>
        <v>3.0871591867404824</v>
      </c>
      <c r="AB682">
        <f t="shared" si="285"/>
        <v>2.6069344243586294</v>
      </c>
      <c r="AC682">
        <f t="shared" si="286"/>
        <v>1.8065598203888749</v>
      </c>
      <c r="AD682">
        <f t="shared" si="287"/>
        <v>1.1433922913853638</v>
      </c>
      <c r="AE682">
        <f t="shared" si="288"/>
        <v>1.1203650216172432</v>
      </c>
      <c r="AF682">
        <f t="shared" si="289"/>
        <v>1.1998161049206817</v>
      </c>
      <c r="AG682">
        <f t="shared" si="290"/>
        <v>6.5620746710719278</v>
      </c>
      <c r="AH682">
        <f t="shared" si="291"/>
        <v>5.0912648310040822</v>
      </c>
      <c r="AI682">
        <f t="shared" si="292"/>
        <v>4.2992903017367805</v>
      </c>
      <c r="AJ682">
        <f t="shared" si="293"/>
        <v>2.9793327529579448</v>
      </c>
      <c r="AK682">
        <f t="shared" si="294"/>
        <v>1.8856536411126232</v>
      </c>
      <c r="AL682">
        <f t="shared" si="295"/>
        <v>2.0238327308344672</v>
      </c>
      <c r="AM682">
        <f t="shared" si="296"/>
        <v>2.1437721807130283</v>
      </c>
      <c r="AN682">
        <f>ACOS(COS(RADIANS(90-$C682)) *COS(RADIANS(90-'1. Intensity Data'!$C$8)) +SIN(RADIANS(90-'Climate Stations - U of M'!$C682)) *SIN(RADIANS(90-'1. Intensity Data'!$C$8)) *COS(RADIANS('Climate Stations - U of M'!$D682-'1. Intensity Data'!$C$9))) *6371</f>
        <v>336.49487545536721</v>
      </c>
    </row>
    <row r="683" spans="1:40" x14ac:dyDescent="0.25">
      <c r="A683">
        <v>646</v>
      </c>
      <c r="B683" t="s">
        <v>1291</v>
      </c>
      <c r="C683">
        <v>48.393900000000002</v>
      </c>
      <c r="D683">
        <v>-107.7286</v>
      </c>
      <c r="E683">
        <v>680</v>
      </c>
      <c r="F683" t="s">
        <v>1292</v>
      </c>
      <c r="G683" t="s">
        <v>2345</v>
      </c>
      <c r="H683" s="8">
        <v>1.0797600000000001</v>
      </c>
      <c r="I683" s="8">
        <v>1.58399</v>
      </c>
      <c r="J683" s="8">
        <v>2.6565799999999999</v>
      </c>
      <c r="K683" s="8">
        <v>3.7837200000000002</v>
      </c>
      <c r="L683">
        <f t="shared" si="270"/>
        <v>2230.9712</v>
      </c>
      <c r="M683">
        <f t="shared" si="271"/>
        <v>0.68307653158416415</v>
      </c>
      <c r="N683">
        <f t="shared" si="272"/>
        <v>2.0160318160193884</v>
      </c>
      <c r="O683" s="6">
        <f t="shared" si="273"/>
        <v>0.34073298714902128</v>
      </c>
      <c r="P683" s="6">
        <f t="shared" si="274"/>
        <v>0.44689842221805187</v>
      </c>
      <c r="Q683">
        <f t="shared" si="275"/>
        <v>1.2314651191187203</v>
      </c>
      <c r="R683" s="8">
        <v>1.4841588995046862</v>
      </c>
      <c r="S683">
        <f t="shared" si="276"/>
        <v>2.3771063299128912</v>
      </c>
      <c r="T683">
        <f t="shared" si="277"/>
        <v>1.8443066352772433</v>
      </c>
      <c r="U683">
        <f t="shared" si="278"/>
        <v>1.5574144920118942</v>
      </c>
      <c r="V683">
        <f t="shared" si="279"/>
        <v>1.0792609199029795</v>
      </c>
      <c r="W683">
        <f t="shared" si="280"/>
        <v>0.68307653158416415</v>
      </c>
      <c r="X683">
        <f t="shared" si="281"/>
        <v>0.7822473986881231</v>
      </c>
      <c r="Y683">
        <f t="shared" si="282"/>
        <v>0.8683277113343596</v>
      </c>
      <c r="Z683">
        <f t="shared" si="283"/>
        <v>4.2854986145331466</v>
      </c>
      <c r="AA683">
        <f t="shared" si="284"/>
        <v>3.324955821620545</v>
      </c>
      <c r="AB683">
        <f t="shared" si="285"/>
        <v>2.807740471590682</v>
      </c>
      <c r="AC683">
        <f t="shared" si="286"/>
        <v>1.9457148882075781</v>
      </c>
      <c r="AD683">
        <f t="shared" si="287"/>
        <v>1.2314651191187203</v>
      </c>
      <c r="AE683">
        <f t="shared" si="288"/>
        <v>1.1426633615066397</v>
      </c>
      <c r="AF683">
        <f t="shared" si="289"/>
        <v>1.2414694038340746</v>
      </c>
      <c r="AG683">
        <f t="shared" si="290"/>
        <v>7.0157907197474714</v>
      </c>
      <c r="AH683">
        <f t="shared" si="291"/>
        <v>5.4432859032523488</v>
      </c>
      <c r="AI683">
        <f t="shared" si="292"/>
        <v>4.5965525405242049</v>
      </c>
      <c r="AJ683">
        <f t="shared" si="293"/>
        <v>3.1853302693106338</v>
      </c>
      <c r="AK683">
        <f t="shared" si="294"/>
        <v>2.0160318160193884</v>
      </c>
      <c r="AL683">
        <f t="shared" si="295"/>
        <v>2.1761688620145412</v>
      </c>
      <c r="AM683">
        <f t="shared" si="296"/>
        <v>2.3151678179383341</v>
      </c>
      <c r="AN683">
        <f>ACOS(COS(RADIANS(90-$C683)) *COS(RADIANS(90-'1. Intensity Data'!$C$8)) +SIN(RADIANS(90-'Climate Stations - U of M'!$C683)) *SIN(RADIANS(90-'1. Intensity Data'!$C$8)) *COS(RADIANS('Climate Stations - U of M'!$D683-'1. Intensity Data'!$C$9))) *6371</f>
        <v>379.16332686241481</v>
      </c>
    </row>
    <row r="684" spans="1:40" x14ac:dyDescent="0.25">
      <c r="A684">
        <v>648</v>
      </c>
      <c r="B684" t="s">
        <v>1295</v>
      </c>
      <c r="C684">
        <v>45.866700000000002</v>
      </c>
      <c r="D684">
        <v>-111.333299999999</v>
      </c>
      <c r="E684" s="13">
        <v>1289.9000000000001</v>
      </c>
      <c r="F684" t="s">
        <v>1296</v>
      </c>
      <c r="G684" t="s">
        <v>2345</v>
      </c>
      <c r="H684" s="8">
        <v>0.67500000000000004</v>
      </c>
      <c r="I684" s="8">
        <v>1.17418</v>
      </c>
      <c r="J684" s="8">
        <v>1.5916699999999999</v>
      </c>
      <c r="K684" s="8">
        <v>2.7910699999999999</v>
      </c>
      <c r="L684">
        <f t="shared" si="270"/>
        <v>4231.955516</v>
      </c>
      <c r="M684">
        <f t="shared" si="271"/>
        <v>0.37335271423461486</v>
      </c>
      <c r="N684">
        <f t="shared" si="272"/>
        <v>1.2311591550681409</v>
      </c>
      <c r="O684" s="6">
        <f t="shared" si="273"/>
        <v>0.21927438556554316</v>
      </c>
      <c r="P684" s="6">
        <f t="shared" si="274"/>
        <v>0.22136329211084416</v>
      </c>
      <c r="Q684">
        <f t="shared" si="275"/>
        <v>0.72626122358949263</v>
      </c>
      <c r="R684" s="8">
        <v>1.4825356611965228</v>
      </c>
      <c r="S684">
        <f t="shared" si="276"/>
        <v>1.2992674455364597</v>
      </c>
      <c r="T684">
        <f t="shared" si="277"/>
        <v>1.0080523284334602</v>
      </c>
      <c r="U684">
        <f t="shared" si="278"/>
        <v>0.85124418845492178</v>
      </c>
      <c r="V684">
        <f t="shared" si="279"/>
        <v>0.58989728849069145</v>
      </c>
      <c r="W684">
        <f t="shared" si="280"/>
        <v>0.37335271423461486</v>
      </c>
      <c r="X684">
        <f t="shared" si="281"/>
        <v>0.44876453567596114</v>
      </c>
      <c r="Y684">
        <f t="shared" si="282"/>
        <v>0.51422199668704982</v>
      </c>
      <c r="Z684">
        <f t="shared" si="283"/>
        <v>2.5273890580914342</v>
      </c>
      <c r="AA684">
        <f t="shared" si="284"/>
        <v>1.96090530369163</v>
      </c>
      <c r="AB684">
        <f t="shared" si="285"/>
        <v>1.6558755897840431</v>
      </c>
      <c r="AC684">
        <f t="shared" si="286"/>
        <v>1.1474927332713984</v>
      </c>
      <c r="AD684">
        <f t="shared" si="287"/>
        <v>0.72626122358949263</v>
      </c>
      <c r="AE684">
        <f t="shared" si="288"/>
        <v>1.1422575519295988</v>
      </c>
      <c r="AF684">
        <f t="shared" si="289"/>
        <v>1.2407113515441623</v>
      </c>
      <c r="AG684">
        <f t="shared" si="290"/>
        <v>4.2844338596371294</v>
      </c>
      <c r="AH684">
        <f t="shared" si="291"/>
        <v>3.3241297186839809</v>
      </c>
      <c r="AI684">
        <f t="shared" si="292"/>
        <v>2.807042873555361</v>
      </c>
      <c r="AJ684">
        <f t="shared" si="293"/>
        <v>1.9452314650076628</v>
      </c>
      <c r="AK684">
        <f t="shared" si="294"/>
        <v>1.2311591550681409</v>
      </c>
      <c r="AL684">
        <f t="shared" si="295"/>
        <v>1.3212868663011057</v>
      </c>
      <c r="AM684">
        <f t="shared" si="296"/>
        <v>1.3995177196513191</v>
      </c>
      <c r="AN684">
        <f>ACOS(COS(RADIANS(90-$C684)) *COS(RADIANS(90-'1. Intensity Data'!$C$8)) +SIN(RADIANS(90-'Climate Stations - U of M'!$C684)) *SIN(RADIANS(90-'1. Intensity Data'!$C$8)) *COS(RADIANS('Climate Stations - U of M'!$D684-'1. Intensity Data'!$C$9))) *6371</f>
        <v>96.014493192325176</v>
      </c>
    </row>
    <row r="685" spans="1:40" x14ac:dyDescent="0.25">
      <c r="A685" s="1">
        <v>1008</v>
      </c>
      <c r="B685" t="s">
        <v>2011</v>
      </c>
      <c r="C685">
        <v>47.702800000000003</v>
      </c>
      <c r="D685">
        <v>-108.4786</v>
      </c>
      <c r="E685">
        <v>938.79999999999905</v>
      </c>
      <c r="F685" t="s">
        <v>2012</v>
      </c>
      <c r="G685" t="s">
        <v>2345</v>
      </c>
      <c r="H685" s="8">
        <v>0.9375</v>
      </c>
      <c r="I685" s="8">
        <v>1.3181799999999999</v>
      </c>
      <c r="J685" s="8">
        <v>2.21618</v>
      </c>
      <c r="K685" s="8">
        <v>3.2714300000000001</v>
      </c>
      <c r="L685">
        <f t="shared" si="270"/>
        <v>3080.0525919999968</v>
      </c>
      <c r="M685">
        <f t="shared" si="271"/>
        <v>0.62141407281251426</v>
      </c>
      <c r="N685">
        <f t="shared" si="272"/>
        <v>1.715095465076558</v>
      </c>
      <c r="O685" s="6">
        <f t="shared" si="273"/>
        <v>0.27956926397071297</v>
      </c>
      <c r="P685" s="6">
        <f t="shared" si="274"/>
        <v>0.42763142571999568</v>
      </c>
      <c r="Q685">
        <f t="shared" si="275"/>
        <v>1.0713634453982768</v>
      </c>
      <c r="R685" s="8">
        <v>1.1769188860365953</v>
      </c>
      <c r="S685">
        <f t="shared" si="276"/>
        <v>2.1625209733875494</v>
      </c>
      <c r="T685">
        <f t="shared" si="277"/>
        <v>1.6778179965937885</v>
      </c>
      <c r="U685">
        <f t="shared" si="278"/>
        <v>1.4168240860125323</v>
      </c>
      <c r="V685">
        <f t="shared" si="279"/>
        <v>0.98183423504377254</v>
      </c>
      <c r="W685">
        <f t="shared" si="280"/>
        <v>0.62141407281251426</v>
      </c>
      <c r="X685">
        <f t="shared" si="281"/>
        <v>0.70043555460938567</v>
      </c>
      <c r="Y685">
        <f t="shared" si="282"/>
        <v>0.76902620080907025</v>
      </c>
      <c r="Z685">
        <f t="shared" si="283"/>
        <v>3.7283447899860032</v>
      </c>
      <c r="AA685">
        <f t="shared" si="284"/>
        <v>2.8926813025753475</v>
      </c>
      <c r="AB685">
        <f t="shared" si="285"/>
        <v>2.442708655508071</v>
      </c>
      <c r="AC685">
        <f t="shared" si="286"/>
        <v>1.6927542437292773</v>
      </c>
      <c r="AD685">
        <f t="shared" si="287"/>
        <v>1.0713634453982768</v>
      </c>
      <c r="AE685">
        <f t="shared" si="288"/>
        <v>1.065853358139617</v>
      </c>
      <c r="AF685">
        <f t="shared" si="289"/>
        <v>1.097988317544476</v>
      </c>
      <c r="AG685">
        <f t="shared" si="290"/>
        <v>5.9685322184664216</v>
      </c>
      <c r="AH685">
        <f t="shared" si="291"/>
        <v>4.630757755706707</v>
      </c>
      <c r="AI685">
        <f t="shared" si="292"/>
        <v>3.9104176603745517</v>
      </c>
      <c r="AJ685">
        <f t="shared" si="293"/>
        <v>2.7098508348209616</v>
      </c>
      <c r="AK685">
        <f t="shared" si="294"/>
        <v>1.715095465076558</v>
      </c>
      <c r="AL685">
        <f t="shared" si="295"/>
        <v>1.8403665988074183</v>
      </c>
      <c r="AM685">
        <f t="shared" si="296"/>
        <v>1.9491019428858056</v>
      </c>
      <c r="AN685">
        <f>ACOS(COS(RADIANS(90-$C685)) *COS(RADIANS(90-'1. Intensity Data'!$C$8)) +SIN(RADIANS(90-'Climate Stations - U of M'!$C685)) *SIN(RADIANS(90-'1. Intensity Data'!$C$8)) *COS(RADIANS('Climate Stations - U of M'!$D685-'1. Intensity Data'!$C$9))) *6371</f>
        <v>294.48666836092946</v>
      </c>
    </row>
    <row r="686" spans="1:40" x14ac:dyDescent="0.25">
      <c r="A686">
        <v>649</v>
      </c>
      <c r="B686" t="s">
        <v>1297</v>
      </c>
      <c r="C686">
        <v>48.799999999999898</v>
      </c>
      <c r="D686">
        <v>-113.65</v>
      </c>
      <c r="E686" s="13">
        <v>1491.0999999999899</v>
      </c>
      <c r="F686" t="s">
        <v>1298</v>
      </c>
      <c r="G686" t="s">
        <v>2345</v>
      </c>
      <c r="H686" s="8">
        <v>1.1605700000000001</v>
      </c>
      <c r="I686" s="8">
        <v>2.0864799999999999</v>
      </c>
      <c r="J686" s="8">
        <v>2.46035</v>
      </c>
      <c r="K686" s="8">
        <v>4.4359900000000003</v>
      </c>
      <c r="L686">
        <f t="shared" si="270"/>
        <v>4892.0605239999668</v>
      </c>
      <c r="M686">
        <f t="shared" si="271"/>
        <v>0.60253760647645815</v>
      </c>
      <c r="N686">
        <f t="shared" si="272"/>
        <v>1.5572352935459146</v>
      </c>
      <c r="O686" s="6">
        <f t="shared" si="273"/>
        <v>0.24404194089471382</v>
      </c>
      <c r="P686" s="6">
        <f t="shared" si="274"/>
        <v>0.43338062320691051</v>
      </c>
      <c r="Q686">
        <f t="shared" si="275"/>
        <v>0.99530795837641262</v>
      </c>
      <c r="R686" s="8">
        <v>1.5717254895501944</v>
      </c>
      <c r="S686">
        <f t="shared" si="276"/>
        <v>2.0968308705380743</v>
      </c>
      <c r="T686">
        <f t="shared" si="277"/>
        <v>1.6268515374864372</v>
      </c>
      <c r="U686">
        <f t="shared" si="278"/>
        <v>1.3737857427663245</v>
      </c>
      <c r="V686">
        <f t="shared" si="279"/>
        <v>0.95200941823280394</v>
      </c>
      <c r="W686">
        <f t="shared" si="280"/>
        <v>0.60253760647645815</v>
      </c>
      <c r="X686">
        <f t="shared" si="281"/>
        <v>0.74204570485734367</v>
      </c>
      <c r="Y686">
        <f t="shared" si="282"/>
        <v>0.86313873425195231</v>
      </c>
      <c r="Z686">
        <f t="shared" si="283"/>
        <v>3.463671695149916</v>
      </c>
      <c r="AA686">
        <f t="shared" si="284"/>
        <v>2.6873314876163139</v>
      </c>
      <c r="AB686">
        <f t="shared" si="285"/>
        <v>2.2693021450982207</v>
      </c>
      <c r="AC686">
        <f t="shared" si="286"/>
        <v>1.572586574234732</v>
      </c>
      <c r="AD686">
        <f t="shared" si="287"/>
        <v>0.99530795837641262</v>
      </c>
      <c r="AE686">
        <f t="shared" si="288"/>
        <v>1.1645550090180168</v>
      </c>
      <c r="AF686">
        <f t="shared" si="289"/>
        <v>1.2823630013853271</v>
      </c>
      <c r="AG686">
        <f t="shared" si="290"/>
        <v>5.4191788215397825</v>
      </c>
      <c r="AH686">
        <f t="shared" si="291"/>
        <v>4.2045352925739703</v>
      </c>
      <c r="AI686">
        <f t="shared" si="292"/>
        <v>3.5504964692846852</v>
      </c>
      <c r="AJ686">
        <f t="shared" si="293"/>
        <v>2.460431763802545</v>
      </c>
      <c r="AK686">
        <f t="shared" si="294"/>
        <v>1.5572352935459146</v>
      </c>
      <c r="AL686">
        <f t="shared" si="295"/>
        <v>1.7830139701594359</v>
      </c>
      <c r="AM686">
        <f t="shared" si="296"/>
        <v>1.9789898614599726</v>
      </c>
      <c r="AN686">
        <f>ACOS(COS(RADIANS(90-$C686)) *COS(RADIANS(90-'1. Intensity Data'!$C$8)) +SIN(RADIANS(90-'Climate Stations - U of M'!$C686)) *SIN(RADIANS(90-'1. Intensity Data'!$C$8)) *COS(RADIANS('Climate Stations - U of M'!$D686-'1. Intensity Data'!$C$9))) *6371</f>
        <v>274.48160620552096</v>
      </c>
    </row>
    <row r="687" spans="1:40" x14ac:dyDescent="0.25">
      <c r="A687" s="1">
        <v>1115</v>
      </c>
      <c r="B687" t="s">
        <v>2223</v>
      </c>
      <c r="C687">
        <v>48.799999999999898</v>
      </c>
      <c r="D687">
        <v>-113.66670000000001</v>
      </c>
      <c r="E687" s="13">
        <v>1493.5</v>
      </c>
      <c r="F687" t="s">
        <v>1298</v>
      </c>
      <c r="G687" t="s">
        <v>2345</v>
      </c>
      <c r="H687" s="8">
        <v>1.16954</v>
      </c>
      <c r="I687" s="8">
        <v>2.0893000000000002</v>
      </c>
      <c r="J687" s="8">
        <v>2.4655900000000002</v>
      </c>
      <c r="K687" s="8">
        <v>4.4724000000000004</v>
      </c>
      <c r="L687">
        <f t="shared" si="270"/>
        <v>4899.9345400000002</v>
      </c>
      <c r="M687">
        <f t="shared" si="271"/>
        <v>0.61066557809984212</v>
      </c>
      <c r="N687">
        <f t="shared" si="272"/>
        <v>1.5529583349679859</v>
      </c>
      <c r="O687" s="6">
        <f t="shared" si="273"/>
        <v>0.24087096511463785</v>
      </c>
      <c r="P687" s="6">
        <f t="shared" si="274"/>
        <v>0.4437065477518779</v>
      </c>
      <c r="Q687">
        <f t="shared" si="275"/>
        <v>0.99833244135993182</v>
      </c>
      <c r="R687" s="8">
        <v>1.1610857835321418</v>
      </c>
      <c r="S687">
        <f t="shared" si="276"/>
        <v>2.1251162117874505</v>
      </c>
      <c r="T687">
        <f t="shared" si="277"/>
        <v>1.6487970608695739</v>
      </c>
      <c r="U687">
        <f t="shared" si="278"/>
        <v>1.3923175180676399</v>
      </c>
      <c r="V687">
        <f t="shared" si="279"/>
        <v>0.96485161339775061</v>
      </c>
      <c r="W687">
        <f t="shared" si="280"/>
        <v>0.61066557809984212</v>
      </c>
      <c r="X687">
        <f t="shared" si="281"/>
        <v>0.75038418357488157</v>
      </c>
      <c r="Y687">
        <f t="shared" si="282"/>
        <v>0.8716599331272159</v>
      </c>
      <c r="Z687">
        <f t="shared" si="283"/>
        <v>3.4741968959325629</v>
      </c>
      <c r="AA687">
        <f t="shared" si="284"/>
        <v>2.695497591671816</v>
      </c>
      <c r="AB687">
        <f t="shared" si="285"/>
        <v>2.2761979663006442</v>
      </c>
      <c r="AC687">
        <f t="shared" si="286"/>
        <v>1.5773652573486923</v>
      </c>
      <c r="AD687">
        <f t="shared" si="287"/>
        <v>0.99833244135993182</v>
      </c>
      <c r="AE687">
        <f t="shared" si="288"/>
        <v>1.0618950825135036</v>
      </c>
      <c r="AF687">
        <f t="shared" si="289"/>
        <v>1.0905942586748965</v>
      </c>
      <c r="AG687">
        <f t="shared" si="290"/>
        <v>5.4042950056885903</v>
      </c>
      <c r="AH687">
        <f t="shared" si="291"/>
        <v>4.192987504413562</v>
      </c>
      <c r="AI687">
        <f t="shared" si="292"/>
        <v>3.5407450037270074</v>
      </c>
      <c r="AJ687">
        <f t="shared" si="293"/>
        <v>2.4536741692494179</v>
      </c>
      <c r="AK687">
        <f t="shared" si="294"/>
        <v>1.5529583349679859</v>
      </c>
      <c r="AL687">
        <f t="shared" si="295"/>
        <v>1.7811162512259893</v>
      </c>
      <c r="AM687">
        <f t="shared" si="296"/>
        <v>1.9791573225379366</v>
      </c>
      <c r="AN687">
        <f>ACOS(COS(RADIANS(90-$C687)) *COS(RADIANS(90-'1. Intensity Data'!$C$8)) +SIN(RADIANS(90-'Climate Stations - U of M'!$C687)) *SIN(RADIANS(90-'1. Intensity Data'!$C$8)) *COS(RADIANS('Climate Stations - U of M'!$D687-'1. Intensity Data'!$C$9))) *6371</f>
        <v>275.04131359775863</v>
      </c>
    </row>
    <row r="688" spans="1:40" x14ac:dyDescent="0.25">
      <c r="A688">
        <v>59</v>
      </c>
      <c r="B688" t="s">
        <v>120</v>
      </c>
      <c r="C688">
        <v>48.095500000000001</v>
      </c>
      <c r="D688">
        <v>-114.6429</v>
      </c>
      <c r="E688" s="13">
        <v>1236</v>
      </c>
      <c r="F688" t="s">
        <v>121</v>
      </c>
      <c r="G688" t="s">
        <v>2346</v>
      </c>
      <c r="H688" s="8">
        <v>0.85</v>
      </c>
      <c r="I688" s="8">
        <v>1.5249999999999999</v>
      </c>
      <c r="J688" s="8">
        <v>1.95357</v>
      </c>
      <c r="K688" s="8">
        <v>3.375</v>
      </c>
      <c r="L688">
        <f t="shared" si="270"/>
        <v>4055.1182399999998</v>
      </c>
      <c r="M688">
        <f t="shared" si="271"/>
        <v>0.39640200207213117</v>
      </c>
      <c r="N688">
        <f t="shared" si="272"/>
        <v>1.1361843524986668</v>
      </c>
      <c r="O688" s="6">
        <f t="shared" si="273"/>
        <v>0.18910480572329125</v>
      </c>
      <c r="P688" s="6">
        <f t="shared" si="274"/>
        <v>0.26532453915469556</v>
      </c>
      <c r="Q688">
        <f t="shared" si="275"/>
        <v>0.70075444582668112</v>
      </c>
      <c r="R688" s="8">
        <v>1.04162978293478</v>
      </c>
      <c r="S688">
        <f t="shared" si="276"/>
        <v>1.3794789672110164</v>
      </c>
      <c r="T688">
        <f t="shared" si="277"/>
        <v>1.0702854055947542</v>
      </c>
      <c r="U688">
        <f t="shared" si="278"/>
        <v>0.90379656472445902</v>
      </c>
      <c r="V688">
        <f t="shared" si="279"/>
        <v>0.6263151632739673</v>
      </c>
      <c r="W688">
        <f t="shared" si="280"/>
        <v>0.39640200207213117</v>
      </c>
      <c r="X688">
        <f t="shared" si="281"/>
        <v>0.50980150155409842</v>
      </c>
      <c r="Y688">
        <f t="shared" si="282"/>
        <v>0.608232267104446</v>
      </c>
      <c r="Z688">
        <f t="shared" si="283"/>
        <v>2.4386254714768505</v>
      </c>
      <c r="AA688">
        <f t="shared" si="284"/>
        <v>1.8920370037320389</v>
      </c>
      <c r="AB688">
        <f t="shared" si="285"/>
        <v>1.5977201364848328</v>
      </c>
      <c r="AC688">
        <f t="shared" si="286"/>
        <v>1.1071920244061562</v>
      </c>
      <c r="AD688">
        <f t="shared" si="287"/>
        <v>0.70075444582668112</v>
      </c>
      <c r="AE688">
        <f t="shared" si="288"/>
        <v>1.0320310823641632</v>
      </c>
      <c r="AF688">
        <f t="shared" si="289"/>
        <v>1.0348083063959284</v>
      </c>
      <c r="AG688">
        <f t="shared" si="290"/>
        <v>3.9539215466953603</v>
      </c>
      <c r="AH688">
        <f t="shared" si="291"/>
        <v>3.0676977517464006</v>
      </c>
      <c r="AI688">
        <f t="shared" si="292"/>
        <v>2.5905003236969599</v>
      </c>
      <c r="AJ688">
        <f t="shared" si="293"/>
        <v>1.7951712769478936</v>
      </c>
      <c r="AK688">
        <f t="shared" si="294"/>
        <v>1.1361843524986668</v>
      </c>
      <c r="AL688">
        <f t="shared" si="295"/>
        <v>1.3405307643740001</v>
      </c>
      <c r="AM688">
        <f t="shared" si="296"/>
        <v>1.5179034498817896</v>
      </c>
      <c r="AN688">
        <f>ACOS(COS(RADIANS(90-$C688)) *COS(RADIANS(90-'1. Intensity Data'!$C$8)) +SIN(RADIANS(90-'Climate Stations - U of M'!$C688)) *SIN(RADIANS(90-'1. Intensity Data'!$C$8)) *COS(RADIANS('Climate Stations - U of M'!$D688-'1. Intensity Data'!$C$9))) *6371</f>
        <v>259.30014873926734</v>
      </c>
    </row>
    <row r="689" spans="1:40" x14ac:dyDescent="0.25">
      <c r="A689">
        <v>651</v>
      </c>
      <c r="B689" t="s">
        <v>1301</v>
      </c>
      <c r="C689">
        <v>46.608899999999899</v>
      </c>
      <c r="D689">
        <v>-110.2786</v>
      </c>
      <c r="E689" s="13">
        <v>1681.9</v>
      </c>
      <c r="F689" t="s">
        <v>1302</v>
      </c>
      <c r="G689" t="s">
        <v>2345</v>
      </c>
      <c r="H689" s="8">
        <v>1.20909</v>
      </c>
      <c r="I689" s="8">
        <v>1.88889</v>
      </c>
      <c r="J689" s="8">
        <v>2.61111</v>
      </c>
      <c r="K689" s="8">
        <v>4.1428599999999998</v>
      </c>
      <c r="L689">
        <f t="shared" si="270"/>
        <v>5518.0447960000001</v>
      </c>
      <c r="M689">
        <f t="shared" si="271"/>
        <v>0.71681183076251132</v>
      </c>
      <c r="N689">
        <f t="shared" si="272"/>
        <v>1.7512518622866819</v>
      </c>
      <c r="O689" s="6">
        <f t="shared" si="273"/>
        <v>0.26442585590341067</v>
      </c>
      <c r="P689" s="6">
        <f t="shared" si="274"/>
        <v>0.53352579427591174</v>
      </c>
      <c r="Q689">
        <f t="shared" si="275"/>
        <v>1.1423888282812968</v>
      </c>
      <c r="R689" s="8">
        <v>1.4967058098890802</v>
      </c>
      <c r="S689">
        <f t="shared" si="276"/>
        <v>2.4945051710535391</v>
      </c>
      <c r="T689">
        <f t="shared" si="277"/>
        <v>1.9353919430587805</v>
      </c>
      <c r="U689">
        <f t="shared" si="278"/>
        <v>1.6343309741385257</v>
      </c>
      <c r="V689">
        <f t="shared" si="279"/>
        <v>1.1325626926047678</v>
      </c>
      <c r="W689">
        <f t="shared" si="280"/>
        <v>0.71681183076251132</v>
      </c>
      <c r="X689">
        <f t="shared" si="281"/>
        <v>0.83988137307188349</v>
      </c>
      <c r="Y689">
        <f t="shared" si="282"/>
        <v>0.94670573579641859</v>
      </c>
      <c r="Z689">
        <f t="shared" si="283"/>
        <v>3.9755131224189126</v>
      </c>
      <c r="AA689">
        <f t="shared" si="284"/>
        <v>3.0844498363595019</v>
      </c>
      <c r="AB689">
        <f t="shared" si="285"/>
        <v>2.6046465284813567</v>
      </c>
      <c r="AC689">
        <f t="shared" si="286"/>
        <v>1.8049743486844492</v>
      </c>
      <c r="AD689">
        <f t="shared" si="287"/>
        <v>1.1423888282812968</v>
      </c>
      <c r="AE689">
        <f t="shared" si="288"/>
        <v>1.1458000891027382</v>
      </c>
      <c r="AF689">
        <f t="shared" si="289"/>
        <v>1.2473288109835865</v>
      </c>
      <c r="AG689">
        <f t="shared" si="290"/>
        <v>6.0943564807576536</v>
      </c>
      <c r="AH689">
        <f t="shared" si="291"/>
        <v>4.7283800281740413</v>
      </c>
      <c r="AI689">
        <f t="shared" si="292"/>
        <v>3.9928542460136347</v>
      </c>
      <c r="AJ689">
        <f t="shared" si="293"/>
        <v>2.7669779424129577</v>
      </c>
      <c r="AK689">
        <f t="shared" si="294"/>
        <v>1.7512518622866819</v>
      </c>
      <c r="AL689">
        <f t="shared" si="295"/>
        <v>1.9662163967150115</v>
      </c>
      <c r="AM689">
        <f t="shared" si="296"/>
        <v>2.1528056125988018</v>
      </c>
      <c r="AN689">
        <f>ACOS(COS(RADIANS(90-$C689)) *COS(RADIANS(90-'1. Intensity Data'!$C$8)) +SIN(RADIANS(90-'Climate Stations - U of M'!$C689)) *SIN(RADIANS(90-'1. Intensity Data'!$C$8)) *COS(RADIANS('Climate Stations - U of M'!$D689-'1. Intensity Data'!$C$9))) *6371</f>
        <v>132.54221490356136</v>
      </c>
    </row>
    <row r="690" spans="1:40" x14ac:dyDescent="0.25">
      <c r="A690">
        <v>652</v>
      </c>
      <c r="B690" t="s">
        <v>1303</v>
      </c>
      <c r="C690">
        <v>46.566699999999898</v>
      </c>
      <c r="D690">
        <v>-110.55</v>
      </c>
      <c r="E690" s="13">
        <v>1677.9</v>
      </c>
      <c r="F690" t="s">
        <v>1304</v>
      </c>
      <c r="G690" t="s">
        <v>2345</v>
      </c>
      <c r="H690" s="8">
        <v>0.88053999999999999</v>
      </c>
      <c r="I690" s="8">
        <v>1.40909</v>
      </c>
      <c r="J690" s="8">
        <v>2.14703</v>
      </c>
      <c r="K690" s="8">
        <v>3.40849</v>
      </c>
      <c r="L690">
        <f t="shared" si="270"/>
        <v>5504.9214360000005</v>
      </c>
      <c r="M690">
        <f t="shared" si="271"/>
        <v>0.51772181728917244</v>
      </c>
      <c r="N690">
        <f t="shared" si="272"/>
        <v>1.5296404655608642</v>
      </c>
      <c r="O690" s="6">
        <f t="shared" si="273"/>
        <v>0.25866888994967546</v>
      </c>
      <c r="P690" s="6">
        <f t="shared" si="274"/>
        <v>0.33842620552198388</v>
      </c>
      <c r="Q690">
        <f t="shared" si="275"/>
        <v>0.93403333554142398</v>
      </c>
      <c r="R690" s="8">
        <v>1.4240204093840312</v>
      </c>
      <c r="S690">
        <f t="shared" si="276"/>
        <v>1.8016719241663197</v>
      </c>
      <c r="T690">
        <f t="shared" si="277"/>
        <v>1.3978489066807656</v>
      </c>
      <c r="U690">
        <f t="shared" si="278"/>
        <v>1.1804057434193131</v>
      </c>
      <c r="V690">
        <f t="shared" si="279"/>
        <v>0.81800047131689246</v>
      </c>
      <c r="W690">
        <f t="shared" si="280"/>
        <v>0.51772181728917244</v>
      </c>
      <c r="X690">
        <f t="shared" si="281"/>
        <v>0.60842636296687935</v>
      </c>
      <c r="Y690">
        <f t="shared" si="282"/>
        <v>0.68715790861512893</v>
      </c>
      <c r="Z690">
        <f t="shared" si="283"/>
        <v>3.2504360076841552</v>
      </c>
      <c r="AA690">
        <f t="shared" si="284"/>
        <v>2.5218900059618448</v>
      </c>
      <c r="AB690">
        <f t="shared" si="285"/>
        <v>2.1295960050344465</v>
      </c>
      <c r="AC690">
        <f t="shared" si="286"/>
        <v>1.4757726701554499</v>
      </c>
      <c r="AD690">
        <f t="shared" si="287"/>
        <v>0.93403333554142398</v>
      </c>
      <c r="AE690">
        <f t="shared" si="288"/>
        <v>1.1276287389764761</v>
      </c>
      <c r="AF690">
        <f t="shared" si="289"/>
        <v>1.2133847289477289</v>
      </c>
      <c r="AG690">
        <f t="shared" si="290"/>
        <v>5.3231488201518076</v>
      </c>
      <c r="AH690">
        <f t="shared" si="291"/>
        <v>4.1300292570143338</v>
      </c>
      <c r="AI690">
        <f t="shared" si="292"/>
        <v>3.4875802614787701</v>
      </c>
      <c r="AJ690">
        <f t="shared" si="293"/>
        <v>2.4168319355861656</v>
      </c>
      <c r="AK690">
        <f t="shared" si="294"/>
        <v>1.5296404655608642</v>
      </c>
      <c r="AL690">
        <f t="shared" si="295"/>
        <v>1.6839878491706481</v>
      </c>
      <c r="AM690">
        <f t="shared" si="296"/>
        <v>1.8179613781439405</v>
      </c>
      <c r="AN690">
        <f>ACOS(COS(RADIANS(90-$C690)) *COS(RADIANS(90-'1. Intensity Data'!$C$8)) +SIN(RADIANS(90-'Climate Stations - U of M'!$C690)) *SIN(RADIANS(90-'1. Intensity Data'!$C$8)) *COS(RADIANS('Climate Stations - U of M'!$D690-'1. Intensity Data'!$C$9))) *6371</f>
        <v>111.86852458107387</v>
      </c>
    </row>
    <row r="691" spans="1:40" x14ac:dyDescent="0.25">
      <c r="A691">
        <v>650</v>
      </c>
      <c r="B691" t="s">
        <v>1299</v>
      </c>
      <c r="C691">
        <v>46.5</v>
      </c>
      <c r="D691">
        <v>-110.3378</v>
      </c>
      <c r="E691" s="13">
        <v>1463</v>
      </c>
      <c r="F691" t="s">
        <v>1300</v>
      </c>
      <c r="G691" t="s">
        <v>2345</v>
      </c>
      <c r="H691" s="8">
        <v>0.88288</v>
      </c>
      <c r="I691" s="8">
        <v>1.45</v>
      </c>
      <c r="J691" s="8">
        <v>2.1488399999999999</v>
      </c>
      <c r="K691" s="8">
        <v>3.4893100000000001</v>
      </c>
      <c r="L691">
        <f t="shared" si="270"/>
        <v>4799.8689199999999</v>
      </c>
      <c r="M691">
        <f t="shared" si="271"/>
        <v>0.50643766483862063</v>
      </c>
      <c r="N691">
        <f t="shared" si="272"/>
        <v>1.5287657714510445</v>
      </c>
      <c r="O691" s="6">
        <f t="shared" si="273"/>
        <v>0.26132977878552532</v>
      </c>
      <c r="P691" s="6">
        <f t="shared" si="274"/>
        <v>0.32529766547707961</v>
      </c>
      <c r="Q691">
        <f t="shared" si="275"/>
        <v>0.92703171846406185</v>
      </c>
      <c r="R691" s="8">
        <v>1.5490730920048681</v>
      </c>
      <c r="S691">
        <f t="shared" si="276"/>
        <v>1.7624030736383995</v>
      </c>
      <c r="T691">
        <f t="shared" si="277"/>
        <v>1.3673816950642759</v>
      </c>
      <c r="U691">
        <f t="shared" si="278"/>
        <v>1.1546778758320548</v>
      </c>
      <c r="V691">
        <f t="shared" si="279"/>
        <v>0.80017151044502066</v>
      </c>
      <c r="W691">
        <f t="shared" si="280"/>
        <v>0.50643766483862063</v>
      </c>
      <c r="X691">
        <f t="shared" si="281"/>
        <v>0.6005482486289655</v>
      </c>
      <c r="Y691">
        <f t="shared" si="282"/>
        <v>0.68223623535898481</v>
      </c>
      <c r="Z691">
        <f t="shared" si="283"/>
        <v>3.2260703802549351</v>
      </c>
      <c r="AA691">
        <f t="shared" si="284"/>
        <v>2.5029856398529668</v>
      </c>
      <c r="AB691">
        <f t="shared" si="285"/>
        <v>2.1136323180980607</v>
      </c>
      <c r="AC691">
        <f t="shared" si="286"/>
        <v>1.4647101151732178</v>
      </c>
      <c r="AD691">
        <f t="shared" si="287"/>
        <v>0.92703171846406185</v>
      </c>
      <c r="AE691">
        <f t="shared" si="288"/>
        <v>1.1588919096316852</v>
      </c>
      <c r="AF691">
        <f t="shared" si="289"/>
        <v>1.2717843317316595</v>
      </c>
      <c r="AG691">
        <f t="shared" si="290"/>
        <v>5.3201048846496342</v>
      </c>
      <c r="AH691">
        <f t="shared" si="291"/>
        <v>4.1276675829178204</v>
      </c>
      <c r="AI691">
        <f t="shared" si="292"/>
        <v>3.4855859589083811</v>
      </c>
      <c r="AJ691">
        <f t="shared" si="293"/>
        <v>2.4154499188926506</v>
      </c>
      <c r="AK691">
        <f t="shared" si="294"/>
        <v>1.5287657714510445</v>
      </c>
      <c r="AL691">
        <f t="shared" si="295"/>
        <v>1.6837843285882834</v>
      </c>
      <c r="AM691">
        <f t="shared" si="296"/>
        <v>1.8183404361834068</v>
      </c>
      <c r="AN691">
        <f>ACOS(COS(RADIANS(90-$C691)) *COS(RADIANS(90-'1. Intensity Data'!$C$8)) +SIN(RADIANS(90-'Climate Stations - U of M'!$C691)) *SIN(RADIANS(90-'1. Intensity Data'!$C$8)) *COS(RADIANS('Climate Stations - U of M'!$D691-'1. Intensity Data'!$C$9))) *6371</f>
        <v>128.530165502432</v>
      </c>
    </row>
    <row r="692" spans="1:40" x14ac:dyDescent="0.25">
      <c r="A692">
        <v>653</v>
      </c>
      <c r="B692" t="s">
        <v>1305</v>
      </c>
      <c r="C692">
        <v>46.75</v>
      </c>
      <c r="D692">
        <v>-112.3</v>
      </c>
      <c r="E692" s="13">
        <v>1768.0999999999899</v>
      </c>
      <c r="F692" t="s">
        <v>1306</v>
      </c>
      <c r="G692" t="s">
        <v>2345</v>
      </c>
      <c r="H692" s="8">
        <v>0.79166999999999998</v>
      </c>
      <c r="I692" s="8">
        <v>1.4</v>
      </c>
      <c r="J692" s="8">
        <v>1.8117099999999999</v>
      </c>
      <c r="K692" s="8">
        <v>2.9872299999999998</v>
      </c>
      <c r="L692">
        <f t="shared" si="270"/>
        <v>5800.8532039999673</v>
      </c>
      <c r="M692">
        <f t="shared" si="271"/>
        <v>0.42642845437214294</v>
      </c>
      <c r="N692">
        <f t="shared" si="272"/>
        <v>1.3287469473211488</v>
      </c>
      <c r="O692" s="6">
        <f t="shared" si="273"/>
        <v>0.23065265508331351</v>
      </c>
      <c r="P692" s="6">
        <f t="shared" si="274"/>
        <v>0.26655221681247876</v>
      </c>
      <c r="Q692">
        <f t="shared" si="275"/>
        <v>0.7976495820668138</v>
      </c>
      <c r="R692" s="8">
        <v>1.2619547919949488</v>
      </c>
      <c r="S692">
        <f t="shared" si="276"/>
        <v>1.4839710212150572</v>
      </c>
      <c r="T692">
        <f t="shared" si="277"/>
        <v>1.1513568268047858</v>
      </c>
      <c r="U692">
        <f t="shared" si="278"/>
        <v>0.97225687596848587</v>
      </c>
      <c r="V692">
        <f t="shared" si="279"/>
        <v>0.67375695790798584</v>
      </c>
      <c r="W692">
        <f t="shared" si="280"/>
        <v>0.42642845437214294</v>
      </c>
      <c r="X692">
        <f t="shared" si="281"/>
        <v>0.51773884077910715</v>
      </c>
      <c r="Y692">
        <f t="shared" si="282"/>
        <v>0.59699625618035224</v>
      </c>
      <c r="Z692">
        <f t="shared" si="283"/>
        <v>2.7758205455925116</v>
      </c>
      <c r="AA692">
        <f t="shared" si="284"/>
        <v>2.1536538715803974</v>
      </c>
      <c r="AB692">
        <f t="shared" si="285"/>
        <v>1.8186410471123353</v>
      </c>
      <c r="AC692">
        <f t="shared" si="286"/>
        <v>1.2602863396655659</v>
      </c>
      <c r="AD692">
        <f t="shared" si="287"/>
        <v>0.7976495820668138</v>
      </c>
      <c r="AE692">
        <f t="shared" si="288"/>
        <v>1.0871123346292053</v>
      </c>
      <c r="AF692">
        <f t="shared" si="289"/>
        <v>1.1377000856270272</v>
      </c>
      <c r="AG692">
        <f t="shared" si="290"/>
        <v>4.6240393766775973</v>
      </c>
      <c r="AH692">
        <f t="shared" si="291"/>
        <v>3.5876167577671021</v>
      </c>
      <c r="AI692">
        <f t="shared" si="292"/>
        <v>3.0295430398922192</v>
      </c>
      <c r="AJ692">
        <f t="shared" si="293"/>
        <v>2.0994201767674152</v>
      </c>
      <c r="AK692">
        <f t="shared" si="294"/>
        <v>1.3287469473211488</v>
      </c>
      <c r="AL692">
        <f t="shared" si="295"/>
        <v>1.4494877104908617</v>
      </c>
      <c r="AM692">
        <f t="shared" si="296"/>
        <v>1.5542906929221725</v>
      </c>
      <c r="AN692">
        <f>ACOS(COS(RADIANS(90-$C692)) *COS(RADIANS(90-'1. Intensity Data'!$C$8)) +SIN(RADIANS(90-'Climate Stations - U of M'!$C692)) *SIN(RADIANS(90-'1. Intensity Data'!$C$8)) *COS(RADIANS('Climate Stations - U of M'!$D692-'1. Intensity Data'!$C$9))) *6371</f>
        <v>28.14179105080937</v>
      </c>
    </row>
    <row r="693" spans="1:40" x14ac:dyDescent="0.25">
      <c r="A693">
        <v>654</v>
      </c>
      <c r="B693" t="s">
        <v>1307</v>
      </c>
      <c r="C693">
        <v>46.75</v>
      </c>
      <c r="D693">
        <v>-112.3</v>
      </c>
      <c r="E693" s="13">
        <v>1641</v>
      </c>
      <c r="F693" t="s">
        <v>1308</v>
      </c>
      <c r="G693" t="s">
        <v>2345</v>
      </c>
      <c r="H693" s="8">
        <v>0.79166999999999998</v>
      </c>
      <c r="I693" s="8">
        <v>1.4</v>
      </c>
      <c r="J693" s="8">
        <v>1.8117099999999999</v>
      </c>
      <c r="K693" s="8">
        <v>2.9872299999999998</v>
      </c>
      <c r="L693">
        <f t="shared" si="270"/>
        <v>5383.85844</v>
      </c>
      <c r="M693">
        <f t="shared" si="271"/>
        <v>0.42642845437214294</v>
      </c>
      <c r="N693">
        <f t="shared" si="272"/>
        <v>1.3412567902411479</v>
      </c>
      <c r="O693" s="6">
        <f t="shared" si="273"/>
        <v>0.23385044888530318</v>
      </c>
      <c r="P693" s="6">
        <f t="shared" si="274"/>
        <v>0.26433567505461741</v>
      </c>
      <c r="Q693">
        <f t="shared" si="275"/>
        <v>0.80279623264788258</v>
      </c>
      <c r="R693" s="8">
        <v>1.5766901828514346</v>
      </c>
      <c r="S693">
        <f t="shared" si="276"/>
        <v>1.4839710212150572</v>
      </c>
      <c r="T693">
        <f t="shared" si="277"/>
        <v>1.1513568268047858</v>
      </c>
      <c r="U693">
        <f t="shared" si="278"/>
        <v>0.97225687596848587</v>
      </c>
      <c r="V693">
        <f t="shared" si="279"/>
        <v>0.67375695790798584</v>
      </c>
      <c r="W693">
        <f t="shared" si="280"/>
        <v>0.42642845437214294</v>
      </c>
      <c r="X693">
        <f t="shared" si="281"/>
        <v>0.51773884077910715</v>
      </c>
      <c r="Y693">
        <f t="shared" si="282"/>
        <v>0.59699625618035224</v>
      </c>
      <c r="Z693">
        <f t="shared" si="283"/>
        <v>2.7937308896146313</v>
      </c>
      <c r="AA693">
        <f t="shared" si="284"/>
        <v>2.1675498281492831</v>
      </c>
      <c r="AB693">
        <f t="shared" si="285"/>
        <v>1.8303754104371721</v>
      </c>
      <c r="AC693">
        <f t="shared" si="286"/>
        <v>1.2684180475836546</v>
      </c>
      <c r="AD693">
        <f t="shared" si="287"/>
        <v>0.80279623264788258</v>
      </c>
      <c r="AE693">
        <f t="shared" si="288"/>
        <v>1.1657961823433269</v>
      </c>
      <c r="AF693">
        <f t="shared" si="289"/>
        <v>1.2846815131570062</v>
      </c>
      <c r="AG693">
        <f t="shared" si="290"/>
        <v>4.6675736300391941</v>
      </c>
      <c r="AH693">
        <f t="shared" si="291"/>
        <v>3.6213933336510991</v>
      </c>
      <c r="AI693">
        <f t="shared" si="292"/>
        <v>3.058065481749817</v>
      </c>
      <c r="AJ693">
        <f t="shared" si="293"/>
        <v>2.1191857285810136</v>
      </c>
      <c r="AK693">
        <f t="shared" si="294"/>
        <v>1.3412567902411479</v>
      </c>
      <c r="AL693">
        <f t="shared" si="295"/>
        <v>1.4588700926808609</v>
      </c>
      <c r="AM693">
        <f t="shared" si="296"/>
        <v>1.5609584391985318</v>
      </c>
      <c r="AN693">
        <f>ACOS(COS(RADIANS(90-$C693)) *COS(RADIANS(90-'1. Intensity Data'!$C$8)) +SIN(RADIANS(90-'Climate Stations - U of M'!$C693)) *SIN(RADIANS(90-'1. Intensity Data'!$C$8)) *COS(RADIANS('Climate Stations - U of M'!$D693-'1. Intensity Data'!$C$9))) *6371</f>
        <v>28.14179105080937</v>
      </c>
    </row>
    <row r="694" spans="1:40" x14ac:dyDescent="0.25">
      <c r="A694">
        <v>655</v>
      </c>
      <c r="B694" t="s">
        <v>1309</v>
      </c>
      <c r="C694">
        <v>45.616700000000002</v>
      </c>
      <c r="D694">
        <v>-104.13330000000001</v>
      </c>
      <c r="E694">
        <v>975.39999999999895</v>
      </c>
      <c r="F694" t="s">
        <v>1310</v>
      </c>
      <c r="G694" t="s">
        <v>2345</v>
      </c>
      <c r="H694" s="8">
        <v>1.2181299999999999</v>
      </c>
      <c r="I694" s="8">
        <v>1.625</v>
      </c>
      <c r="J694" s="8">
        <v>2.96258</v>
      </c>
      <c r="K694" s="8">
        <v>3.85744</v>
      </c>
      <c r="L694">
        <f t="shared" si="270"/>
        <v>3200.1313359999967</v>
      </c>
      <c r="M694">
        <f t="shared" si="271"/>
        <v>0.84068813553292299</v>
      </c>
      <c r="N694">
        <f t="shared" si="272"/>
        <v>2.2974073881829931</v>
      </c>
      <c r="O694" s="6">
        <f t="shared" si="273"/>
        <v>0.37236980729121277</v>
      </c>
      <c r="P694" s="6">
        <f t="shared" si="274"/>
        <v>0.58258105348336864</v>
      </c>
      <c r="Q694">
        <f t="shared" si="275"/>
        <v>1.4399942208331806</v>
      </c>
      <c r="R694" s="8">
        <v>1.7347025721601601</v>
      </c>
      <c r="S694">
        <f t="shared" si="276"/>
        <v>2.9255947116545715</v>
      </c>
      <c r="T694">
        <f t="shared" si="277"/>
        <v>2.269857965938892</v>
      </c>
      <c r="U694">
        <f t="shared" si="278"/>
        <v>1.9167689490150643</v>
      </c>
      <c r="V694">
        <f t="shared" si="279"/>
        <v>1.3282872541420183</v>
      </c>
      <c r="W694">
        <f t="shared" si="280"/>
        <v>0.84068813553292299</v>
      </c>
      <c r="X694">
        <f t="shared" si="281"/>
        <v>0.93504860164969228</v>
      </c>
      <c r="Y694">
        <f t="shared" si="282"/>
        <v>1.0169534862390479</v>
      </c>
      <c r="Z694">
        <f t="shared" si="283"/>
        <v>5.011179888499468</v>
      </c>
      <c r="AA694">
        <f t="shared" si="284"/>
        <v>3.8879843962495877</v>
      </c>
      <c r="AB694">
        <f t="shared" si="285"/>
        <v>3.2831868234996517</v>
      </c>
      <c r="AC694">
        <f t="shared" si="286"/>
        <v>2.2751908689164253</v>
      </c>
      <c r="AD694">
        <f t="shared" si="287"/>
        <v>1.4399942208331806</v>
      </c>
      <c r="AE694">
        <f t="shared" si="288"/>
        <v>1.2052992796705082</v>
      </c>
      <c r="AF694">
        <f t="shared" si="289"/>
        <v>1.358473298964181</v>
      </c>
      <c r="AG694">
        <f t="shared" si="290"/>
        <v>7.9949777108768156</v>
      </c>
      <c r="AH694">
        <f t="shared" si="291"/>
        <v>6.2029999480940816</v>
      </c>
      <c r="AI694">
        <f t="shared" si="292"/>
        <v>5.2380888450572236</v>
      </c>
      <c r="AJ694">
        <f t="shared" si="293"/>
        <v>3.629903673329129</v>
      </c>
      <c r="AK694">
        <f t="shared" si="294"/>
        <v>2.2974073881829931</v>
      </c>
      <c r="AL694">
        <f t="shared" si="295"/>
        <v>2.4637005411372446</v>
      </c>
      <c r="AM694">
        <f t="shared" si="296"/>
        <v>2.6080429979015354</v>
      </c>
      <c r="AN694">
        <f>ACOS(COS(RADIANS(90-$C694)) *COS(RADIANS(90-'1. Intensity Data'!$C$8)) +SIN(RADIANS(90-'Climate Stations - U of M'!$C694)) *SIN(RADIANS(90-'1. Intensity Data'!$C$8)) *COS(RADIANS('Climate Stations - U of M'!$D694-'1. Intensity Data'!$C$9))) *6371</f>
        <v>616.83043668726816</v>
      </c>
    </row>
    <row r="695" spans="1:40" x14ac:dyDescent="0.25">
      <c r="A695">
        <v>656</v>
      </c>
      <c r="B695" t="s">
        <v>1311</v>
      </c>
      <c r="C695">
        <v>45.662799999999898</v>
      </c>
      <c r="D695">
        <v>-110.1147</v>
      </c>
      <c r="E695" s="13">
        <v>1465.8</v>
      </c>
      <c r="F695" t="s">
        <v>1312</v>
      </c>
      <c r="G695" t="s">
        <v>2345</v>
      </c>
      <c r="H695" s="8">
        <v>0.95337000000000005</v>
      </c>
      <c r="I695" s="8">
        <v>1.5714300000000001</v>
      </c>
      <c r="J695" s="8">
        <v>2.1208300000000002</v>
      </c>
      <c r="K695" s="8">
        <v>3.38</v>
      </c>
      <c r="L695">
        <f t="shared" si="270"/>
        <v>4809.0552719999996</v>
      </c>
      <c r="M695">
        <f t="shared" si="271"/>
        <v>0.54277557233920692</v>
      </c>
      <c r="N695">
        <f t="shared" si="272"/>
        <v>1.5341027074900888</v>
      </c>
      <c r="O695" s="6">
        <f t="shared" si="273"/>
        <v>0.25340524168067552</v>
      </c>
      <c r="P695" s="6">
        <f t="shared" si="274"/>
        <v>0.36712844352913498</v>
      </c>
      <c r="Q695">
        <f t="shared" si="275"/>
        <v>0.95061557550961195</v>
      </c>
      <c r="R695" s="8">
        <v>1.8149149215532629</v>
      </c>
      <c r="S695">
        <f t="shared" si="276"/>
        <v>1.8888589917404399</v>
      </c>
      <c r="T695">
        <f t="shared" si="277"/>
        <v>1.4654940453158587</v>
      </c>
      <c r="U695">
        <f t="shared" si="278"/>
        <v>1.2375283049333916</v>
      </c>
      <c r="V695">
        <f t="shared" si="279"/>
        <v>0.85758540429594698</v>
      </c>
      <c r="W695">
        <f t="shared" si="280"/>
        <v>0.54277557233920692</v>
      </c>
      <c r="X695">
        <f t="shared" si="281"/>
        <v>0.64542417925440521</v>
      </c>
      <c r="Y695">
        <f t="shared" si="282"/>
        <v>0.73452317005679735</v>
      </c>
      <c r="Z695">
        <f t="shared" si="283"/>
        <v>3.3081422027734493</v>
      </c>
      <c r="AA695">
        <f t="shared" si="284"/>
        <v>2.5666620538759526</v>
      </c>
      <c r="AB695">
        <f t="shared" si="285"/>
        <v>2.1674035121619153</v>
      </c>
      <c r="AC695">
        <f t="shared" si="286"/>
        <v>1.5019726093051871</v>
      </c>
      <c r="AD695">
        <f t="shared" si="287"/>
        <v>0.95061557550961195</v>
      </c>
      <c r="AE695">
        <f t="shared" si="288"/>
        <v>1.2253523670187838</v>
      </c>
      <c r="AF695">
        <f t="shared" si="289"/>
        <v>1.3959324661307599</v>
      </c>
      <c r="AG695">
        <f t="shared" si="290"/>
        <v>5.3386774220655084</v>
      </c>
      <c r="AH695">
        <f t="shared" si="291"/>
        <v>4.1420773102232396</v>
      </c>
      <c r="AI695">
        <f t="shared" si="292"/>
        <v>3.4977541730774022</v>
      </c>
      <c r="AJ695">
        <f t="shared" si="293"/>
        <v>2.4238822778343403</v>
      </c>
      <c r="AK695">
        <f t="shared" si="294"/>
        <v>1.5341027074900888</v>
      </c>
      <c r="AL695">
        <f t="shared" si="295"/>
        <v>1.6807845306175668</v>
      </c>
      <c r="AM695">
        <f t="shared" si="296"/>
        <v>1.8081043530922174</v>
      </c>
      <c r="AN695">
        <f>ACOS(COS(RADIANS(90-$C695)) *COS(RADIANS(90-'1. Intensity Data'!$C$8)) +SIN(RADIANS(90-'Climate Stations - U of M'!$C695)) *SIN(RADIANS(90-'1. Intensity Data'!$C$8)) *COS(RADIANS('Climate Stations - U of M'!$D695-'1. Intensity Data'!$C$9))) *6371</f>
        <v>179.03331337356968</v>
      </c>
    </row>
    <row r="696" spans="1:40" x14ac:dyDescent="0.25">
      <c r="A696">
        <v>657</v>
      </c>
      <c r="B696" t="s">
        <v>1313</v>
      </c>
      <c r="C696">
        <v>45.519199999999898</v>
      </c>
      <c r="D696">
        <v>-110.2261</v>
      </c>
      <c r="E696" s="13">
        <v>1591.0999999999899</v>
      </c>
      <c r="F696" t="s">
        <v>1314</v>
      </c>
      <c r="G696" t="s">
        <v>2345</v>
      </c>
      <c r="H696" s="8">
        <v>1.4</v>
      </c>
      <c r="I696" s="8">
        <v>2.4139400000000002</v>
      </c>
      <c r="J696" s="8">
        <v>2.8356499999999998</v>
      </c>
      <c r="K696" s="8">
        <v>5.0438099999999997</v>
      </c>
      <c r="L696">
        <f t="shared" si="270"/>
        <v>5220.1445239999666</v>
      </c>
      <c r="M696">
        <f t="shared" si="271"/>
        <v>0.75063602243634875</v>
      </c>
      <c r="N696">
        <f t="shared" si="272"/>
        <v>1.72121542321868</v>
      </c>
      <c r="O696" s="6">
        <f t="shared" si="273"/>
        <v>0.24810165978973003</v>
      </c>
      <c r="P696" s="6">
        <f t="shared" si="274"/>
        <v>0.57866505646085475</v>
      </c>
      <c r="Q696">
        <f t="shared" si="275"/>
        <v>1.1499402398397676</v>
      </c>
      <c r="R696" s="8">
        <v>1.751638948399036</v>
      </c>
      <c r="S696">
        <f t="shared" si="276"/>
        <v>2.6122133580784936</v>
      </c>
      <c r="T696">
        <f t="shared" si="277"/>
        <v>2.0267172605781418</v>
      </c>
      <c r="U696">
        <f t="shared" si="278"/>
        <v>1.7114501311548751</v>
      </c>
      <c r="V696">
        <f t="shared" si="279"/>
        <v>1.186004915449431</v>
      </c>
      <c r="W696">
        <f t="shared" si="280"/>
        <v>0.75063602243634875</v>
      </c>
      <c r="X696">
        <f t="shared" si="281"/>
        <v>0.91297701682726151</v>
      </c>
      <c r="Y696">
        <f t="shared" si="282"/>
        <v>1.0538889999585739</v>
      </c>
      <c r="Z696">
        <f t="shared" si="283"/>
        <v>4.0017920346423903</v>
      </c>
      <c r="AA696">
        <f t="shared" si="284"/>
        <v>3.104838647567373</v>
      </c>
      <c r="AB696">
        <f t="shared" si="285"/>
        <v>2.6218637468346699</v>
      </c>
      <c r="AC696">
        <f t="shared" si="286"/>
        <v>1.8169055789468329</v>
      </c>
      <c r="AD696">
        <f t="shared" si="287"/>
        <v>1.1499402398397676</v>
      </c>
      <c r="AE696">
        <f t="shared" si="288"/>
        <v>1.2095333737302272</v>
      </c>
      <c r="AF696">
        <f t="shared" si="289"/>
        <v>1.3663825866677359</v>
      </c>
      <c r="AG696">
        <f t="shared" si="290"/>
        <v>5.9898296728010063</v>
      </c>
      <c r="AH696">
        <f t="shared" si="291"/>
        <v>4.6472816426904355</v>
      </c>
      <c r="AI696">
        <f t="shared" si="292"/>
        <v>3.9243711649385902</v>
      </c>
      <c r="AJ696">
        <f t="shared" si="293"/>
        <v>2.7195203686855147</v>
      </c>
      <c r="AK696">
        <f t="shared" si="294"/>
        <v>1.72121542321868</v>
      </c>
      <c r="AL696">
        <f t="shared" si="295"/>
        <v>1.9998240674140098</v>
      </c>
      <c r="AM696">
        <f t="shared" si="296"/>
        <v>2.2416563705755568</v>
      </c>
      <c r="AN696">
        <f>ACOS(COS(RADIANS(90-$C696)) *COS(RADIANS(90-'1. Intensity Data'!$C$8)) +SIN(RADIANS(90-'Climate Stations - U of M'!$C696)) *SIN(RADIANS(90-'1. Intensity Data'!$C$8)) *COS(RADIANS('Climate Stations - U of M'!$D696-'1. Intensity Data'!$C$9))) *6371</f>
        <v>182.24739500707841</v>
      </c>
    </row>
    <row r="697" spans="1:40" x14ac:dyDescent="0.25">
      <c r="A697">
        <v>147</v>
      </c>
      <c r="B697" t="s">
        <v>296</v>
      </c>
      <c r="C697">
        <v>45.494300000000003</v>
      </c>
      <c r="D697">
        <v>-110.224999999999</v>
      </c>
      <c r="E697" s="13">
        <v>1597.2</v>
      </c>
      <c r="F697" t="s">
        <v>297</v>
      </c>
      <c r="G697" t="s">
        <v>2345</v>
      </c>
      <c r="H697" s="8">
        <v>1.4</v>
      </c>
      <c r="I697" s="8">
        <v>2.4157600000000001</v>
      </c>
      <c r="J697" s="8">
        <v>2.8374999999999999</v>
      </c>
      <c r="K697" s="8">
        <v>5.0625</v>
      </c>
      <c r="L697">
        <f t="shared" si="270"/>
        <v>5240.1576480000003</v>
      </c>
      <c r="M697">
        <f t="shared" si="271"/>
        <v>0.75009159850316243</v>
      </c>
      <c r="N697">
        <f t="shared" si="272"/>
        <v>1.7177290051279011</v>
      </c>
      <c r="O697" s="6">
        <f t="shared" si="273"/>
        <v>0.24734962071595401</v>
      </c>
      <c r="P697" s="6">
        <f t="shared" si="274"/>
        <v>0.57864190629132706</v>
      </c>
      <c r="Q697">
        <f t="shared" si="275"/>
        <v>1.1481854557096141</v>
      </c>
      <c r="R697" s="8">
        <v>2.0943509727104135</v>
      </c>
      <c r="S697">
        <f t="shared" si="276"/>
        <v>2.6103187627910049</v>
      </c>
      <c r="T697">
        <f t="shared" si="277"/>
        <v>2.0252473159585387</v>
      </c>
      <c r="U697">
        <f t="shared" si="278"/>
        <v>1.7102088445872101</v>
      </c>
      <c r="V697">
        <f t="shared" si="279"/>
        <v>1.1851447256349967</v>
      </c>
      <c r="W697">
        <f t="shared" si="280"/>
        <v>0.75009159850316243</v>
      </c>
      <c r="X697">
        <f t="shared" si="281"/>
        <v>0.9125686988773718</v>
      </c>
      <c r="Y697">
        <f t="shared" si="282"/>
        <v>1.0535988220021857</v>
      </c>
      <c r="Z697">
        <f t="shared" si="283"/>
        <v>3.9956853858694563</v>
      </c>
      <c r="AA697">
        <f t="shared" si="284"/>
        <v>3.1001007304159582</v>
      </c>
      <c r="AB697">
        <f t="shared" si="285"/>
        <v>2.6178628390179197</v>
      </c>
      <c r="AC697">
        <f t="shared" si="286"/>
        <v>1.8141330200211903</v>
      </c>
      <c r="AD697">
        <f t="shared" si="287"/>
        <v>1.1481854557096141</v>
      </c>
      <c r="AE697">
        <f t="shared" si="288"/>
        <v>1.2952113798080716</v>
      </c>
      <c r="AF697">
        <f t="shared" si="289"/>
        <v>1.5264291020211491</v>
      </c>
      <c r="AG697">
        <f t="shared" si="290"/>
        <v>5.9776969378450957</v>
      </c>
      <c r="AH697">
        <f t="shared" si="291"/>
        <v>4.6378683138453329</v>
      </c>
      <c r="AI697">
        <f t="shared" si="292"/>
        <v>3.9164221316916139</v>
      </c>
      <c r="AJ697">
        <f t="shared" si="293"/>
        <v>2.714011828102084</v>
      </c>
      <c r="AK697">
        <f t="shared" si="294"/>
        <v>1.7177290051279011</v>
      </c>
      <c r="AL697">
        <f t="shared" si="295"/>
        <v>1.9976717538459257</v>
      </c>
      <c r="AM697">
        <f t="shared" si="296"/>
        <v>2.2406620597331717</v>
      </c>
      <c r="AN697">
        <f>ACOS(COS(RADIANS(90-$C697)) *COS(RADIANS(90-'1. Intensity Data'!$C$8)) +SIN(RADIANS(90-'Climate Stations - U of M'!$C697)) *SIN(RADIANS(90-'1. Intensity Data'!$C$8)) *COS(RADIANS('Climate Stations - U of M'!$D697-'1. Intensity Data'!$C$9))) *6371</f>
        <v>184.15621301933206</v>
      </c>
    </row>
    <row r="698" spans="1:40" x14ac:dyDescent="0.25">
      <c r="A698">
        <v>658</v>
      </c>
      <c r="B698" t="s">
        <v>1315</v>
      </c>
      <c r="C698">
        <v>45.783299999999898</v>
      </c>
      <c r="D698">
        <v>-107.116699999999</v>
      </c>
      <c r="E698">
        <v>914.39999999999895</v>
      </c>
      <c r="F698" t="s">
        <v>1316</v>
      </c>
      <c r="G698" t="s">
        <v>2345</v>
      </c>
      <c r="H698" s="8">
        <v>1.0027699999999999</v>
      </c>
      <c r="I698" s="8">
        <v>1.5058100000000001</v>
      </c>
      <c r="J698" s="8">
        <v>2.4212899999999999</v>
      </c>
      <c r="K698" s="8">
        <v>3.9</v>
      </c>
      <c r="L698">
        <f t="shared" si="270"/>
        <v>3000.0000959999966</v>
      </c>
      <c r="M698">
        <f t="shared" si="271"/>
        <v>0.62232294172637981</v>
      </c>
      <c r="N698">
        <f t="shared" si="272"/>
        <v>1.7189544753055643</v>
      </c>
      <c r="O698" s="6">
        <f t="shared" si="273"/>
        <v>0.28032338563897718</v>
      </c>
      <c r="P698" s="6">
        <f t="shared" si="274"/>
        <v>0.42801757732570422</v>
      </c>
      <c r="Q698">
        <f t="shared" si="275"/>
        <v>1.0734860263156343</v>
      </c>
      <c r="R698" s="8">
        <v>1.6629338748040348</v>
      </c>
      <c r="S698">
        <f t="shared" si="276"/>
        <v>2.1656838372078018</v>
      </c>
      <c r="T698">
        <f t="shared" si="277"/>
        <v>1.6802719426612254</v>
      </c>
      <c r="U698">
        <f t="shared" si="278"/>
        <v>1.4188963071361458</v>
      </c>
      <c r="V698">
        <f t="shared" si="279"/>
        <v>0.98327024792768014</v>
      </c>
      <c r="W698">
        <f t="shared" si="280"/>
        <v>0.62232294172637981</v>
      </c>
      <c r="X698">
        <f t="shared" si="281"/>
        <v>0.71743470629478479</v>
      </c>
      <c r="Y698">
        <f t="shared" si="282"/>
        <v>0.79999171794016044</v>
      </c>
      <c r="Z698">
        <f t="shared" si="283"/>
        <v>3.7357313715784075</v>
      </c>
      <c r="AA698">
        <f t="shared" si="284"/>
        <v>2.8984122710522127</v>
      </c>
      <c r="AB698">
        <f t="shared" si="285"/>
        <v>2.4475481399996459</v>
      </c>
      <c r="AC698">
        <f t="shared" si="286"/>
        <v>1.6961079215787023</v>
      </c>
      <c r="AD698">
        <f t="shared" si="287"/>
        <v>1.0734860263156343</v>
      </c>
      <c r="AE698">
        <f t="shared" si="288"/>
        <v>1.1873571053314769</v>
      </c>
      <c r="AF698">
        <f t="shared" si="289"/>
        <v>1.3249573172988702</v>
      </c>
      <c r="AG698">
        <f t="shared" si="290"/>
        <v>5.9819615740633632</v>
      </c>
      <c r="AH698">
        <f t="shared" si="291"/>
        <v>4.6411770833250241</v>
      </c>
      <c r="AI698">
        <f t="shared" si="292"/>
        <v>3.9192162036966862</v>
      </c>
      <c r="AJ698">
        <f t="shared" si="293"/>
        <v>2.7159480709827917</v>
      </c>
      <c r="AK698">
        <f t="shared" si="294"/>
        <v>1.7189544753055643</v>
      </c>
      <c r="AL698">
        <f t="shared" si="295"/>
        <v>1.8945383564791733</v>
      </c>
      <c r="AM698">
        <f t="shared" si="296"/>
        <v>2.0469451653378661</v>
      </c>
      <c r="AN698">
        <f>ACOS(COS(RADIANS(90-$C698)) *COS(RADIANS(90-'1. Intensity Data'!$C$8)) +SIN(RADIANS(90-'Climate Stations - U of M'!$C698)) *SIN(RADIANS(90-'1. Intensity Data'!$C$8)) *COS(RADIANS('Climate Stations - U of M'!$D698-'1. Intensity Data'!$C$9))) *6371</f>
        <v>387.41806355546845</v>
      </c>
    </row>
    <row r="699" spans="1:40" x14ac:dyDescent="0.25">
      <c r="A699">
        <v>659</v>
      </c>
      <c r="B699" t="s">
        <v>1317</v>
      </c>
      <c r="C699">
        <v>45.5</v>
      </c>
      <c r="D699">
        <v>-111.866699999999</v>
      </c>
      <c r="E699" s="13">
        <v>2133.5999999999899</v>
      </c>
      <c r="F699" t="s">
        <v>1318</v>
      </c>
      <c r="G699" t="s">
        <v>2345</v>
      </c>
      <c r="H699" s="8">
        <v>0.91357999999999995</v>
      </c>
      <c r="I699" s="8">
        <v>1.56186</v>
      </c>
      <c r="J699" s="8">
        <v>1.92</v>
      </c>
      <c r="K699" s="8">
        <v>3.2752699999999999</v>
      </c>
      <c r="L699">
        <f t="shared" si="270"/>
        <v>7000.0002239999667</v>
      </c>
      <c r="M699">
        <f t="shared" si="271"/>
        <v>0.50359915139385081</v>
      </c>
      <c r="N699">
        <f t="shared" si="272"/>
        <v>1.3130228188791118</v>
      </c>
      <c r="O699" s="6">
        <f t="shared" si="273"/>
        <v>0.20690667369852916</v>
      </c>
      <c r="P699" s="6">
        <f t="shared" si="274"/>
        <v>0.36018237388067864</v>
      </c>
      <c r="Q699">
        <f t="shared" si="275"/>
        <v>0.83660259637989509</v>
      </c>
      <c r="R699" s="8">
        <v>1.5915442008813634</v>
      </c>
      <c r="S699">
        <f t="shared" si="276"/>
        <v>1.7525250468506006</v>
      </c>
      <c r="T699">
        <f t="shared" si="277"/>
        <v>1.3597177087633971</v>
      </c>
      <c r="U699">
        <f t="shared" si="278"/>
        <v>1.1482060651779797</v>
      </c>
      <c r="V699">
        <f t="shared" si="279"/>
        <v>0.79568665920228432</v>
      </c>
      <c r="W699">
        <f t="shared" si="280"/>
        <v>0.50359915139385081</v>
      </c>
      <c r="X699">
        <f t="shared" si="281"/>
        <v>0.60609436354538815</v>
      </c>
      <c r="Y699">
        <f t="shared" si="282"/>
        <v>0.69506020769292243</v>
      </c>
      <c r="Z699">
        <f t="shared" si="283"/>
        <v>2.911377035402035</v>
      </c>
      <c r="AA699">
        <f t="shared" si="284"/>
        <v>2.2588270102257169</v>
      </c>
      <c r="AB699">
        <f t="shared" si="285"/>
        <v>1.9074539197461606</v>
      </c>
      <c r="AC699">
        <f t="shared" si="286"/>
        <v>1.3218321022802344</v>
      </c>
      <c r="AD699">
        <f t="shared" si="287"/>
        <v>0.83660259637989509</v>
      </c>
      <c r="AE699">
        <f t="shared" si="288"/>
        <v>1.169509686850809</v>
      </c>
      <c r="AF699">
        <f t="shared" si="289"/>
        <v>1.2916183395769829</v>
      </c>
      <c r="AG699">
        <f t="shared" si="290"/>
        <v>4.5693194096993093</v>
      </c>
      <c r="AH699">
        <f t="shared" si="291"/>
        <v>3.5451616109736022</v>
      </c>
      <c r="AI699">
        <f t="shared" si="292"/>
        <v>2.9936920270443745</v>
      </c>
      <c r="AJ699">
        <f t="shared" si="293"/>
        <v>2.0745760538289968</v>
      </c>
      <c r="AK699">
        <f t="shared" si="294"/>
        <v>1.3130228188791118</v>
      </c>
      <c r="AL699">
        <f t="shared" si="295"/>
        <v>1.4647671141593337</v>
      </c>
      <c r="AM699">
        <f t="shared" si="296"/>
        <v>1.5964811624625665</v>
      </c>
      <c r="AN699">
        <f>ACOS(COS(RADIANS(90-$C699)) *COS(RADIANS(90-'1. Intensity Data'!$C$8)) +SIN(RADIANS(90-'Climate Stations - U of M'!$C699)) *SIN(RADIANS(90-'1. Intensity Data'!$C$8)) *COS(RADIANS('Climate Stations - U of M'!$D699-'1. Intensity Data'!$C$9))) *6371</f>
        <v>121.81977101193465</v>
      </c>
    </row>
    <row r="700" spans="1:40" x14ac:dyDescent="0.25">
      <c r="A700">
        <v>660</v>
      </c>
      <c r="B700" t="s">
        <v>1319</v>
      </c>
      <c r="C700">
        <v>48.482799999999898</v>
      </c>
      <c r="D700">
        <v>-104.45140000000001</v>
      </c>
      <c r="E700">
        <v>591.89999999999895</v>
      </c>
      <c r="F700" t="s">
        <v>1320</v>
      </c>
      <c r="G700" t="s">
        <v>2345</v>
      </c>
      <c r="H700" s="8">
        <v>1.1892400000000001</v>
      </c>
      <c r="I700" s="8">
        <v>1.7273700000000001</v>
      </c>
      <c r="J700" s="8">
        <v>2.9849800000000002</v>
      </c>
      <c r="K700" s="8">
        <v>4.17943</v>
      </c>
      <c r="L700">
        <f t="shared" si="270"/>
        <v>1941.9291959999966</v>
      </c>
      <c r="M700">
        <f t="shared" si="271"/>
        <v>0.75669141067866186</v>
      </c>
      <c r="N700">
        <f t="shared" si="272"/>
        <v>2.2265865812595624</v>
      </c>
      <c r="O700" s="6">
        <f t="shared" si="273"/>
        <v>0.37573786466524872</v>
      </c>
      <c r="P700" s="6">
        <f t="shared" si="274"/>
        <v>0.49624976915633034</v>
      </c>
      <c r="Q700">
        <f t="shared" si="275"/>
        <v>1.3614181752079464</v>
      </c>
      <c r="R700" s="8">
        <v>1.5915114838298705</v>
      </c>
      <c r="S700">
        <f t="shared" si="276"/>
        <v>2.6332861091617432</v>
      </c>
      <c r="T700">
        <f t="shared" si="277"/>
        <v>2.0430668088323873</v>
      </c>
      <c r="U700">
        <f t="shared" si="278"/>
        <v>1.7252564163473489</v>
      </c>
      <c r="V700">
        <f t="shared" si="279"/>
        <v>1.1955724288722858</v>
      </c>
      <c r="W700">
        <f t="shared" si="280"/>
        <v>0.75669141067866186</v>
      </c>
      <c r="X700">
        <f t="shared" si="281"/>
        <v>0.8648285580089965</v>
      </c>
      <c r="Y700">
        <f t="shared" si="282"/>
        <v>0.95869160189172686</v>
      </c>
      <c r="Z700">
        <f t="shared" si="283"/>
        <v>4.7377352497236531</v>
      </c>
      <c r="AA700">
        <f t="shared" si="284"/>
        <v>3.6758290730614549</v>
      </c>
      <c r="AB700">
        <f t="shared" si="285"/>
        <v>3.1040334394741174</v>
      </c>
      <c r="AC700">
        <f t="shared" si="286"/>
        <v>2.1510407168285552</v>
      </c>
      <c r="AD700">
        <f t="shared" si="287"/>
        <v>1.3614181752079464</v>
      </c>
      <c r="AE700">
        <f t="shared" si="288"/>
        <v>1.1695015075879358</v>
      </c>
      <c r="AF700">
        <f t="shared" si="289"/>
        <v>1.2916030607139357</v>
      </c>
      <c r="AG700">
        <f t="shared" si="290"/>
        <v>7.7485213027832778</v>
      </c>
      <c r="AH700">
        <f t="shared" si="291"/>
        <v>6.0117837694008198</v>
      </c>
      <c r="AI700">
        <f t="shared" si="292"/>
        <v>5.0766174052718016</v>
      </c>
      <c r="AJ700">
        <f t="shared" si="293"/>
        <v>3.5180067983901089</v>
      </c>
      <c r="AK700">
        <f t="shared" si="294"/>
        <v>2.2265865812595624</v>
      </c>
      <c r="AL700">
        <f t="shared" si="295"/>
        <v>2.4161849359446719</v>
      </c>
      <c r="AM700">
        <f t="shared" si="296"/>
        <v>2.5807563078113471</v>
      </c>
      <c r="AN700">
        <f>ACOS(COS(RADIANS(90-$C700)) *COS(RADIANS(90-'1. Intensity Data'!$C$8)) +SIN(RADIANS(90-'Climate Stations - U of M'!$C700)) *SIN(RADIANS(90-'1. Intensity Data'!$C$8)) *COS(RADIANS('Climate Stations - U of M'!$D700-'1. Intensity Data'!$C$9))) *6371</f>
        <v>605.07380465321705</v>
      </c>
    </row>
    <row r="701" spans="1:40" x14ac:dyDescent="0.25">
      <c r="A701" s="1">
        <v>1009</v>
      </c>
      <c r="B701" t="s">
        <v>2013</v>
      </c>
      <c r="C701">
        <v>48.49</v>
      </c>
      <c r="D701">
        <v>-104.4761</v>
      </c>
      <c r="E701">
        <v>602</v>
      </c>
      <c r="F701" t="s">
        <v>2014</v>
      </c>
      <c r="G701" t="s">
        <v>2345</v>
      </c>
      <c r="H701" s="8">
        <v>1.1803600000000001</v>
      </c>
      <c r="I701" s="8">
        <v>1.7201500000000001</v>
      </c>
      <c r="J701" s="8">
        <v>2.9738799999999999</v>
      </c>
      <c r="K701" s="8">
        <v>4.1707400000000003</v>
      </c>
      <c r="L701">
        <f t="shared" si="270"/>
        <v>1975.0656799999999</v>
      </c>
      <c r="M701">
        <f t="shared" si="271"/>
        <v>0.74886286622910803</v>
      </c>
      <c r="N701">
        <f t="shared" si="272"/>
        <v>2.2169498466830113</v>
      </c>
      <c r="O701" s="6">
        <f t="shared" si="273"/>
        <v>0.37527565109327121</v>
      </c>
      <c r="P701" s="6">
        <f t="shared" si="274"/>
        <v>0.48874160674100919</v>
      </c>
      <c r="Q701">
        <f t="shared" si="275"/>
        <v>1.3528457267120102</v>
      </c>
      <c r="R701" s="8">
        <v>1.2130370924937022</v>
      </c>
      <c r="S701">
        <f t="shared" si="276"/>
        <v>2.6060427744772956</v>
      </c>
      <c r="T701">
        <f t="shared" si="277"/>
        <v>2.0219297388185917</v>
      </c>
      <c r="U701">
        <f t="shared" si="278"/>
        <v>1.7074073350023662</v>
      </c>
      <c r="V701">
        <f t="shared" si="279"/>
        <v>1.1832033286419907</v>
      </c>
      <c r="W701">
        <f t="shared" si="280"/>
        <v>0.74886286622910803</v>
      </c>
      <c r="X701">
        <f t="shared" si="281"/>
        <v>0.85673714967183101</v>
      </c>
      <c r="Y701">
        <f t="shared" si="282"/>
        <v>0.95037202770011464</v>
      </c>
      <c r="Z701">
        <f t="shared" si="283"/>
        <v>4.7079031289577955</v>
      </c>
      <c r="AA701">
        <f t="shared" si="284"/>
        <v>3.6526834621224271</v>
      </c>
      <c r="AB701">
        <f t="shared" si="285"/>
        <v>3.0844882569033829</v>
      </c>
      <c r="AC701">
        <f t="shared" si="286"/>
        <v>2.1374962482049762</v>
      </c>
      <c r="AD701">
        <f t="shared" si="287"/>
        <v>1.3528457267120102</v>
      </c>
      <c r="AE701">
        <f t="shared" si="288"/>
        <v>1.0748829097538937</v>
      </c>
      <c r="AF701">
        <f t="shared" si="289"/>
        <v>1.114855519959945</v>
      </c>
      <c r="AG701">
        <f t="shared" si="290"/>
        <v>7.7149854664568789</v>
      </c>
      <c r="AH701">
        <f t="shared" si="291"/>
        <v>5.9857645860441302</v>
      </c>
      <c r="AI701">
        <f t="shared" si="292"/>
        <v>5.0546456504372657</v>
      </c>
      <c r="AJ701">
        <f t="shared" si="293"/>
        <v>3.5027807577591581</v>
      </c>
      <c r="AK701">
        <f t="shared" si="294"/>
        <v>2.2169498466830113</v>
      </c>
      <c r="AL701">
        <f t="shared" si="295"/>
        <v>2.4061823850122583</v>
      </c>
      <c r="AM701">
        <f t="shared" si="296"/>
        <v>2.5704362282820452</v>
      </c>
      <c r="AN701">
        <f>ACOS(COS(RADIANS(90-$C701)) *COS(RADIANS(90-'1. Intensity Data'!$C$8)) +SIN(RADIANS(90-'Climate Stations - U of M'!$C701)) *SIN(RADIANS(90-'1. Intensity Data'!$C$8)) *COS(RADIANS('Climate Stations - U of M'!$D701-'1. Intensity Data'!$C$9))) *6371</f>
        <v>603.58040587926382</v>
      </c>
    </row>
    <row r="702" spans="1:40" x14ac:dyDescent="0.25">
      <c r="A702">
        <v>661</v>
      </c>
      <c r="B702" t="s">
        <v>1321</v>
      </c>
      <c r="C702">
        <v>45.633299999999899</v>
      </c>
      <c r="D702">
        <v>-112.6833</v>
      </c>
      <c r="E702" s="13">
        <v>1580.0999999999899</v>
      </c>
      <c r="F702" t="s">
        <v>1322</v>
      </c>
      <c r="G702" t="s">
        <v>2345</v>
      </c>
      <c r="H702" s="8">
        <v>0.65</v>
      </c>
      <c r="I702" s="8">
        <v>1.1471899999999999</v>
      </c>
      <c r="J702" s="8">
        <v>1.5640000000000001</v>
      </c>
      <c r="K702" s="8">
        <v>2.74526</v>
      </c>
      <c r="L702">
        <f t="shared" si="270"/>
        <v>5184.0552839999673</v>
      </c>
      <c r="M702">
        <f t="shared" si="271"/>
        <v>0.35577918217557686</v>
      </c>
      <c r="N702">
        <f t="shared" si="272"/>
        <v>1.1899844618474709</v>
      </c>
      <c r="O702" s="6">
        <f t="shared" si="273"/>
        <v>0.21324140438703676</v>
      </c>
      <c r="P702" s="6">
        <f t="shared" si="274"/>
        <v>0.20797150394605901</v>
      </c>
      <c r="Q702">
        <f t="shared" si="275"/>
        <v>0.69897798289676505</v>
      </c>
      <c r="R702" s="8">
        <v>1.3388549034329251</v>
      </c>
      <c r="S702">
        <f t="shared" si="276"/>
        <v>1.2381115539710073</v>
      </c>
      <c r="T702">
        <f t="shared" si="277"/>
        <v>0.96060379187405753</v>
      </c>
      <c r="U702">
        <f t="shared" si="278"/>
        <v>0.8111765353603152</v>
      </c>
      <c r="V702">
        <f t="shared" si="279"/>
        <v>0.56213110783741149</v>
      </c>
      <c r="W702">
        <f t="shared" si="280"/>
        <v>0.35577918217557686</v>
      </c>
      <c r="X702">
        <f t="shared" si="281"/>
        <v>0.42933438663168266</v>
      </c>
      <c r="Y702">
        <f t="shared" si="282"/>
        <v>0.49318030409958252</v>
      </c>
      <c r="Z702">
        <f t="shared" si="283"/>
        <v>2.4324433804807422</v>
      </c>
      <c r="AA702">
        <f t="shared" si="284"/>
        <v>1.8872405538212658</v>
      </c>
      <c r="AB702">
        <f t="shared" si="285"/>
        <v>1.5936698010046242</v>
      </c>
      <c r="AC702">
        <f t="shared" si="286"/>
        <v>1.1043852129768887</v>
      </c>
      <c r="AD702">
        <f t="shared" si="287"/>
        <v>0.69897798289676505</v>
      </c>
      <c r="AE702">
        <f t="shared" si="288"/>
        <v>1.1063373624886994</v>
      </c>
      <c r="AF702">
        <f t="shared" si="289"/>
        <v>1.1736124376685622</v>
      </c>
      <c r="AG702">
        <f t="shared" si="290"/>
        <v>4.1411459272291982</v>
      </c>
      <c r="AH702">
        <f t="shared" si="291"/>
        <v>3.2129580469881711</v>
      </c>
      <c r="AI702">
        <f t="shared" si="292"/>
        <v>2.7131645730122331</v>
      </c>
      <c r="AJ702">
        <f t="shared" si="293"/>
        <v>1.880175449719004</v>
      </c>
      <c r="AK702">
        <f t="shared" si="294"/>
        <v>1.1899844618474709</v>
      </c>
      <c r="AL702">
        <f t="shared" si="295"/>
        <v>1.2834883463856031</v>
      </c>
      <c r="AM702">
        <f t="shared" si="296"/>
        <v>1.3646497181647019</v>
      </c>
      <c r="AN702">
        <f>ACOS(COS(RADIANS(90-$C702)) *COS(RADIANS(90-'1. Intensity Data'!$C$8)) +SIN(RADIANS(90-'Climate Stations - U of M'!$C702)) *SIN(RADIANS(90-'1. Intensity Data'!$C$8)) *COS(RADIANS('Climate Stations - U of M'!$D702-'1. Intensity Data'!$C$9))) *6371</f>
        <v>118.33689724333766</v>
      </c>
    </row>
    <row r="703" spans="1:40" x14ac:dyDescent="0.25">
      <c r="A703">
        <v>662</v>
      </c>
      <c r="B703" t="s">
        <v>1323</v>
      </c>
      <c r="C703">
        <v>46.601100000000002</v>
      </c>
      <c r="D703">
        <v>-107.87220000000001</v>
      </c>
      <c r="E703">
        <v>893.7</v>
      </c>
      <c r="F703" t="s">
        <v>1324</v>
      </c>
      <c r="G703" t="s">
        <v>2345</v>
      </c>
      <c r="H703" s="8">
        <v>0.91937999999999998</v>
      </c>
      <c r="I703" s="8">
        <v>1.45</v>
      </c>
      <c r="J703" s="8">
        <v>2.2250000000000001</v>
      </c>
      <c r="K703" s="8">
        <v>3.4119000000000002</v>
      </c>
      <c r="L703">
        <f t="shared" si="270"/>
        <v>2932.0867080000003</v>
      </c>
      <c r="M703">
        <f t="shared" si="271"/>
        <v>0.54681450352827587</v>
      </c>
      <c r="N703">
        <f t="shared" si="272"/>
        <v>1.6814351023855458</v>
      </c>
      <c r="O703" s="6">
        <f t="shared" si="273"/>
        <v>0.29003423478924373</v>
      </c>
      <c r="P703" s="6">
        <f t="shared" si="274"/>
        <v>0.34577809141825033</v>
      </c>
      <c r="Q703">
        <f t="shared" si="275"/>
        <v>1.0136065969018979</v>
      </c>
      <c r="R703" s="8">
        <v>1.4173436278158251</v>
      </c>
      <c r="S703">
        <f t="shared" si="276"/>
        <v>1.9029144722783999</v>
      </c>
      <c r="T703">
        <f t="shared" si="277"/>
        <v>1.4763991595263448</v>
      </c>
      <c r="U703">
        <f t="shared" si="278"/>
        <v>1.2467370680444689</v>
      </c>
      <c r="V703">
        <f t="shared" si="279"/>
        <v>0.86396691557467598</v>
      </c>
      <c r="W703">
        <f t="shared" si="280"/>
        <v>0.54681450352827587</v>
      </c>
      <c r="X703">
        <f t="shared" si="281"/>
        <v>0.63995587764620687</v>
      </c>
      <c r="Y703">
        <f t="shared" si="282"/>
        <v>0.72080259038057104</v>
      </c>
      <c r="Z703">
        <f t="shared" si="283"/>
        <v>3.5273509572186046</v>
      </c>
      <c r="AA703">
        <f t="shared" si="284"/>
        <v>2.7367378116351242</v>
      </c>
      <c r="AB703">
        <f t="shared" si="285"/>
        <v>2.3110230409363273</v>
      </c>
      <c r="AC703">
        <f t="shared" si="286"/>
        <v>1.6014984231049987</v>
      </c>
      <c r="AD703">
        <f t="shared" si="287"/>
        <v>1.0136065969018979</v>
      </c>
      <c r="AE703">
        <f t="shared" si="288"/>
        <v>1.1259595435844245</v>
      </c>
      <c r="AF703">
        <f t="shared" si="289"/>
        <v>1.2102666719553765</v>
      </c>
      <c r="AG703">
        <f t="shared" si="290"/>
        <v>5.8513941563016996</v>
      </c>
      <c r="AH703">
        <f t="shared" si="291"/>
        <v>4.5398747764409739</v>
      </c>
      <c r="AI703">
        <f t="shared" si="292"/>
        <v>3.8336720334390444</v>
      </c>
      <c r="AJ703">
        <f t="shared" si="293"/>
        <v>2.6566674617691626</v>
      </c>
      <c r="AK703">
        <f t="shared" si="294"/>
        <v>1.6814351023855458</v>
      </c>
      <c r="AL703">
        <f t="shared" si="295"/>
        <v>1.8173263267891593</v>
      </c>
      <c r="AM703">
        <f t="shared" si="296"/>
        <v>1.9352799095714963</v>
      </c>
      <c r="AN703">
        <f>ACOS(COS(RADIANS(90-$C703)) *COS(RADIANS(90-'1. Intensity Data'!$C$8)) +SIN(RADIANS(90-'Climate Stations - U of M'!$C703)) *SIN(RADIANS(90-'1. Intensity Data'!$C$8)) *COS(RADIANS('Climate Stations - U of M'!$D703-'1. Intensity Data'!$C$9))) *6371</f>
        <v>316.36910721888381</v>
      </c>
    </row>
    <row r="704" spans="1:40" x14ac:dyDescent="0.25">
      <c r="A704">
        <v>116</v>
      </c>
      <c r="B704" t="s">
        <v>234</v>
      </c>
      <c r="C704">
        <v>46.599200000000003</v>
      </c>
      <c r="D704">
        <v>-107.8672</v>
      </c>
      <c r="E704">
        <v>894</v>
      </c>
      <c r="F704" t="s">
        <v>235</v>
      </c>
      <c r="G704" t="s">
        <v>2345</v>
      </c>
      <c r="H704" s="8">
        <v>0.91969000000000001</v>
      </c>
      <c r="I704" s="8">
        <v>1.45</v>
      </c>
      <c r="J704" s="8">
        <v>2.2255500000000001</v>
      </c>
      <c r="K704" s="8">
        <v>3.4120699999999999</v>
      </c>
      <c r="L704">
        <f t="shared" si="270"/>
        <v>2933.07096</v>
      </c>
      <c r="M704">
        <f t="shared" si="271"/>
        <v>0.54716443415793103</v>
      </c>
      <c r="N704">
        <f t="shared" si="272"/>
        <v>1.6818939173516032</v>
      </c>
      <c r="O704" s="6">
        <f t="shared" si="273"/>
        <v>0.29006206804488949</v>
      </c>
      <c r="P704" s="6">
        <f t="shared" si="274"/>
        <v>0.34610872950522886</v>
      </c>
      <c r="Q704">
        <f t="shared" si="275"/>
        <v>1.014001323428416</v>
      </c>
      <c r="R704" s="8">
        <v>1.851720744186611</v>
      </c>
      <c r="S704">
        <f t="shared" si="276"/>
        <v>1.9041322308695996</v>
      </c>
      <c r="T704">
        <f t="shared" si="277"/>
        <v>1.4773439722264139</v>
      </c>
      <c r="U704">
        <f t="shared" si="278"/>
        <v>1.2475349098800828</v>
      </c>
      <c r="V704">
        <f t="shared" si="279"/>
        <v>0.86451980596953104</v>
      </c>
      <c r="W704">
        <f t="shared" si="280"/>
        <v>0.54716443415793103</v>
      </c>
      <c r="X704">
        <f t="shared" si="281"/>
        <v>0.64029582561844833</v>
      </c>
      <c r="Y704">
        <f t="shared" si="282"/>
        <v>0.72113387340617718</v>
      </c>
      <c r="Z704">
        <f t="shared" si="283"/>
        <v>3.5287246055308872</v>
      </c>
      <c r="AA704">
        <f t="shared" si="284"/>
        <v>2.737803573256723</v>
      </c>
      <c r="AB704">
        <f t="shared" si="285"/>
        <v>2.3119230174167882</v>
      </c>
      <c r="AC704">
        <f t="shared" si="286"/>
        <v>1.6021220910168974</v>
      </c>
      <c r="AD704">
        <f t="shared" si="287"/>
        <v>1.014001323428416</v>
      </c>
      <c r="AE704">
        <f t="shared" si="288"/>
        <v>1.2345538226771209</v>
      </c>
      <c r="AF704">
        <f t="shared" si="289"/>
        <v>1.4131207853005336</v>
      </c>
      <c r="AG704">
        <f t="shared" si="290"/>
        <v>5.8529908323835791</v>
      </c>
      <c r="AH704">
        <f t="shared" si="291"/>
        <v>4.5411135768493285</v>
      </c>
      <c r="AI704">
        <f t="shared" si="292"/>
        <v>3.834718131561655</v>
      </c>
      <c r="AJ704">
        <f t="shared" si="293"/>
        <v>2.6573923894155334</v>
      </c>
      <c r="AK704">
        <f t="shared" si="294"/>
        <v>1.6818939173516032</v>
      </c>
      <c r="AL704">
        <f t="shared" si="295"/>
        <v>1.8178079380137024</v>
      </c>
      <c r="AM704">
        <f t="shared" si="296"/>
        <v>1.9357813079484048</v>
      </c>
      <c r="AN704">
        <f>ACOS(COS(RADIANS(90-$C704)) *COS(RADIANS(90-'1. Intensity Data'!$C$8)) +SIN(RADIANS(90-'Climate Stations - U of M'!$C704)) *SIN(RADIANS(90-'1. Intensity Data'!$C$8)) *COS(RADIANS('Climate Stations - U of M'!$D704-'1. Intensity Data'!$C$9))) *6371</f>
        <v>316.75586715528539</v>
      </c>
    </row>
    <row r="705" spans="1:40" x14ac:dyDescent="0.25">
      <c r="A705">
        <v>171</v>
      </c>
      <c r="B705" t="s">
        <v>344</v>
      </c>
      <c r="C705">
        <v>46.589399999999898</v>
      </c>
      <c r="D705">
        <v>-107.7488</v>
      </c>
      <c r="E705">
        <v>992.7</v>
      </c>
      <c r="F705" t="s">
        <v>345</v>
      </c>
      <c r="G705" t="s">
        <v>2345</v>
      </c>
      <c r="H705" s="8">
        <v>0.92483000000000004</v>
      </c>
      <c r="I705" s="8">
        <v>1.4171</v>
      </c>
      <c r="J705" s="8">
        <v>2.2344900000000001</v>
      </c>
      <c r="K705" s="8">
        <v>3.40286</v>
      </c>
      <c r="L705">
        <f t="shared" si="270"/>
        <v>3256.8898680000002</v>
      </c>
      <c r="M705">
        <f t="shared" si="271"/>
        <v>0.56517195026533062</v>
      </c>
      <c r="N705">
        <f t="shared" si="272"/>
        <v>1.6840236275688765</v>
      </c>
      <c r="O705" s="6">
        <f t="shared" si="273"/>
        <v>0.28600334807619426</v>
      </c>
      <c r="P705" s="6">
        <f t="shared" si="274"/>
        <v>0.36692953591561184</v>
      </c>
      <c r="Q705">
        <f t="shared" si="275"/>
        <v>1.025476581742244</v>
      </c>
      <c r="R705" s="8">
        <v>1.9449347189700394</v>
      </c>
      <c r="S705">
        <f t="shared" si="276"/>
        <v>1.9667983869233503</v>
      </c>
      <c r="T705">
        <f t="shared" si="277"/>
        <v>1.5259642657163925</v>
      </c>
      <c r="U705">
        <f t="shared" si="278"/>
        <v>1.2885920466049536</v>
      </c>
      <c r="V705">
        <f t="shared" si="279"/>
        <v>0.89297168141922245</v>
      </c>
      <c r="W705">
        <f t="shared" si="280"/>
        <v>0.56517195026533062</v>
      </c>
      <c r="X705">
        <f t="shared" si="281"/>
        <v>0.65508646269899795</v>
      </c>
      <c r="Y705">
        <f t="shared" si="282"/>
        <v>0.73313225949142136</v>
      </c>
      <c r="Z705">
        <f t="shared" si="283"/>
        <v>3.5686585044630088</v>
      </c>
      <c r="AA705">
        <f t="shared" si="284"/>
        <v>2.7687867707040588</v>
      </c>
      <c r="AB705">
        <f t="shared" si="285"/>
        <v>2.338086606372316</v>
      </c>
      <c r="AC705">
        <f t="shared" si="286"/>
        <v>1.6202529991527457</v>
      </c>
      <c r="AD705">
        <f t="shared" si="287"/>
        <v>1.025476581742244</v>
      </c>
      <c r="AE705">
        <f t="shared" si="288"/>
        <v>1.257857316372978</v>
      </c>
      <c r="AF705">
        <f t="shared" si="289"/>
        <v>1.4566517115243944</v>
      </c>
      <c r="AG705">
        <f t="shared" si="290"/>
        <v>5.8604022239396896</v>
      </c>
      <c r="AH705">
        <f t="shared" si="291"/>
        <v>4.5468637944359669</v>
      </c>
      <c r="AI705">
        <f t="shared" si="292"/>
        <v>3.8395738708570382</v>
      </c>
      <c r="AJ705">
        <f t="shared" si="293"/>
        <v>2.6607573315588251</v>
      </c>
      <c r="AK705">
        <f t="shared" si="294"/>
        <v>1.6840236275688765</v>
      </c>
      <c r="AL705">
        <f t="shared" si="295"/>
        <v>1.8216402206766573</v>
      </c>
      <c r="AM705">
        <f t="shared" si="296"/>
        <v>1.9410914234942114</v>
      </c>
      <c r="AN705">
        <f>ACOS(COS(RADIANS(90-$C705)) *COS(RADIANS(90-'1. Intensity Data'!$C$8)) +SIN(RADIANS(90-'Climate Stations - U of M'!$C705)) *SIN(RADIANS(90-'1. Intensity Data'!$C$8)) *COS(RADIANS('Climate Stations - U of M'!$D705-'1. Intensity Data'!$C$9))) *6371</f>
        <v>325.82745243876826</v>
      </c>
    </row>
    <row r="706" spans="1:40" x14ac:dyDescent="0.25">
      <c r="A706">
        <v>170</v>
      </c>
      <c r="B706" t="s">
        <v>342</v>
      </c>
      <c r="C706">
        <v>46.544600000000003</v>
      </c>
      <c r="D706">
        <v>-107.7627</v>
      </c>
      <c r="E706">
        <v>963.2</v>
      </c>
      <c r="F706" t="s">
        <v>343</v>
      </c>
      <c r="G706" t="s">
        <v>2345</v>
      </c>
      <c r="H706" s="8">
        <v>0.92661000000000004</v>
      </c>
      <c r="I706" s="8">
        <v>1.4170199999999999</v>
      </c>
      <c r="J706" s="8">
        <v>2.2347399999999999</v>
      </c>
      <c r="K706" s="8">
        <v>3.40387</v>
      </c>
      <c r="L706">
        <f t="shared" si="270"/>
        <v>3160.1050880000003</v>
      </c>
      <c r="M706">
        <f t="shared" si="271"/>
        <v>0.56727214998306319</v>
      </c>
      <c r="N706">
        <f t="shared" si="272"/>
        <v>1.6868460762592234</v>
      </c>
      <c r="O706" s="6">
        <f t="shared" si="273"/>
        <v>0.28618797096098114</v>
      </c>
      <c r="P706" s="6">
        <f t="shared" si="274"/>
        <v>0.36890176480128745</v>
      </c>
      <c r="Q706">
        <f t="shared" si="275"/>
        <v>1.0278739205302556</v>
      </c>
      <c r="R706" s="8">
        <v>1.9524514921387617</v>
      </c>
      <c r="S706">
        <f t="shared" si="276"/>
        <v>1.9741070819410598</v>
      </c>
      <c r="T706">
        <f t="shared" si="277"/>
        <v>1.5316348049542705</v>
      </c>
      <c r="U706">
        <f t="shared" si="278"/>
        <v>1.293380501961384</v>
      </c>
      <c r="V706">
        <f t="shared" si="279"/>
        <v>0.89628999697323986</v>
      </c>
      <c r="W706">
        <f t="shared" si="280"/>
        <v>0.56727214998306319</v>
      </c>
      <c r="X706">
        <f t="shared" si="281"/>
        <v>0.6571066124872974</v>
      </c>
      <c r="Y706">
        <f t="shared" si="282"/>
        <v>0.7350829259409728</v>
      </c>
      <c r="Z706">
        <f t="shared" si="283"/>
        <v>3.5770012434452889</v>
      </c>
      <c r="AA706">
        <f t="shared" si="284"/>
        <v>2.7752595854316899</v>
      </c>
      <c r="AB706">
        <f t="shared" si="285"/>
        <v>2.3435525388089826</v>
      </c>
      <c r="AC706">
        <f t="shared" si="286"/>
        <v>1.6240407944378039</v>
      </c>
      <c r="AD706">
        <f t="shared" si="287"/>
        <v>1.0278739205302556</v>
      </c>
      <c r="AE706">
        <f t="shared" si="288"/>
        <v>1.2597365096651587</v>
      </c>
      <c r="AF706">
        <f t="shared" si="289"/>
        <v>1.4601620445941879</v>
      </c>
      <c r="AG706">
        <f t="shared" si="290"/>
        <v>5.8702243453820975</v>
      </c>
      <c r="AH706">
        <f t="shared" si="291"/>
        <v>4.5544844058999034</v>
      </c>
      <c r="AI706">
        <f t="shared" si="292"/>
        <v>3.846009053871029</v>
      </c>
      <c r="AJ706">
        <f t="shared" si="293"/>
        <v>2.6652168004895733</v>
      </c>
      <c r="AK706">
        <f t="shared" si="294"/>
        <v>1.6868460762592234</v>
      </c>
      <c r="AL706">
        <f t="shared" si="295"/>
        <v>1.8238195571944176</v>
      </c>
      <c r="AM706">
        <f t="shared" si="296"/>
        <v>1.9427125386461661</v>
      </c>
      <c r="AN706">
        <f>ACOS(COS(RADIANS(90-$C706)) *COS(RADIANS(90-'1. Intensity Data'!$C$8)) +SIN(RADIANS(90-'Climate Stations - U of M'!$C706)) *SIN(RADIANS(90-'1. Intensity Data'!$C$8)) *COS(RADIANS('Climate Stations - U of M'!$D706-'1. Intensity Data'!$C$9))) *6371</f>
        <v>324.94046804194716</v>
      </c>
    </row>
    <row r="707" spans="1:40" x14ac:dyDescent="0.25">
      <c r="A707">
        <v>663</v>
      </c>
      <c r="B707" t="s">
        <v>1325</v>
      </c>
      <c r="C707">
        <v>46.1</v>
      </c>
      <c r="D707">
        <v>-109.95</v>
      </c>
      <c r="E707" s="13">
        <v>1531</v>
      </c>
      <c r="F707" t="s">
        <v>1326</v>
      </c>
      <c r="G707" t="s">
        <v>2345</v>
      </c>
      <c r="H707" s="8">
        <v>1.0540700000000001</v>
      </c>
      <c r="I707" s="8">
        <v>1.69272</v>
      </c>
      <c r="J707" s="8">
        <v>2.4734600000000002</v>
      </c>
      <c r="K707" s="8">
        <v>3.6944400000000002</v>
      </c>
      <c r="L707">
        <f t="shared" ref="L707:L770" si="297">E707*3.28084</f>
        <v>5022.9660400000002</v>
      </c>
      <c r="M707">
        <f t="shared" ref="M707:M770" si="298">IF($G707="E",0.028+(0.89*($H707*($H707/$I707))),(0.019+(0.711*($H707*($H707/$I707)))+(0.001*($L707/100))))</f>
        <v>0.61217610281735912</v>
      </c>
      <c r="N707">
        <f t="shared" ref="N707:N770" si="299">IF($G707="E",0.671+(0.757*($J707*($J707/$K707)))-(0.003*($L707/100)),(0.338+(0.67*($J707*($J707/$K707)))+(0.001*($L707/100))))</f>
        <v>1.7739054226341942</v>
      </c>
      <c r="O707" s="6">
        <f t="shared" ref="O707:O770" si="300">INDEX(LINEST($M707:$N707,LN($J$1:$K$1)),1)</f>
        <v>0.29696382618529393</v>
      </c>
      <c r="P707" s="6">
        <f t="shared" ref="P707:P770" si="301">INDEX(LINEST($M707:$N707,LN($J$1:$K$1)),1,2)</f>
        <v>0.4063364639687288</v>
      </c>
      <c r="Q707">
        <f t="shared" ref="Q707:Q770" si="302">O707*LN(10)+P707</f>
        <v>1.0901209433014616</v>
      </c>
      <c r="R707" s="8">
        <v>1.5546702625197963</v>
      </c>
      <c r="S707">
        <f t="shared" ref="S707:S770" si="303">0.29*$M707*12</f>
        <v>2.1303728378044093</v>
      </c>
      <c r="T707">
        <f t="shared" ref="T707:T770" si="304">0.45*$M707*6</f>
        <v>1.6528754776068697</v>
      </c>
      <c r="U707">
        <f t="shared" ref="U707:U770" si="305">0.57*$M707*4</f>
        <v>1.3957615144235787</v>
      </c>
      <c r="V707">
        <f t="shared" ref="V707:V770" si="306">0.79*$M707*2</f>
        <v>0.96723824245142742</v>
      </c>
      <c r="W707">
        <f t="shared" ref="W707:W770" si="307">M707</f>
        <v>0.61217610281735912</v>
      </c>
      <c r="X707">
        <f t="shared" ref="X707:X770" si="308">0.25*H707+0.75*M707</f>
        <v>0.72264957711301936</v>
      </c>
      <c r="Y707">
        <f t="shared" ref="Y707:Y770" si="309">0.467*H707+0.533*M707</f>
        <v>0.8185405528016525</v>
      </c>
      <c r="Z707">
        <f t="shared" ref="Z707:Z770" si="310">0.29*$Q707*12</f>
        <v>3.793620882689086</v>
      </c>
      <c r="AA707">
        <f t="shared" ref="AA707:AA770" si="311">0.45*$Q707*6</f>
        <v>2.9433265469139465</v>
      </c>
      <c r="AB707">
        <f t="shared" ref="AB707:AB770" si="312">0.57*$Q707*4</f>
        <v>2.4854757507273324</v>
      </c>
      <c r="AC707">
        <f t="shared" ref="AC707:AC770" si="313">0.79*$Q707*2</f>
        <v>1.7223910904163093</v>
      </c>
      <c r="AD707">
        <f t="shared" ref="AD707:AD770" si="314">Q707</f>
        <v>1.0901209433014616</v>
      </c>
      <c r="AE707">
        <f t="shared" ref="AE707:AE770" si="315">0.25*R707+0.75*$Q$3</f>
        <v>1.1602912022604173</v>
      </c>
      <c r="AF707">
        <f t="shared" ref="AF707:AF770" si="316">0.467*R707+0.533*$Q$3</f>
        <v>1.274398210362131</v>
      </c>
      <c r="AG707">
        <f t="shared" ref="AG707:AG770" si="317">0.29*$N707*12</f>
        <v>6.1731908707669954</v>
      </c>
      <c r="AH707">
        <f t="shared" ref="AH707:AH770" si="318">0.45*$N707*6</f>
        <v>4.7895446411123244</v>
      </c>
      <c r="AI707">
        <f t="shared" ref="AI707:AI770" si="319">0.57*$N707*4</f>
        <v>4.0445043636059621</v>
      </c>
      <c r="AJ707">
        <f t="shared" ref="AJ707:AJ770" si="320">0.79*$N707*2</f>
        <v>2.8027705677620269</v>
      </c>
      <c r="AK707">
        <f t="shared" ref="AK707:AK770" si="321">N707</f>
        <v>1.7739054226341942</v>
      </c>
      <c r="AL707">
        <f t="shared" ref="AL707:AL770" si="322">0.25*J707+0.75*N707</f>
        <v>1.9487940669756456</v>
      </c>
      <c r="AM707">
        <f t="shared" ref="AM707:AM770" si="323">0.467*J707+0.533*N707</f>
        <v>2.1005974102640259</v>
      </c>
      <c r="AN707">
        <f>ACOS(COS(RADIANS(90-$C707)) *COS(RADIANS(90-'1. Intensity Data'!$C$8)) +SIN(RADIANS(90-'Climate Stations - U of M'!$C707)) *SIN(RADIANS(90-'1. Intensity Data'!$C$8)) *COS(RADIANS('Climate Stations - U of M'!$D707-'1. Intensity Data'!$C$9))) *6371</f>
        <v>167.50746094121831</v>
      </c>
    </row>
    <row r="708" spans="1:40" x14ac:dyDescent="0.25">
      <c r="A708">
        <v>192</v>
      </c>
      <c r="B708" t="s">
        <v>386</v>
      </c>
      <c r="C708">
        <v>46.104100000000003</v>
      </c>
      <c r="D708">
        <v>-109.9569</v>
      </c>
      <c r="E708" s="13">
        <v>1532.8</v>
      </c>
      <c r="F708" t="s">
        <v>387</v>
      </c>
      <c r="G708" t="s">
        <v>2345</v>
      </c>
      <c r="H708" s="8">
        <v>1.0555600000000001</v>
      </c>
      <c r="I708" s="8">
        <v>1.7</v>
      </c>
      <c r="J708" s="8">
        <v>2.4797099999999999</v>
      </c>
      <c r="K708" s="8">
        <v>3.71</v>
      </c>
      <c r="L708">
        <f t="shared" si="297"/>
        <v>5028.8715519999996</v>
      </c>
      <c r="M708">
        <f t="shared" si="298"/>
        <v>0.6113200900611766</v>
      </c>
      <c r="N708">
        <f t="shared" si="299"/>
        <v>1.7747872213277895</v>
      </c>
      <c r="O708" s="6">
        <f t="shared" si="300"/>
        <v>0.29740804940365601</v>
      </c>
      <c r="P708" s="6">
        <f t="shared" si="301"/>
        <v>0.40517253914119944</v>
      </c>
      <c r="Q708">
        <f t="shared" si="302"/>
        <v>1.0899798802344947</v>
      </c>
      <c r="R708" s="8">
        <v>1.4968340544334877</v>
      </c>
      <c r="S708">
        <f t="shared" si="303"/>
        <v>2.1273939134128943</v>
      </c>
      <c r="T708">
        <f t="shared" si="304"/>
        <v>1.650564243165177</v>
      </c>
      <c r="U708">
        <f t="shared" si="305"/>
        <v>1.3938098053394825</v>
      </c>
      <c r="V708">
        <f t="shared" si="306"/>
        <v>0.96588574229665902</v>
      </c>
      <c r="W708">
        <f t="shared" si="307"/>
        <v>0.6113200900611766</v>
      </c>
      <c r="X708">
        <f t="shared" si="308"/>
        <v>0.72238006754588246</v>
      </c>
      <c r="Y708">
        <f t="shared" si="309"/>
        <v>0.81878012800260724</v>
      </c>
      <c r="Z708">
        <f t="shared" si="310"/>
        <v>3.7931299832160414</v>
      </c>
      <c r="AA708">
        <f t="shared" si="311"/>
        <v>2.9429456766331357</v>
      </c>
      <c r="AB708">
        <f t="shared" si="312"/>
        <v>2.4851541269346478</v>
      </c>
      <c r="AC708">
        <f t="shared" si="313"/>
        <v>1.7221682107705016</v>
      </c>
      <c r="AD708">
        <f t="shared" si="314"/>
        <v>1.0899798802344947</v>
      </c>
      <c r="AE708">
        <f t="shared" si="315"/>
        <v>1.14583215023884</v>
      </c>
      <c r="AF708">
        <f t="shared" si="316"/>
        <v>1.2473887011858249</v>
      </c>
      <c r="AG708">
        <f t="shared" si="317"/>
        <v>6.1762595302207064</v>
      </c>
      <c r="AH708">
        <f t="shared" si="318"/>
        <v>4.7919254975850318</v>
      </c>
      <c r="AI708">
        <f t="shared" si="319"/>
        <v>4.0465148646273601</v>
      </c>
      <c r="AJ708">
        <f t="shared" si="320"/>
        <v>2.8041638096979078</v>
      </c>
      <c r="AK708">
        <f t="shared" si="321"/>
        <v>1.7747872213277895</v>
      </c>
      <c r="AL708">
        <f t="shared" si="322"/>
        <v>1.9510179159958421</v>
      </c>
      <c r="AM708">
        <f t="shared" si="323"/>
        <v>2.1039861589677118</v>
      </c>
      <c r="AN708">
        <f>ACOS(COS(RADIANS(90-$C708)) *COS(RADIANS(90-'1. Intensity Data'!$C$8)) +SIN(RADIANS(90-'Climate Stations - U of M'!$C708)) *SIN(RADIANS(90-'1. Intensity Data'!$C$8)) *COS(RADIANS('Climate Stations - U of M'!$D708-'1. Intensity Data'!$C$9))) *6371</f>
        <v>166.85286821721738</v>
      </c>
    </row>
    <row r="709" spans="1:40" x14ac:dyDescent="0.25">
      <c r="A709">
        <v>193</v>
      </c>
      <c r="B709" t="s">
        <v>388</v>
      </c>
      <c r="C709">
        <v>46.1721</v>
      </c>
      <c r="D709">
        <v>-109.7687</v>
      </c>
      <c r="E709" s="13">
        <v>1415.2</v>
      </c>
      <c r="F709" t="s">
        <v>389</v>
      </c>
      <c r="G709" t="s">
        <v>2345</v>
      </c>
      <c r="H709" s="8">
        <v>1.03694</v>
      </c>
      <c r="I709" s="8">
        <v>1.6623600000000001</v>
      </c>
      <c r="J709" s="8">
        <v>2.3940600000000001</v>
      </c>
      <c r="K709" s="8">
        <v>3.7</v>
      </c>
      <c r="L709">
        <f t="shared" si="297"/>
        <v>4643.0447679999997</v>
      </c>
      <c r="M709">
        <f t="shared" si="298"/>
        <v>0.60366812339324816</v>
      </c>
      <c r="N709">
        <f t="shared" si="299"/>
        <v>1.7043473395776216</v>
      </c>
      <c r="O709" s="6">
        <f t="shared" si="300"/>
        <v>0.28135806324684715</v>
      </c>
      <c r="P709" s="6">
        <f t="shared" si="301"/>
        <v>0.40864557512588928</v>
      </c>
      <c r="Q709">
        <f t="shared" si="302"/>
        <v>1.0564964573517555</v>
      </c>
      <c r="R709" s="8">
        <v>1.4864873033858168</v>
      </c>
      <c r="S709">
        <f t="shared" si="303"/>
        <v>2.1007650694085034</v>
      </c>
      <c r="T709">
        <f t="shared" si="304"/>
        <v>1.62990393316177</v>
      </c>
      <c r="U709">
        <f t="shared" si="305"/>
        <v>1.3763633213366058</v>
      </c>
      <c r="V709">
        <f t="shared" si="306"/>
        <v>0.95379563496133213</v>
      </c>
      <c r="W709">
        <f t="shared" si="307"/>
        <v>0.60366812339324816</v>
      </c>
      <c r="X709">
        <f t="shared" si="308"/>
        <v>0.71198609254493617</v>
      </c>
      <c r="Y709">
        <f t="shared" si="309"/>
        <v>0.80600608976860122</v>
      </c>
      <c r="Z709">
        <f t="shared" si="310"/>
        <v>3.6766076715841089</v>
      </c>
      <c r="AA709">
        <f t="shared" si="311"/>
        <v>2.8525404348497396</v>
      </c>
      <c r="AB709">
        <f t="shared" si="312"/>
        <v>2.4088119227620024</v>
      </c>
      <c r="AC709">
        <f t="shared" si="313"/>
        <v>1.6692644026157737</v>
      </c>
      <c r="AD709">
        <f t="shared" si="314"/>
        <v>1.0564964573517555</v>
      </c>
      <c r="AE709">
        <f t="shared" si="315"/>
        <v>1.1432454624769224</v>
      </c>
      <c r="AF709">
        <f t="shared" si="316"/>
        <v>1.2425567684465626</v>
      </c>
      <c r="AG709">
        <f t="shared" si="317"/>
        <v>5.9311287417301228</v>
      </c>
      <c r="AH709">
        <f t="shared" si="318"/>
        <v>4.6017378168595791</v>
      </c>
      <c r="AI709">
        <f t="shared" si="319"/>
        <v>3.8859119342369768</v>
      </c>
      <c r="AJ709">
        <f t="shared" si="320"/>
        <v>2.6928687965326423</v>
      </c>
      <c r="AK709">
        <f t="shared" si="321"/>
        <v>1.7043473395776216</v>
      </c>
      <c r="AL709">
        <f t="shared" si="322"/>
        <v>1.8767755046832164</v>
      </c>
      <c r="AM709">
        <f t="shared" si="323"/>
        <v>2.0264431519948722</v>
      </c>
      <c r="AN709">
        <f>ACOS(COS(RADIANS(90-$C709)) *COS(RADIANS(90-'1. Intensity Data'!$C$8)) +SIN(RADIANS(90-'Climate Stations - U of M'!$C709)) *SIN(RADIANS(90-'1. Intensity Data'!$C$8)) *COS(RADIANS('Climate Stations - U of M'!$D709-'1. Intensity Data'!$C$9))) *6371</f>
        <v>178.35342515311351</v>
      </c>
    </row>
    <row r="710" spans="1:40" x14ac:dyDescent="0.25">
      <c r="A710">
        <v>664</v>
      </c>
      <c r="B710" t="s">
        <v>1327</v>
      </c>
      <c r="C710">
        <v>46.104700000000001</v>
      </c>
      <c r="D710">
        <v>-110.05</v>
      </c>
      <c r="E710" s="13">
        <v>1635.3</v>
      </c>
      <c r="F710" t="s">
        <v>1328</v>
      </c>
      <c r="G710" t="s">
        <v>2345</v>
      </c>
      <c r="H710" s="8">
        <v>1.08633</v>
      </c>
      <c r="I710" s="8">
        <v>1.79464</v>
      </c>
      <c r="J710" s="8">
        <v>2.5541700000000001</v>
      </c>
      <c r="K710" s="8">
        <v>3.8</v>
      </c>
      <c r="L710">
        <f t="shared" si="297"/>
        <v>5365.1576519999999</v>
      </c>
      <c r="M710">
        <f t="shared" si="298"/>
        <v>0.61324297537166228</v>
      </c>
      <c r="N710">
        <f t="shared" si="299"/>
        <v>1.8096517921235</v>
      </c>
      <c r="O710" s="6">
        <f t="shared" si="300"/>
        <v>0.30582867613297643</v>
      </c>
      <c r="P710" s="6">
        <f t="shared" si="301"/>
        <v>0.40125869077570908</v>
      </c>
      <c r="Q710">
        <f t="shared" si="302"/>
        <v>1.1054552414496046</v>
      </c>
      <c r="R710" s="8">
        <v>1.5892266883228579</v>
      </c>
      <c r="S710">
        <f t="shared" si="303"/>
        <v>2.1340855542933843</v>
      </c>
      <c r="T710">
        <f t="shared" si="304"/>
        <v>1.6557560335034882</v>
      </c>
      <c r="U710">
        <f t="shared" si="305"/>
        <v>1.3981939838473898</v>
      </c>
      <c r="V710">
        <f t="shared" si="306"/>
        <v>0.96892390108722648</v>
      </c>
      <c r="W710">
        <f t="shared" si="307"/>
        <v>0.61324297537166228</v>
      </c>
      <c r="X710">
        <f t="shared" si="308"/>
        <v>0.73151473152874669</v>
      </c>
      <c r="Y710">
        <f t="shared" si="309"/>
        <v>0.83417461587309605</v>
      </c>
      <c r="Z710">
        <f t="shared" si="310"/>
        <v>3.8469842402446242</v>
      </c>
      <c r="AA710">
        <f t="shared" si="311"/>
        <v>2.9847291519139327</v>
      </c>
      <c r="AB710">
        <f t="shared" si="312"/>
        <v>2.5204379505050984</v>
      </c>
      <c r="AC710">
        <f t="shared" si="313"/>
        <v>1.7466192814903754</v>
      </c>
      <c r="AD710">
        <f t="shared" si="314"/>
        <v>1.1054552414496046</v>
      </c>
      <c r="AE710">
        <f t="shared" si="315"/>
        <v>1.1689303087111826</v>
      </c>
      <c r="AF710">
        <f t="shared" si="316"/>
        <v>1.2905360612121608</v>
      </c>
      <c r="AG710">
        <f t="shared" si="317"/>
        <v>6.29758823658978</v>
      </c>
      <c r="AH710">
        <f t="shared" si="318"/>
        <v>4.8860598387334502</v>
      </c>
      <c r="AI710">
        <f t="shared" si="319"/>
        <v>4.1260060860415795</v>
      </c>
      <c r="AJ710">
        <f t="shared" si="320"/>
        <v>2.8592498315551302</v>
      </c>
      <c r="AK710">
        <f t="shared" si="321"/>
        <v>1.8096517921235</v>
      </c>
      <c r="AL710">
        <f t="shared" si="322"/>
        <v>1.9957813440926251</v>
      </c>
      <c r="AM710">
        <f t="shared" si="323"/>
        <v>2.1573417952018259</v>
      </c>
      <c r="AN710">
        <f>ACOS(COS(RADIANS(90-$C710)) *COS(RADIANS(90-'1. Intensity Data'!$C$8)) +SIN(RADIANS(90-'Climate Stations - U of M'!$C710)) *SIN(RADIANS(90-'1. Intensity Data'!$C$8)) *COS(RADIANS('Climate Stations - U of M'!$D710-'1. Intensity Data'!$C$9))) *6371</f>
        <v>160.08733916533561</v>
      </c>
    </row>
    <row r="711" spans="1:40" x14ac:dyDescent="0.25">
      <c r="A711">
        <v>665</v>
      </c>
      <c r="B711" t="s">
        <v>1329</v>
      </c>
      <c r="C711">
        <v>45.999400000000001</v>
      </c>
      <c r="D711">
        <v>-111.1328</v>
      </c>
      <c r="E711" s="13">
        <v>1540.2</v>
      </c>
      <c r="F711" t="s">
        <v>1330</v>
      </c>
      <c r="G711" t="s">
        <v>2345</v>
      </c>
      <c r="H711" s="8">
        <v>0.81667000000000001</v>
      </c>
      <c r="I711" s="8">
        <v>1.3414200000000001</v>
      </c>
      <c r="J711" s="8">
        <v>1.84</v>
      </c>
      <c r="K711" s="8">
        <v>3.2222200000000001</v>
      </c>
      <c r="L711">
        <f t="shared" si="297"/>
        <v>5053.1497680000002</v>
      </c>
      <c r="M711">
        <f t="shared" si="298"/>
        <v>0.47050525646031821</v>
      </c>
      <c r="N711">
        <f t="shared" si="299"/>
        <v>1.3147885658448686</v>
      </c>
      <c r="O711" s="6">
        <f t="shared" si="300"/>
        <v>0.21581757270165872</v>
      </c>
      <c r="P711" s="6">
        <f t="shared" si="301"/>
        <v>0.32091191442687239</v>
      </c>
      <c r="Q711">
        <f t="shared" si="302"/>
        <v>0.81785024013587049</v>
      </c>
      <c r="R711" s="8">
        <v>1.0548737757662563</v>
      </c>
      <c r="S711">
        <f t="shared" si="303"/>
        <v>1.6373582924819075</v>
      </c>
      <c r="T711">
        <f t="shared" si="304"/>
        <v>1.2703641924428593</v>
      </c>
      <c r="U711">
        <f t="shared" si="305"/>
        <v>1.0727519847295255</v>
      </c>
      <c r="V711">
        <f t="shared" si="306"/>
        <v>0.74339830520730277</v>
      </c>
      <c r="W711">
        <f t="shared" si="307"/>
        <v>0.47050525646031821</v>
      </c>
      <c r="X711">
        <f t="shared" si="308"/>
        <v>0.55704644234523859</v>
      </c>
      <c r="Y711">
        <f t="shared" si="309"/>
        <v>0.63216419169334959</v>
      </c>
      <c r="Z711">
        <f t="shared" si="310"/>
        <v>2.8461188356728293</v>
      </c>
      <c r="AA711">
        <f t="shared" si="311"/>
        <v>2.2081956483668503</v>
      </c>
      <c r="AB711">
        <f t="shared" si="312"/>
        <v>1.8646985475097846</v>
      </c>
      <c r="AC711">
        <f t="shared" si="313"/>
        <v>1.2922033794146754</v>
      </c>
      <c r="AD711">
        <f t="shared" si="314"/>
        <v>0.81785024013587049</v>
      </c>
      <c r="AE711">
        <f t="shared" si="315"/>
        <v>1.0353420805720321</v>
      </c>
      <c r="AF711">
        <f t="shared" si="316"/>
        <v>1.0409932510482278</v>
      </c>
      <c r="AG711">
        <f t="shared" si="317"/>
        <v>4.5754642091401427</v>
      </c>
      <c r="AH711">
        <f t="shared" si="318"/>
        <v>3.5499291277811453</v>
      </c>
      <c r="AI711">
        <f t="shared" si="319"/>
        <v>2.9977179301263002</v>
      </c>
      <c r="AJ711">
        <f t="shared" si="320"/>
        <v>2.0773659340348924</v>
      </c>
      <c r="AK711">
        <f t="shared" si="321"/>
        <v>1.3147885658448686</v>
      </c>
      <c r="AL711">
        <f t="shared" si="322"/>
        <v>1.4460914243836513</v>
      </c>
      <c r="AM711">
        <f t="shared" si="323"/>
        <v>1.5600623055953151</v>
      </c>
      <c r="AN711">
        <f>ACOS(COS(RADIANS(90-$C711)) *COS(RADIANS(90-'1. Intensity Data'!$C$8)) +SIN(RADIANS(90-'Climate Stations - U of M'!$C711)) *SIN(RADIANS(90-'1. Intensity Data'!$C$8)) *COS(RADIANS('Climate Stations - U of M'!$D711-'1. Intensity Data'!$C$9))) *6371</f>
        <v>94.342085125597464</v>
      </c>
    </row>
    <row r="712" spans="1:40" x14ac:dyDescent="0.25">
      <c r="A712">
        <v>666</v>
      </c>
      <c r="B712" t="s">
        <v>1331</v>
      </c>
      <c r="C712">
        <v>47.0167</v>
      </c>
      <c r="D712">
        <v>-112.349999999999</v>
      </c>
      <c r="E712" s="13">
        <v>1539.8</v>
      </c>
      <c r="F712" t="s">
        <v>1332</v>
      </c>
      <c r="G712" t="s">
        <v>2346</v>
      </c>
      <c r="H712" s="8">
        <v>0.89753000000000005</v>
      </c>
      <c r="I712" s="8">
        <v>1.58965</v>
      </c>
      <c r="J712" s="8">
        <v>1.99146</v>
      </c>
      <c r="K712" s="8">
        <v>3.4773499999999999</v>
      </c>
      <c r="L712">
        <f t="shared" si="297"/>
        <v>5051.8374320000003</v>
      </c>
      <c r="M712">
        <f t="shared" si="298"/>
        <v>0.42981984429131448</v>
      </c>
      <c r="N712">
        <f t="shared" si="299"/>
        <v>1.152652460383238</v>
      </c>
      <c r="O712" s="6">
        <f t="shared" si="300"/>
        <v>0.18477207702739826</v>
      </c>
      <c r="P712" s="6">
        <f t="shared" si="301"/>
        <v>0.30174560005356826</v>
      </c>
      <c r="Q712">
        <f t="shared" si="302"/>
        <v>0.72719903021840304</v>
      </c>
      <c r="R712" s="8">
        <v>1.5245539243682207</v>
      </c>
      <c r="S712">
        <f t="shared" si="303"/>
        <v>1.4957730581337743</v>
      </c>
      <c r="T712">
        <f t="shared" si="304"/>
        <v>1.1605135795865491</v>
      </c>
      <c r="U712">
        <f t="shared" si="305"/>
        <v>0.97998924498419693</v>
      </c>
      <c r="V712">
        <f t="shared" si="306"/>
        <v>0.67911535398027689</v>
      </c>
      <c r="W712">
        <f t="shared" si="307"/>
        <v>0.42981984429131448</v>
      </c>
      <c r="X712">
        <f t="shared" si="308"/>
        <v>0.54674738321848593</v>
      </c>
      <c r="Y712">
        <f t="shared" si="309"/>
        <v>0.64824048700727066</v>
      </c>
      <c r="Z712">
        <f t="shared" si="310"/>
        <v>2.5306526251600423</v>
      </c>
      <c r="AA712">
        <f t="shared" si="311"/>
        <v>1.9634373815896882</v>
      </c>
      <c r="AB712">
        <f t="shared" si="312"/>
        <v>1.6580137888979587</v>
      </c>
      <c r="AC712">
        <f t="shared" si="313"/>
        <v>1.1489744677450768</v>
      </c>
      <c r="AD712">
        <f t="shared" si="314"/>
        <v>0.72719903021840304</v>
      </c>
      <c r="AE712">
        <f t="shared" si="315"/>
        <v>1.1527621177225233</v>
      </c>
      <c r="AF712">
        <f t="shared" si="316"/>
        <v>1.2603338804453452</v>
      </c>
      <c r="AG712">
        <f t="shared" si="317"/>
        <v>4.0112305621336679</v>
      </c>
      <c r="AH712">
        <f t="shared" si="318"/>
        <v>3.1121616430347432</v>
      </c>
      <c r="AI712">
        <f t="shared" si="319"/>
        <v>2.6280476096737826</v>
      </c>
      <c r="AJ712">
        <f t="shared" si="320"/>
        <v>1.821190887405516</v>
      </c>
      <c r="AK712">
        <f t="shared" si="321"/>
        <v>1.152652460383238</v>
      </c>
      <c r="AL712">
        <f t="shared" si="322"/>
        <v>1.3623543452874285</v>
      </c>
      <c r="AM712">
        <f t="shared" si="323"/>
        <v>1.5443755813842659</v>
      </c>
      <c r="AN712">
        <f>ACOS(COS(RADIANS(90-$C712)) *COS(RADIANS(90-'1. Intensity Data'!$C$8)) +SIN(RADIANS(90-'Climate Stations - U of M'!$C712)) *SIN(RADIANS(90-'1. Intensity Data'!$C$8)) *COS(RADIANS('Climate Stations - U of M'!$D712-'1. Intensity Data'!$C$9))) *6371</f>
        <v>53.846629303478515</v>
      </c>
    </row>
    <row r="713" spans="1:40" x14ac:dyDescent="0.25">
      <c r="A713">
        <v>667</v>
      </c>
      <c r="B713" t="s">
        <v>1333</v>
      </c>
      <c r="C713">
        <v>46.683300000000003</v>
      </c>
      <c r="D713">
        <v>-104.95</v>
      </c>
      <c r="E713">
        <v>734.89999999999895</v>
      </c>
      <c r="F713" t="s">
        <v>1334</v>
      </c>
      <c r="G713" t="s">
        <v>2345</v>
      </c>
      <c r="H713" s="8">
        <v>1.25417</v>
      </c>
      <c r="I713" s="8">
        <v>1.6616299999999999</v>
      </c>
      <c r="J713" s="8">
        <v>3.2065199999999998</v>
      </c>
      <c r="K713" s="8">
        <v>4.0430099999999998</v>
      </c>
      <c r="L713">
        <f t="shared" si="297"/>
        <v>2411.0893159999964</v>
      </c>
      <c r="M713">
        <f t="shared" si="298"/>
        <v>0.87049726239957159</v>
      </c>
      <c r="N713">
        <f t="shared" si="299"/>
        <v>2.5237924813216801</v>
      </c>
      <c r="O713" s="6">
        <f t="shared" si="300"/>
        <v>0.42261899192005531</v>
      </c>
      <c r="P713" s="6">
        <f t="shared" si="301"/>
        <v>0.57756009969909905</v>
      </c>
      <c r="Q713">
        <f t="shared" si="302"/>
        <v>1.5506762905103897</v>
      </c>
      <c r="R713" s="8">
        <v>1.762480540191425</v>
      </c>
      <c r="S713">
        <f t="shared" si="303"/>
        <v>3.0293304731505089</v>
      </c>
      <c r="T713">
        <f t="shared" si="304"/>
        <v>2.3503426084788437</v>
      </c>
      <c r="U713">
        <f t="shared" si="305"/>
        <v>1.9847337582710232</v>
      </c>
      <c r="V713">
        <f t="shared" si="306"/>
        <v>1.3753856745913231</v>
      </c>
      <c r="W713">
        <f t="shared" si="307"/>
        <v>0.87049726239957159</v>
      </c>
      <c r="X713">
        <f t="shared" si="308"/>
        <v>0.96641544679967861</v>
      </c>
      <c r="Y713">
        <f t="shared" si="309"/>
        <v>1.0496724308589718</v>
      </c>
      <c r="Z713">
        <f t="shared" si="310"/>
        <v>5.3963534909761552</v>
      </c>
      <c r="AA713">
        <f t="shared" si="311"/>
        <v>4.1868259843780526</v>
      </c>
      <c r="AB713">
        <f t="shared" si="312"/>
        <v>3.5355419423636882</v>
      </c>
      <c r="AC713">
        <f t="shared" si="313"/>
        <v>2.4500685390064159</v>
      </c>
      <c r="AD713">
        <f t="shared" si="314"/>
        <v>1.5506762905103897</v>
      </c>
      <c r="AE713">
        <f t="shared" si="315"/>
        <v>1.2122437716783243</v>
      </c>
      <c r="AF713">
        <f t="shared" si="316"/>
        <v>1.3714456100347816</v>
      </c>
      <c r="AG713">
        <f t="shared" si="317"/>
        <v>8.782797834999446</v>
      </c>
      <c r="AH713">
        <f t="shared" si="318"/>
        <v>6.8142396995685361</v>
      </c>
      <c r="AI713">
        <f t="shared" si="319"/>
        <v>5.7542468574134302</v>
      </c>
      <c r="AJ713">
        <f t="shared" si="320"/>
        <v>3.9875921204882547</v>
      </c>
      <c r="AK713">
        <f t="shared" si="321"/>
        <v>2.5237924813216801</v>
      </c>
      <c r="AL713">
        <f t="shared" si="322"/>
        <v>2.69447436099126</v>
      </c>
      <c r="AM713">
        <f t="shared" si="323"/>
        <v>2.8426262325444558</v>
      </c>
      <c r="AN713">
        <f>ACOS(COS(RADIANS(90-$C713)) *COS(RADIANS(90-'1. Intensity Data'!$C$8)) +SIN(RADIANS(90-'Climate Stations - U of M'!$C713)) *SIN(RADIANS(90-'1. Intensity Data'!$C$8)) *COS(RADIANS('Climate Stations - U of M'!$D713-'1. Intensity Data'!$C$9))) *6371</f>
        <v>539.18577596600153</v>
      </c>
    </row>
    <row r="714" spans="1:40" x14ac:dyDescent="0.25">
      <c r="A714">
        <v>668</v>
      </c>
      <c r="B714" t="s">
        <v>1335</v>
      </c>
      <c r="C714">
        <v>46.761400000000002</v>
      </c>
      <c r="D714">
        <v>-104.9619</v>
      </c>
      <c r="E714">
        <v>757.1</v>
      </c>
      <c r="F714" t="s">
        <v>1336</v>
      </c>
      <c r="G714" t="s">
        <v>2345</v>
      </c>
      <c r="H714" s="8">
        <v>1.2520800000000001</v>
      </c>
      <c r="I714" s="8">
        <v>1.6603699999999999</v>
      </c>
      <c r="J714" s="8">
        <v>3.21136</v>
      </c>
      <c r="K714" s="8">
        <v>4.0454499999999998</v>
      </c>
      <c r="L714">
        <f t="shared" si="297"/>
        <v>2483.9239640000001</v>
      </c>
      <c r="M714">
        <f t="shared" si="298"/>
        <v>0.86832887277895909</v>
      </c>
      <c r="N714">
        <f t="shared" si="299"/>
        <v>2.526258849458598</v>
      </c>
      <c r="O714" s="6">
        <f t="shared" si="300"/>
        <v>0.42380373898087259</v>
      </c>
      <c r="P714" s="6">
        <f t="shared" si="301"/>
        <v>0.57457050599360437</v>
      </c>
      <c r="Q714">
        <f t="shared" si="302"/>
        <v>1.5504146777261012</v>
      </c>
      <c r="R714" s="8">
        <v>1.8040426173978656</v>
      </c>
      <c r="S714">
        <f t="shared" si="303"/>
        <v>3.0217844772707778</v>
      </c>
      <c r="T714">
        <f t="shared" si="304"/>
        <v>2.3444879565031895</v>
      </c>
      <c r="U714">
        <f t="shared" si="305"/>
        <v>1.9797898299360266</v>
      </c>
      <c r="V714">
        <f t="shared" si="306"/>
        <v>1.3719596189907555</v>
      </c>
      <c r="W714">
        <f t="shared" si="307"/>
        <v>0.86832887277895909</v>
      </c>
      <c r="X714">
        <f t="shared" si="308"/>
        <v>0.96426665458421934</v>
      </c>
      <c r="Y714">
        <f t="shared" si="309"/>
        <v>1.0475406491911854</v>
      </c>
      <c r="Z714">
        <f t="shared" si="310"/>
        <v>5.3954430784868315</v>
      </c>
      <c r="AA714">
        <f t="shared" si="311"/>
        <v>4.1861196298604728</v>
      </c>
      <c r="AB714">
        <f t="shared" si="312"/>
        <v>3.5349454652155106</v>
      </c>
      <c r="AC714">
        <f t="shared" si="313"/>
        <v>2.4496551908072401</v>
      </c>
      <c r="AD714">
        <f t="shared" si="314"/>
        <v>1.5504146777261012</v>
      </c>
      <c r="AE714">
        <f t="shared" si="315"/>
        <v>1.2226342909799346</v>
      </c>
      <c r="AF714">
        <f t="shared" si="316"/>
        <v>1.3908551000901894</v>
      </c>
      <c r="AG714">
        <f t="shared" si="317"/>
        <v>8.79138079611592</v>
      </c>
      <c r="AH714">
        <f t="shared" si="318"/>
        <v>6.8208988935382147</v>
      </c>
      <c r="AI714">
        <f t="shared" si="319"/>
        <v>5.7598701767656033</v>
      </c>
      <c r="AJ714">
        <f t="shared" si="320"/>
        <v>3.9914889821445851</v>
      </c>
      <c r="AK714">
        <f t="shared" si="321"/>
        <v>2.526258849458598</v>
      </c>
      <c r="AL714">
        <f t="shared" si="322"/>
        <v>2.6975341370939487</v>
      </c>
      <c r="AM714">
        <f t="shared" si="323"/>
        <v>2.8462010867614329</v>
      </c>
      <c r="AN714">
        <f>ACOS(COS(RADIANS(90-$C714)) *COS(RADIANS(90-'1. Intensity Data'!$C$8)) +SIN(RADIANS(90-'Climate Stations - U of M'!$C714)) *SIN(RADIANS(90-'1. Intensity Data'!$C$8)) *COS(RADIANS('Climate Stations - U of M'!$D714-'1. Intensity Data'!$C$9))) *6371</f>
        <v>538.12510991906117</v>
      </c>
    </row>
    <row r="715" spans="1:40" x14ac:dyDescent="0.25">
      <c r="A715">
        <v>669</v>
      </c>
      <c r="B715" t="s">
        <v>1337</v>
      </c>
      <c r="C715">
        <v>46.399999999999899</v>
      </c>
      <c r="D715">
        <v>-105.8167</v>
      </c>
      <c r="E715">
        <v>719.89999999999895</v>
      </c>
      <c r="F715" t="s">
        <v>1338</v>
      </c>
      <c r="G715" t="s">
        <v>2345</v>
      </c>
      <c r="H715" s="8">
        <v>1.04932</v>
      </c>
      <c r="I715" s="8">
        <v>1.425</v>
      </c>
      <c r="J715" s="8">
        <v>2.4673099999999999</v>
      </c>
      <c r="K715" s="8">
        <v>3.5067400000000002</v>
      </c>
      <c r="L715">
        <f t="shared" si="297"/>
        <v>2361.8767159999966</v>
      </c>
      <c r="M715">
        <f t="shared" si="298"/>
        <v>0.71568736248140363</v>
      </c>
      <c r="N715">
        <f t="shared" si="299"/>
        <v>1.9142779963372607</v>
      </c>
      <c r="O715" s="6">
        <f t="shared" si="300"/>
        <v>0.30638639706176235</v>
      </c>
      <c r="P715" s="6">
        <f t="shared" si="301"/>
        <v>0.5033164951961232</v>
      </c>
      <c r="Q715">
        <f t="shared" si="302"/>
        <v>1.208797245766692</v>
      </c>
      <c r="R715" s="8">
        <v>1.8376150171878738</v>
      </c>
      <c r="S715">
        <f t="shared" si="303"/>
        <v>2.4905920214352846</v>
      </c>
      <c r="T715">
        <f t="shared" si="304"/>
        <v>1.9323558786997901</v>
      </c>
      <c r="U715">
        <f t="shared" si="305"/>
        <v>1.6317671864576002</v>
      </c>
      <c r="V715">
        <f t="shared" si="306"/>
        <v>1.1307860327206178</v>
      </c>
      <c r="W715">
        <f t="shared" si="307"/>
        <v>0.71568736248140363</v>
      </c>
      <c r="X715">
        <f t="shared" si="308"/>
        <v>0.7990955218610527</v>
      </c>
      <c r="Y715">
        <f t="shared" si="309"/>
        <v>0.87149380420258815</v>
      </c>
      <c r="Z715">
        <f t="shared" si="310"/>
        <v>4.2066144152680884</v>
      </c>
      <c r="AA715">
        <f t="shared" si="311"/>
        <v>3.263752563570069</v>
      </c>
      <c r="AB715">
        <f t="shared" si="312"/>
        <v>2.7560577203480574</v>
      </c>
      <c r="AC715">
        <f t="shared" si="313"/>
        <v>1.9098996483113735</v>
      </c>
      <c r="AD715">
        <f t="shared" si="314"/>
        <v>1.208797245766692</v>
      </c>
      <c r="AE715">
        <f t="shared" si="315"/>
        <v>1.2310273909274367</v>
      </c>
      <c r="AF715">
        <f t="shared" si="316"/>
        <v>1.4065334107921232</v>
      </c>
      <c r="AG715">
        <f t="shared" si="317"/>
        <v>6.6616874272536659</v>
      </c>
      <c r="AH715">
        <f t="shared" si="318"/>
        <v>5.1685505901106037</v>
      </c>
      <c r="AI715">
        <f t="shared" si="319"/>
        <v>4.3645538316489541</v>
      </c>
      <c r="AJ715">
        <f t="shared" si="320"/>
        <v>3.0245592342128722</v>
      </c>
      <c r="AK715">
        <f t="shared" si="321"/>
        <v>1.9142779963372607</v>
      </c>
      <c r="AL715">
        <f t="shared" si="322"/>
        <v>2.0525359972529453</v>
      </c>
      <c r="AM715">
        <f t="shared" si="323"/>
        <v>2.1725439420477599</v>
      </c>
      <c r="AN715">
        <f>ACOS(COS(RADIANS(90-$C715)) *COS(RADIANS(90-'1. Intensity Data'!$C$8)) +SIN(RADIANS(90-'Climate Stations - U of M'!$C715)) *SIN(RADIANS(90-'1. Intensity Data'!$C$8)) *COS(RADIANS('Climate Stations - U of M'!$D715-'1. Intensity Data'!$C$9))) *6371</f>
        <v>474.68624983514678</v>
      </c>
    </row>
    <row r="716" spans="1:40" x14ac:dyDescent="0.25">
      <c r="A716">
        <v>34</v>
      </c>
      <c r="B716" t="s">
        <v>71</v>
      </c>
      <c r="C716">
        <v>46.407400000000003</v>
      </c>
      <c r="D716">
        <v>-105.8302</v>
      </c>
      <c r="E716">
        <v>719.89999999999895</v>
      </c>
      <c r="F716" t="s">
        <v>72</v>
      </c>
      <c r="G716" t="s">
        <v>2345</v>
      </c>
      <c r="H716" s="8">
        <v>1.0472900000000001</v>
      </c>
      <c r="I716" s="8">
        <v>1.4190199999999999</v>
      </c>
      <c r="J716" s="8">
        <v>2.4559799999999998</v>
      </c>
      <c r="K716" s="8">
        <v>3.4699599999999999</v>
      </c>
      <c r="L716">
        <f t="shared" si="297"/>
        <v>2361.8767159999966</v>
      </c>
      <c r="M716">
        <f t="shared" si="298"/>
        <v>0.7159159886745784</v>
      </c>
      <c r="N716">
        <f t="shared" si="299"/>
        <v>1.916038171258245</v>
      </c>
      <c r="O716" s="6">
        <f t="shared" si="300"/>
        <v>0.30677789494551316</v>
      </c>
      <c r="P716" s="6">
        <f t="shared" si="301"/>
        <v>0.50327375573498079</v>
      </c>
      <c r="Q716">
        <f t="shared" si="302"/>
        <v>1.2096559634966129</v>
      </c>
      <c r="R716" s="8">
        <v>1.6268364622066203</v>
      </c>
      <c r="S716">
        <f t="shared" si="303"/>
        <v>2.4913876405875328</v>
      </c>
      <c r="T716">
        <f t="shared" si="304"/>
        <v>1.9329731694213619</v>
      </c>
      <c r="U716">
        <f t="shared" si="305"/>
        <v>1.6322884541780387</v>
      </c>
      <c r="V716">
        <f t="shared" si="306"/>
        <v>1.1311472621058338</v>
      </c>
      <c r="W716">
        <f t="shared" si="307"/>
        <v>0.7159159886745784</v>
      </c>
      <c r="X716">
        <f t="shared" si="308"/>
        <v>0.79875949150593373</v>
      </c>
      <c r="Y716">
        <f t="shared" si="309"/>
        <v>0.87066765196355034</v>
      </c>
      <c r="Z716">
        <f t="shared" si="310"/>
        <v>4.2096027529682125</v>
      </c>
      <c r="AA716">
        <f t="shared" si="311"/>
        <v>3.266071101440855</v>
      </c>
      <c r="AB716">
        <f t="shared" si="312"/>
        <v>2.7580155967722773</v>
      </c>
      <c r="AC716">
        <f t="shared" si="313"/>
        <v>1.9112564223246484</v>
      </c>
      <c r="AD716">
        <f t="shared" si="314"/>
        <v>1.2096559634966129</v>
      </c>
      <c r="AE716">
        <f t="shared" si="315"/>
        <v>1.1783327521821232</v>
      </c>
      <c r="AF716">
        <f t="shared" si="316"/>
        <v>1.3080998256158778</v>
      </c>
      <c r="AG716">
        <f t="shared" si="317"/>
        <v>6.6678128359786921</v>
      </c>
      <c r="AH716">
        <f t="shared" si="318"/>
        <v>5.1733030623972613</v>
      </c>
      <c r="AI716">
        <f t="shared" si="319"/>
        <v>4.3685670304687987</v>
      </c>
      <c r="AJ716">
        <f t="shared" si="320"/>
        <v>3.0273403105880274</v>
      </c>
      <c r="AK716">
        <f t="shared" si="321"/>
        <v>1.916038171258245</v>
      </c>
      <c r="AL716">
        <f t="shared" si="322"/>
        <v>2.0510236284436836</v>
      </c>
      <c r="AM716">
        <f t="shared" si="323"/>
        <v>2.1681910052806446</v>
      </c>
      <c r="AN716">
        <f>ACOS(COS(RADIANS(90-$C716)) *COS(RADIANS(90-'1. Intensity Data'!$C$8)) +SIN(RADIANS(90-'Climate Stations - U of M'!$C716)) *SIN(RADIANS(90-'1. Intensity Data'!$C$8)) *COS(RADIANS('Climate Stations - U of M'!$D716-'1. Intensity Data'!$C$9))) *6371</f>
        <v>473.58642600412395</v>
      </c>
    </row>
    <row r="717" spans="1:40" x14ac:dyDescent="0.25">
      <c r="A717">
        <v>30</v>
      </c>
      <c r="B717" t="s">
        <v>63</v>
      </c>
      <c r="C717">
        <v>46.416200000000003</v>
      </c>
      <c r="D717">
        <v>-105.83280000000001</v>
      </c>
      <c r="E717">
        <v>732.39999999999895</v>
      </c>
      <c r="F717" t="s">
        <v>64</v>
      </c>
      <c r="G717" t="s">
        <v>2345</v>
      </c>
      <c r="H717" s="8">
        <v>1.0461800000000001</v>
      </c>
      <c r="I717" s="8">
        <v>1.41334</v>
      </c>
      <c r="J717" s="8">
        <v>2.4519199999999999</v>
      </c>
      <c r="K717" s="8">
        <v>3.4478200000000001</v>
      </c>
      <c r="L717">
        <f t="shared" si="297"/>
        <v>2402.8872159999964</v>
      </c>
      <c r="M717">
        <f t="shared" si="298"/>
        <v>0.71721732013245232</v>
      </c>
      <c r="N717">
        <f t="shared" si="299"/>
        <v>1.9188828559996538</v>
      </c>
      <c r="O717" s="6">
        <f t="shared" si="300"/>
        <v>0.30717241033598847</v>
      </c>
      <c r="P717" s="6">
        <f t="shared" si="301"/>
        <v>0.50430162996225936</v>
      </c>
      <c r="Q717">
        <f t="shared" si="302"/>
        <v>1.2115922429809567</v>
      </c>
      <c r="R717" s="8">
        <v>1.6245128083413203</v>
      </c>
      <c r="S717">
        <f t="shared" si="303"/>
        <v>2.4959162740609337</v>
      </c>
      <c r="T717">
        <f t="shared" si="304"/>
        <v>1.9364867643576216</v>
      </c>
      <c r="U717">
        <f t="shared" si="305"/>
        <v>1.6352554899019911</v>
      </c>
      <c r="V717">
        <f t="shared" si="306"/>
        <v>1.1332033658092746</v>
      </c>
      <c r="W717">
        <f t="shared" si="307"/>
        <v>0.71721732013245232</v>
      </c>
      <c r="X717">
        <f t="shared" si="308"/>
        <v>0.79945799009933927</v>
      </c>
      <c r="Y717">
        <f t="shared" si="309"/>
        <v>0.87084289163059725</v>
      </c>
      <c r="Z717">
        <f t="shared" si="310"/>
        <v>4.2163410055737289</v>
      </c>
      <c r="AA717">
        <f t="shared" si="311"/>
        <v>3.2712990560485831</v>
      </c>
      <c r="AB717">
        <f t="shared" si="312"/>
        <v>2.7624303139965809</v>
      </c>
      <c r="AC717">
        <f t="shared" si="313"/>
        <v>1.9143157439099117</v>
      </c>
      <c r="AD717">
        <f t="shared" si="314"/>
        <v>1.2115922429809567</v>
      </c>
      <c r="AE717">
        <f t="shared" si="315"/>
        <v>1.1777518387157984</v>
      </c>
      <c r="AF717">
        <f t="shared" si="316"/>
        <v>1.3070146792607829</v>
      </c>
      <c r="AG717">
        <f t="shared" si="317"/>
        <v>6.6777123388787949</v>
      </c>
      <c r="AH717">
        <f t="shared" si="318"/>
        <v>5.1809837111990653</v>
      </c>
      <c r="AI717">
        <f t="shared" si="319"/>
        <v>4.3750529116792105</v>
      </c>
      <c r="AJ717">
        <f t="shared" si="320"/>
        <v>3.0318349124794532</v>
      </c>
      <c r="AK717">
        <f t="shared" si="321"/>
        <v>1.9188828559996538</v>
      </c>
      <c r="AL717">
        <f t="shared" si="322"/>
        <v>2.0521421419997403</v>
      </c>
      <c r="AM717">
        <f t="shared" si="323"/>
        <v>2.1678112022478153</v>
      </c>
      <c r="AN717">
        <f>ACOS(COS(RADIANS(90-$C717)) *COS(RADIANS(90-'1. Intensity Data'!$C$8)) +SIN(RADIANS(90-'Climate Stations - U of M'!$C717)) *SIN(RADIANS(90-'1. Intensity Data'!$C$8)) *COS(RADIANS('Climate Stations - U of M'!$D717-'1. Intensity Data'!$C$9))) *6371</f>
        <v>473.30842673881256</v>
      </c>
    </row>
    <row r="718" spans="1:40" x14ac:dyDescent="0.25">
      <c r="A718">
        <v>31</v>
      </c>
      <c r="B718" t="s">
        <v>65</v>
      </c>
      <c r="C718">
        <v>46.393799999999899</v>
      </c>
      <c r="D718">
        <v>-105.66330000000001</v>
      </c>
      <c r="E718">
        <v>950.7</v>
      </c>
      <c r="F718" t="s">
        <v>66</v>
      </c>
      <c r="G718" t="s">
        <v>2345</v>
      </c>
      <c r="H718" s="8">
        <v>1.08355</v>
      </c>
      <c r="I718" s="8">
        <v>1.48342</v>
      </c>
      <c r="J718" s="8">
        <v>2.6376400000000002</v>
      </c>
      <c r="K718" s="8">
        <v>3.6543100000000002</v>
      </c>
      <c r="L718">
        <f t="shared" si="297"/>
        <v>3119.0945879999999</v>
      </c>
      <c r="M718">
        <f t="shared" si="298"/>
        <v>0.73240720512397028</v>
      </c>
      <c r="N718">
        <f t="shared" si="299"/>
        <v>2.0186181370138199</v>
      </c>
      <c r="O718" s="6">
        <f t="shared" si="300"/>
        <v>0.32878409204270043</v>
      </c>
      <c r="P718" s="6">
        <f t="shared" si="301"/>
        <v>0.50451143871161119</v>
      </c>
      <c r="Q718">
        <f t="shared" si="302"/>
        <v>1.2615647878627154</v>
      </c>
      <c r="R718" s="8">
        <v>1.7229151984827653</v>
      </c>
      <c r="S718">
        <f t="shared" si="303"/>
        <v>2.5487770738314164</v>
      </c>
      <c r="T718">
        <f t="shared" si="304"/>
        <v>1.9774994538347197</v>
      </c>
      <c r="U718">
        <f t="shared" si="305"/>
        <v>1.669888427682652</v>
      </c>
      <c r="V718">
        <f t="shared" si="306"/>
        <v>1.1572033840958731</v>
      </c>
      <c r="W718">
        <f t="shared" si="307"/>
        <v>0.73240720512397028</v>
      </c>
      <c r="X718">
        <f t="shared" si="308"/>
        <v>0.82019290384297761</v>
      </c>
      <c r="Y718">
        <f t="shared" si="309"/>
        <v>0.89639089033107622</v>
      </c>
      <c r="Z718">
        <f t="shared" si="310"/>
        <v>4.3902454617622499</v>
      </c>
      <c r="AA718">
        <f t="shared" si="311"/>
        <v>3.4062249272293319</v>
      </c>
      <c r="AB718">
        <f t="shared" si="312"/>
        <v>2.8763677163269907</v>
      </c>
      <c r="AC718">
        <f t="shared" si="313"/>
        <v>1.9932723648230906</v>
      </c>
      <c r="AD718">
        <f t="shared" si="314"/>
        <v>1.2615647878627154</v>
      </c>
      <c r="AE718">
        <f t="shared" si="315"/>
        <v>1.2023524362511595</v>
      </c>
      <c r="AF718">
        <f t="shared" si="316"/>
        <v>1.3529685954568376</v>
      </c>
      <c r="AG718">
        <f t="shared" si="317"/>
        <v>7.0247911168080925</v>
      </c>
      <c r="AH718">
        <f t="shared" si="318"/>
        <v>5.4502689699373139</v>
      </c>
      <c r="AI718">
        <f t="shared" si="319"/>
        <v>4.6024493523915089</v>
      </c>
      <c r="AJ718">
        <f t="shared" si="320"/>
        <v>3.1894166564818356</v>
      </c>
      <c r="AK718">
        <f t="shared" si="321"/>
        <v>2.0186181370138199</v>
      </c>
      <c r="AL718">
        <f t="shared" si="322"/>
        <v>2.173373602760365</v>
      </c>
      <c r="AM718">
        <f t="shared" si="323"/>
        <v>2.3077013470283658</v>
      </c>
      <c r="AN718">
        <f>ACOS(COS(RADIANS(90-$C718)) *COS(RADIANS(90-'1. Intensity Data'!$C$8)) +SIN(RADIANS(90-'Climate Stations - U of M'!$C718)) *SIN(RADIANS(90-'1. Intensity Data'!$C$8)) *COS(RADIANS('Climate Stations - U of M'!$D718-'1. Intensity Data'!$C$9))) *6371</f>
        <v>486.466162947984</v>
      </c>
    </row>
    <row r="719" spans="1:40" x14ac:dyDescent="0.25">
      <c r="A719">
        <v>29</v>
      </c>
      <c r="B719" t="s">
        <v>61</v>
      </c>
      <c r="C719">
        <v>46.391300000000001</v>
      </c>
      <c r="D719">
        <v>-105.6575</v>
      </c>
      <c r="E719">
        <v>933</v>
      </c>
      <c r="F719" t="s">
        <v>62</v>
      </c>
      <c r="G719" t="s">
        <v>2345</v>
      </c>
      <c r="H719" s="8">
        <v>1.0847800000000001</v>
      </c>
      <c r="I719" s="8">
        <v>1.4859100000000001</v>
      </c>
      <c r="J719" s="8">
        <v>2.64283</v>
      </c>
      <c r="K719" s="8">
        <v>3.6573500000000001</v>
      </c>
      <c r="L719">
        <f t="shared" si="297"/>
        <v>3061.0237200000001</v>
      </c>
      <c r="M719">
        <f t="shared" si="298"/>
        <v>0.73282425387540306</v>
      </c>
      <c r="N719">
        <f t="shared" si="299"/>
        <v>2.0248347728456508</v>
      </c>
      <c r="O719" s="6">
        <f t="shared" si="300"/>
        <v>0.33026659535936087</v>
      </c>
      <c r="P719" s="6">
        <f t="shared" si="301"/>
        <v>0.50390089446892949</v>
      </c>
      <c r="Q719">
        <f t="shared" si="302"/>
        <v>1.2643678336572903</v>
      </c>
      <c r="R719" s="8">
        <v>1.7257743745188971</v>
      </c>
      <c r="S719">
        <f t="shared" si="303"/>
        <v>2.5502284034864022</v>
      </c>
      <c r="T719">
        <f t="shared" si="304"/>
        <v>1.9786254854635885</v>
      </c>
      <c r="U719">
        <f t="shared" si="305"/>
        <v>1.6708392988359189</v>
      </c>
      <c r="V719">
        <f t="shared" si="306"/>
        <v>1.1578623211231369</v>
      </c>
      <c r="W719">
        <f t="shared" si="307"/>
        <v>0.73282425387540306</v>
      </c>
      <c r="X719">
        <f t="shared" si="308"/>
        <v>0.82081319040655232</v>
      </c>
      <c r="Y719">
        <f t="shared" si="309"/>
        <v>0.8971875873155899</v>
      </c>
      <c r="Z719">
        <f t="shared" si="310"/>
        <v>4.4000000611273702</v>
      </c>
      <c r="AA719">
        <f t="shared" si="311"/>
        <v>3.4137931508746844</v>
      </c>
      <c r="AB719">
        <f t="shared" si="312"/>
        <v>2.8827586607386215</v>
      </c>
      <c r="AC719">
        <f t="shared" si="313"/>
        <v>1.9977011771785189</v>
      </c>
      <c r="AD719">
        <f t="shared" si="314"/>
        <v>1.2643678336572903</v>
      </c>
      <c r="AE719">
        <f t="shared" si="315"/>
        <v>1.2030672302601926</v>
      </c>
      <c r="AF719">
        <f t="shared" si="316"/>
        <v>1.3543038306657111</v>
      </c>
      <c r="AG719">
        <f t="shared" si="317"/>
        <v>7.0464250095028635</v>
      </c>
      <c r="AH719">
        <f t="shared" si="318"/>
        <v>5.4670538866832574</v>
      </c>
      <c r="AI719">
        <f t="shared" si="319"/>
        <v>4.6166232820880833</v>
      </c>
      <c r="AJ719">
        <f t="shared" si="320"/>
        <v>3.1992389410961284</v>
      </c>
      <c r="AK719">
        <f t="shared" si="321"/>
        <v>2.0248347728456508</v>
      </c>
      <c r="AL719">
        <f t="shared" si="322"/>
        <v>2.1793335796342381</v>
      </c>
      <c r="AM719">
        <f t="shared" si="323"/>
        <v>2.3134385439267322</v>
      </c>
      <c r="AN719">
        <f>ACOS(COS(RADIANS(90-$C719)) *COS(RADIANS(90-'1. Intensity Data'!$C$8)) +SIN(RADIANS(90-'Climate Stations - U of M'!$C719)) *SIN(RADIANS(90-'1. Intensity Data'!$C$8)) *COS(RADIANS('Climate Stations - U of M'!$D719-'1. Intensity Data'!$C$9))) *6371</f>
        <v>486.93309041978699</v>
      </c>
    </row>
    <row r="720" spans="1:40" x14ac:dyDescent="0.25">
      <c r="A720" s="1">
        <v>1151</v>
      </c>
      <c r="B720" t="s">
        <v>2294</v>
      </c>
      <c r="C720">
        <v>46.426699999999897</v>
      </c>
      <c r="D720">
        <v>-105.882499999999</v>
      </c>
      <c r="E720">
        <v>799.79999999999905</v>
      </c>
      <c r="F720" t="s">
        <v>2295</v>
      </c>
      <c r="G720" t="s">
        <v>2345</v>
      </c>
      <c r="H720" s="8">
        <v>1.0158199999999999</v>
      </c>
      <c r="I720" s="8">
        <v>1.4025000000000001</v>
      </c>
      <c r="J720" s="8">
        <v>2.4218799999999998</v>
      </c>
      <c r="K720" s="8">
        <v>3.3975</v>
      </c>
      <c r="L720">
        <f t="shared" si="297"/>
        <v>2624.0158319999969</v>
      </c>
      <c r="M720">
        <f t="shared" si="298"/>
        <v>0.68281806947308377</v>
      </c>
      <c r="N720">
        <f t="shared" si="299"/>
        <v>1.8991774117039588</v>
      </c>
      <c r="O720" s="6">
        <f t="shared" si="300"/>
        <v>0.31092847371886873</v>
      </c>
      <c r="P720" s="6">
        <f t="shared" si="301"/>
        <v>0.46729887455904273</v>
      </c>
      <c r="Q720">
        <f t="shared" si="302"/>
        <v>1.1832381431315009</v>
      </c>
      <c r="R720" s="8">
        <v>1.2614080899322211</v>
      </c>
      <c r="S720">
        <f t="shared" si="303"/>
        <v>2.3762068817663313</v>
      </c>
      <c r="T720">
        <f t="shared" si="304"/>
        <v>1.8436087875773262</v>
      </c>
      <c r="U720">
        <f t="shared" si="305"/>
        <v>1.5568251983986308</v>
      </c>
      <c r="V720">
        <f t="shared" si="306"/>
        <v>1.0788525497674724</v>
      </c>
      <c r="W720">
        <f t="shared" si="307"/>
        <v>0.68281806947308377</v>
      </c>
      <c r="X720">
        <f t="shared" si="308"/>
        <v>0.76606855210481273</v>
      </c>
      <c r="Y720">
        <f t="shared" si="309"/>
        <v>0.83832997102915363</v>
      </c>
      <c r="Z720">
        <f t="shared" si="310"/>
        <v>4.1176687380976222</v>
      </c>
      <c r="AA720">
        <f t="shared" si="311"/>
        <v>3.1947429864550525</v>
      </c>
      <c r="AB720">
        <f t="shared" si="312"/>
        <v>2.6977829663398216</v>
      </c>
      <c r="AC720">
        <f t="shared" si="313"/>
        <v>1.8695162661477716</v>
      </c>
      <c r="AD720">
        <f t="shared" si="314"/>
        <v>1.1832381431315009</v>
      </c>
      <c r="AE720">
        <f t="shared" si="315"/>
        <v>1.0869756591135236</v>
      </c>
      <c r="AF720">
        <f t="shared" si="316"/>
        <v>1.1374447757637334</v>
      </c>
      <c r="AG720">
        <f t="shared" si="317"/>
        <v>6.6091373927297763</v>
      </c>
      <c r="AH720">
        <f t="shared" si="318"/>
        <v>5.1277790116006887</v>
      </c>
      <c r="AI720">
        <f t="shared" si="319"/>
        <v>4.3301244986850254</v>
      </c>
      <c r="AJ720">
        <f t="shared" si="320"/>
        <v>3.0007003104922552</v>
      </c>
      <c r="AK720">
        <f t="shared" si="321"/>
        <v>1.8991774117039588</v>
      </c>
      <c r="AL720">
        <f t="shared" si="322"/>
        <v>2.0298530587779693</v>
      </c>
      <c r="AM720">
        <f t="shared" si="323"/>
        <v>2.14327952043821</v>
      </c>
      <c r="AN720">
        <f>ACOS(COS(RADIANS(90-$C720)) *COS(RADIANS(90-'1. Intensity Data'!$C$8)) +SIN(RADIANS(90-'Climate Stations - U of M'!$C720)) *SIN(RADIANS(90-'1. Intensity Data'!$C$8)) *COS(RADIANS('Climate Stations - U of M'!$D720-'1. Intensity Data'!$C$9))) *6371</f>
        <v>469.41864709160575</v>
      </c>
    </row>
    <row r="721" spans="1:40" x14ac:dyDescent="0.25">
      <c r="A721">
        <v>670</v>
      </c>
      <c r="B721" t="s">
        <v>1339</v>
      </c>
      <c r="C721">
        <v>45.333300000000001</v>
      </c>
      <c r="D721">
        <v>-110.66670000000001</v>
      </c>
      <c r="E721" s="13">
        <v>1676.4</v>
      </c>
      <c r="F721" t="s">
        <v>1340</v>
      </c>
      <c r="G721" t="s">
        <v>2345</v>
      </c>
      <c r="H721" s="8">
        <v>1.1000000000000001</v>
      </c>
      <c r="I721" s="8">
        <v>1.84</v>
      </c>
      <c r="J721" s="8">
        <v>2.3199999999999998</v>
      </c>
      <c r="K721" s="8">
        <v>3.8</v>
      </c>
      <c r="L721">
        <f t="shared" si="297"/>
        <v>5500.0001760000005</v>
      </c>
      <c r="M721">
        <f t="shared" si="298"/>
        <v>0.61327173913043487</v>
      </c>
      <c r="N721">
        <f t="shared" si="299"/>
        <v>1.5782307315621051</v>
      </c>
      <c r="O721" s="6">
        <f t="shared" si="300"/>
        <v>0.24666495853749754</v>
      </c>
      <c r="P721" s="6">
        <f t="shared" si="301"/>
        <v>0.44229661857723257</v>
      </c>
      <c r="Q721">
        <f t="shared" si="302"/>
        <v>1.0102636750696687</v>
      </c>
      <c r="R721" s="8">
        <v>1.4285216775972502</v>
      </c>
      <c r="S721">
        <f t="shared" si="303"/>
        <v>2.1341856521739131</v>
      </c>
      <c r="T721">
        <f t="shared" si="304"/>
        <v>1.6558336956521744</v>
      </c>
      <c r="U721">
        <f t="shared" si="305"/>
        <v>1.3982595652173915</v>
      </c>
      <c r="V721">
        <f t="shared" si="306"/>
        <v>0.96896934782608712</v>
      </c>
      <c r="W721">
        <f t="shared" si="307"/>
        <v>0.61327173913043487</v>
      </c>
      <c r="X721">
        <f t="shared" si="308"/>
        <v>0.7349538043478262</v>
      </c>
      <c r="Y721">
        <f t="shared" si="309"/>
        <v>0.84057383695652188</v>
      </c>
      <c r="Z721">
        <f t="shared" si="310"/>
        <v>3.5157175892424473</v>
      </c>
      <c r="AA721">
        <f t="shared" si="311"/>
        <v>2.7277119226881057</v>
      </c>
      <c r="AB721">
        <f t="shared" si="312"/>
        <v>2.3034011791588447</v>
      </c>
      <c r="AC721">
        <f t="shared" si="313"/>
        <v>1.5962166066100767</v>
      </c>
      <c r="AD721">
        <f t="shared" si="314"/>
        <v>1.0102636750696687</v>
      </c>
      <c r="AE721">
        <f t="shared" si="315"/>
        <v>1.1287540560297806</v>
      </c>
      <c r="AF721">
        <f t="shared" si="316"/>
        <v>1.2154868212033021</v>
      </c>
      <c r="AG721">
        <f t="shared" si="317"/>
        <v>5.492242945836125</v>
      </c>
      <c r="AH721">
        <f t="shared" si="318"/>
        <v>4.2612229752176844</v>
      </c>
      <c r="AI721">
        <f t="shared" si="319"/>
        <v>3.5983660679615994</v>
      </c>
      <c r="AJ721">
        <f t="shared" si="320"/>
        <v>2.4936045558681261</v>
      </c>
      <c r="AK721">
        <f t="shared" si="321"/>
        <v>1.5782307315621051</v>
      </c>
      <c r="AL721">
        <f t="shared" si="322"/>
        <v>1.763673048671579</v>
      </c>
      <c r="AM721">
        <f t="shared" si="323"/>
        <v>1.9246369799226022</v>
      </c>
      <c r="AN721">
        <f>ACOS(COS(RADIANS(90-$C721)) *COS(RADIANS(90-'1. Intensity Data'!$C$8)) +SIN(RADIANS(90-'Climate Stations - U of M'!$C721)) *SIN(RADIANS(90-'1. Intensity Data'!$C$8)) *COS(RADIANS('Climate Stations - U of M'!$D721-'1. Intensity Data'!$C$9))) *6371</f>
        <v>174.30879885060537</v>
      </c>
    </row>
    <row r="722" spans="1:40" x14ac:dyDescent="0.25">
      <c r="A722">
        <v>671</v>
      </c>
      <c r="B722" t="s">
        <v>1341</v>
      </c>
      <c r="C722">
        <v>47.021099999999898</v>
      </c>
      <c r="D722">
        <v>-111.3689</v>
      </c>
      <c r="E722" s="13">
        <v>1371.5999999999899</v>
      </c>
      <c r="F722" t="s">
        <v>1342</v>
      </c>
      <c r="G722" t="s">
        <v>2345</v>
      </c>
      <c r="H722" s="8">
        <v>0.95147999999999999</v>
      </c>
      <c r="I722" s="8">
        <v>1.5892900000000001</v>
      </c>
      <c r="J722" s="8">
        <v>2.2000000000000002</v>
      </c>
      <c r="K722" s="8">
        <v>3.8103500000000001</v>
      </c>
      <c r="L722">
        <f t="shared" si="297"/>
        <v>4500.0001439999669</v>
      </c>
      <c r="M722">
        <f t="shared" si="298"/>
        <v>0.53497457950153848</v>
      </c>
      <c r="N722">
        <f t="shared" si="299"/>
        <v>1.4975599573633109</v>
      </c>
      <c r="O722" s="6">
        <f t="shared" si="300"/>
        <v>0.24605820991495517</v>
      </c>
      <c r="P722" s="6">
        <f t="shared" si="301"/>
        <v>0.36442002504536009</v>
      </c>
      <c r="Q722">
        <f t="shared" si="302"/>
        <v>0.93098999120433557</v>
      </c>
      <c r="R722" s="8">
        <v>1.3854983286838296</v>
      </c>
      <c r="S722">
        <f t="shared" si="303"/>
        <v>1.8617115366653538</v>
      </c>
      <c r="T722">
        <f t="shared" si="304"/>
        <v>1.444431364654154</v>
      </c>
      <c r="U722">
        <f t="shared" si="305"/>
        <v>1.2197420412635076</v>
      </c>
      <c r="V722">
        <f t="shared" si="306"/>
        <v>0.84525983561243079</v>
      </c>
      <c r="W722">
        <f t="shared" si="307"/>
        <v>0.53497457950153848</v>
      </c>
      <c r="X722">
        <f t="shared" si="308"/>
        <v>0.63910093462615392</v>
      </c>
      <c r="Y722">
        <f t="shared" si="309"/>
        <v>0.72948261087431998</v>
      </c>
      <c r="Z722">
        <f t="shared" si="310"/>
        <v>3.2398451693910877</v>
      </c>
      <c r="AA722">
        <f t="shared" si="311"/>
        <v>2.5136729762517063</v>
      </c>
      <c r="AB722">
        <f t="shared" si="312"/>
        <v>2.1226571799458851</v>
      </c>
      <c r="AC722">
        <f t="shared" si="313"/>
        <v>1.4709641861028502</v>
      </c>
      <c r="AD722">
        <f t="shared" si="314"/>
        <v>0.93098999120433557</v>
      </c>
      <c r="AE722">
        <f t="shared" si="315"/>
        <v>1.1179982188014255</v>
      </c>
      <c r="AF722">
        <f t="shared" si="316"/>
        <v>1.1953949172607345</v>
      </c>
      <c r="AG722">
        <f t="shared" si="317"/>
        <v>5.2115086516243219</v>
      </c>
      <c r="AH722">
        <f t="shared" si="318"/>
        <v>4.0434118848809399</v>
      </c>
      <c r="AI722">
        <f t="shared" si="319"/>
        <v>3.4144367027883487</v>
      </c>
      <c r="AJ722">
        <f t="shared" si="320"/>
        <v>2.3661447326340315</v>
      </c>
      <c r="AK722">
        <f t="shared" si="321"/>
        <v>1.4975599573633109</v>
      </c>
      <c r="AL722">
        <f t="shared" si="322"/>
        <v>1.6731699680224832</v>
      </c>
      <c r="AM722">
        <f t="shared" si="323"/>
        <v>1.8255994572746448</v>
      </c>
      <c r="AN722">
        <f>ACOS(COS(RADIANS(90-$C722)) *COS(RADIANS(90-'1. Intensity Data'!$C$8)) +SIN(RADIANS(90-'Climate Stations - U of M'!$C722)) *SIN(RADIANS(90-'1. Intensity Data'!$C$8)) *COS(RADIANS('Climate Stations - U of M'!$D722-'1. Intensity Data'!$C$9))) *6371</f>
        <v>68.514423978456932</v>
      </c>
    </row>
    <row r="723" spans="1:40" x14ac:dyDescent="0.25">
      <c r="A723">
        <v>672</v>
      </c>
      <c r="B723" t="s">
        <v>1343</v>
      </c>
      <c r="C723">
        <v>46.875</v>
      </c>
      <c r="D723">
        <v>-111.16330000000001</v>
      </c>
      <c r="E723" s="13">
        <v>1514.9</v>
      </c>
      <c r="F723" t="s">
        <v>1344</v>
      </c>
      <c r="G723" t="s">
        <v>2345</v>
      </c>
      <c r="H723" s="8">
        <v>0.79525000000000001</v>
      </c>
      <c r="I723" s="8">
        <v>1.28772</v>
      </c>
      <c r="J723" s="8">
        <v>1.77071</v>
      </c>
      <c r="K723" s="8">
        <v>3</v>
      </c>
      <c r="L723">
        <f t="shared" si="297"/>
        <v>4970.1445160000003</v>
      </c>
      <c r="M723">
        <f t="shared" si="298"/>
        <v>0.46509508326732524</v>
      </c>
      <c r="N723">
        <f t="shared" si="299"/>
        <v>1.3130651063212331</v>
      </c>
      <c r="O723" s="6">
        <f t="shared" si="300"/>
        <v>0.21675997862929308</v>
      </c>
      <c r="P723" s="6">
        <f t="shared" si="301"/>
        <v>0.3148485152221967</v>
      </c>
      <c r="Q723">
        <f t="shared" si="302"/>
        <v>0.81395681077171489</v>
      </c>
      <c r="R723" s="8">
        <v>1.394313473384825</v>
      </c>
      <c r="S723">
        <f t="shared" si="303"/>
        <v>1.6185308897702915</v>
      </c>
      <c r="T723">
        <f t="shared" si="304"/>
        <v>1.2557567248217782</v>
      </c>
      <c r="U723">
        <f t="shared" si="305"/>
        <v>1.0604167898495014</v>
      </c>
      <c r="V723">
        <f t="shared" si="306"/>
        <v>0.73485023156237395</v>
      </c>
      <c r="W723">
        <f t="shared" si="307"/>
        <v>0.46509508326732524</v>
      </c>
      <c r="X723">
        <f t="shared" si="308"/>
        <v>0.54763381245049392</v>
      </c>
      <c r="Y723">
        <f t="shared" si="309"/>
        <v>0.61927742938148433</v>
      </c>
      <c r="Z723">
        <f t="shared" si="310"/>
        <v>2.8325697014855677</v>
      </c>
      <c r="AA723">
        <f t="shared" si="311"/>
        <v>2.1976833890836303</v>
      </c>
      <c r="AB723">
        <f t="shared" si="312"/>
        <v>1.8558215285595099</v>
      </c>
      <c r="AC723">
        <f t="shared" si="313"/>
        <v>1.2860517610193096</v>
      </c>
      <c r="AD723">
        <f t="shared" si="314"/>
        <v>0.81395681077171489</v>
      </c>
      <c r="AE723">
        <f t="shared" si="315"/>
        <v>1.1202020049766745</v>
      </c>
      <c r="AF723">
        <f t="shared" si="316"/>
        <v>1.1995115898360993</v>
      </c>
      <c r="AG723">
        <f t="shared" si="317"/>
        <v>4.5694665699978909</v>
      </c>
      <c r="AH723">
        <f t="shared" si="318"/>
        <v>3.5452757870673297</v>
      </c>
      <c r="AI723">
        <f t="shared" si="319"/>
        <v>2.993788442412411</v>
      </c>
      <c r="AJ723">
        <f t="shared" si="320"/>
        <v>2.0746428679875484</v>
      </c>
      <c r="AK723">
        <f t="shared" si="321"/>
        <v>1.3130651063212331</v>
      </c>
      <c r="AL723">
        <f t="shared" si="322"/>
        <v>1.4274763297409248</v>
      </c>
      <c r="AM723">
        <f t="shared" si="323"/>
        <v>1.5267852716692172</v>
      </c>
      <c r="AN723">
        <f>ACOS(COS(RADIANS(90-$C723)) *COS(RADIANS(90-'1. Intensity Data'!$C$8)) +SIN(RADIANS(90-'Climate Stations - U of M'!$C723)) *SIN(RADIANS(90-'1. Intensity Data'!$C$8)) *COS(RADIANS('Climate Stations - U of M'!$D723-'1. Intensity Data'!$C$9))) *6371</f>
        <v>72.073998032441452</v>
      </c>
    </row>
    <row r="724" spans="1:40" x14ac:dyDescent="0.25">
      <c r="A724">
        <v>673</v>
      </c>
      <c r="B724" t="s">
        <v>1345</v>
      </c>
      <c r="C724">
        <v>48.866700000000002</v>
      </c>
      <c r="D724">
        <v>-110.616699999999</v>
      </c>
      <c r="E724" s="13">
        <v>1005.8</v>
      </c>
      <c r="F724" t="s">
        <v>1346</v>
      </c>
      <c r="G724" t="s">
        <v>2345</v>
      </c>
      <c r="H724" s="8">
        <v>0.99316000000000004</v>
      </c>
      <c r="I724" s="8">
        <v>1.5968</v>
      </c>
      <c r="J724" s="8">
        <v>2.39697</v>
      </c>
      <c r="K724" s="8">
        <v>3.76579</v>
      </c>
      <c r="L724">
        <f t="shared" si="297"/>
        <v>3299.868872</v>
      </c>
      <c r="M724">
        <f t="shared" si="298"/>
        <v>0.57776605660320657</v>
      </c>
      <c r="N724">
        <f t="shared" si="299"/>
        <v>1.7269587087853102</v>
      </c>
      <c r="O724" s="6">
        <f t="shared" si="300"/>
        <v>0.29375917539021007</v>
      </c>
      <c r="P724" s="6">
        <f t="shared" si="301"/>
        <v>0.37414771241786804</v>
      </c>
      <c r="Q724">
        <f t="shared" si="302"/>
        <v>1.0505532106015891</v>
      </c>
      <c r="R724" s="8">
        <v>1.3797596212627816</v>
      </c>
      <c r="S724">
        <f t="shared" si="303"/>
        <v>2.0106258769791587</v>
      </c>
      <c r="T724">
        <f t="shared" si="304"/>
        <v>1.5599683528286579</v>
      </c>
      <c r="U724">
        <f t="shared" si="305"/>
        <v>1.3173066090553109</v>
      </c>
      <c r="V724">
        <f t="shared" si="306"/>
        <v>0.91287036943306643</v>
      </c>
      <c r="W724">
        <f t="shared" si="307"/>
        <v>0.57776605660320657</v>
      </c>
      <c r="X724">
        <f t="shared" si="308"/>
        <v>0.68161454245240494</v>
      </c>
      <c r="Y724">
        <f t="shared" si="309"/>
        <v>0.77175502816950914</v>
      </c>
      <c r="Z724">
        <f t="shared" si="310"/>
        <v>3.65592517289353</v>
      </c>
      <c r="AA724">
        <f t="shared" si="311"/>
        <v>2.8364936686242905</v>
      </c>
      <c r="AB724">
        <f t="shared" si="312"/>
        <v>2.3952613201716231</v>
      </c>
      <c r="AC724">
        <f t="shared" si="313"/>
        <v>1.6598740727505108</v>
      </c>
      <c r="AD724">
        <f t="shared" si="314"/>
        <v>1.0505532106015891</v>
      </c>
      <c r="AE724">
        <f t="shared" si="315"/>
        <v>1.1165635419461637</v>
      </c>
      <c r="AF724">
        <f t="shared" si="316"/>
        <v>1.1927149408951052</v>
      </c>
      <c r="AG724">
        <f t="shared" si="317"/>
        <v>6.0098163065728789</v>
      </c>
      <c r="AH724">
        <f t="shared" si="318"/>
        <v>4.6627885137203382</v>
      </c>
      <c r="AI724">
        <f t="shared" si="319"/>
        <v>3.9374658560305069</v>
      </c>
      <c r="AJ724">
        <f t="shared" si="320"/>
        <v>2.7285947598807905</v>
      </c>
      <c r="AK724">
        <f t="shared" si="321"/>
        <v>1.7269587087853102</v>
      </c>
      <c r="AL724">
        <f t="shared" si="322"/>
        <v>1.8944615315889828</v>
      </c>
      <c r="AM724">
        <f t="shared" si="323"/>
        <v>2.0398539817825707</v>
      </c>
      <c r="AN724">
        <f>ACOS(COS(RADIANS(90-$C724)) *COS(RADIANS(90-'1. Intensity Data'!$C$8)) +SIN(RADIANS(90-'Climate Stations - U of M'!$C724)) *SIN(RADIANS(90-'1. Intensity Data'!$C$8)) *COS(RADIANS('Climate Stations - U of M'!$D724-'1. Intensity Data'!$C$9))) *6371</f>
        <v>273.76356781068165</v>
      </c>
    </row>
    <row r="725" spans="1:40" x14ac:dyDescent="0.25">
      <c r="A725">
        <v>132</v>
      </c>
      <c r="B725" t="s">
        <v>266</v>
      </c>
      <c r="C725">
        <v>47.041699999999899</v>
      </c>
      <c r="D725">
        <v>-114.116699999999</v>
      </c>
      <c r="E725" s="13">
        <v>1360.9</v>
      </c>
      <c r="F725" t="s">
        <v>267</v>
      </c>
      <c r="G725" t="s">
        <v>2346</v>
      </c>
      <c r="H725" s="8">
        <v>0.84867000000000004</v>
      </c>
      <c r="I725" s="8">
        <v>1.60849</v>
      </c>
      <c r="J725" s="8">
        <v>1.9369400000000001</v>
      </c>
      <c r="K725" s="8">
        <v>3.3237100000000002</v>
      </c>
      <c r="L725">
        <f t="shared" si="297"/>
        <v>4464.8951560000005</v>
      </c>
      <c r="M725">
        <f t="shared" si="298"/>
        <v>0.38201660487951083</v>
      </c>
      <c r="N725">
        <f t="shared" si="299"/>
        <v>1.1389313882382901</v>
      </c>
      <c r="O725" s="6">
        <f t="shared" si="300"/>
        <v>0.1934842362400524</v>
      </c>
      <c r="P725" s="6">
        <f t="shared" si="301"/>
        <v>0.24790355204692416</v>
      </c>
      <c r="Q725">
        <f t="shared" si="302"/>
        <v>0.69341747014260713</v>
      </c>
      <c r="R725" s="8">
        <v>1.7912123779764209</v>
      </c>
      <c r="S725">
        <f t="shared" si="303"/>
        <v>1.3294177849806976</v>
      </c>
      <c r="T725">
        <f t="shared" si="304"/>
        <v>1.0314448331746793</v>
      </c>
      <c r="U725">
        <f t="shared" si="305"/>
        <v>0.8709978591252846</v>
      </c>
      <c r="V725">
        <f t="shared" si="306"/>
        <v>0.60358623570962711</v>
      </c>
      <c r="W725">
        <f t="shared" si="307"/>
        <v>0.38201660487951083</v>
      </c>
      <c r="X725">
        <f t="shared" si="308"/>
        <v>0.49867995365963314</v>
      </c>
      <c r="Y725">
        <f t="shared" si="309"/>
        <v>0.59994374040077936</v>
      </c>
      <c r="Z725">
        <f t="shared" si="310"/>
        <v>2.4130927960962727</v>
      </c>
      <c r="AA725">
        <f t="shared" si="311"/>
        <v>1.8722271693850394</v>
      </c>
      <c r="AB725">
        <f t="shared" si="312"/>
        <v>1.5809918319251441</v>
      </c>
      <c r="AC725">
        <f t="shared" si="313"/>
        <v>1.0955996028253192</v>
      </c>
      <c r="AD725">
        <f t="shared" si="314"/>
        <v>0.69341747014260713</v>
      </c>
      <c r="AE725">
        <f t="shared" si="315"/>
        <v>1.2194267311245734</v>
      </c>
      <c r="AF725">
        <f t="shared" si="316"/>
        <v>1.3848633782803748</v>
      </c>
      <c r="AG725">
        <f t="shared" si="317"/>
        <v>3.9634812310692498</v>
      </c>
      <c r="AH725">
        <f t="shared" si="318"/>
        <v>3.0751147482433838</v>
      </c>
      <c r="AI725">
        <f t="shared" si="319"/>
        <v>2.5967635651833012</v>
      </c>
      <c r="AJ725">
        <f t="shared" si="320"/>
        <v>1.7995115934164985</v>
      </c>
      <c r="AK725">
        <f t="shared" si="321"/>
        <v>1.1389313882382901</v>
      </c>
      <c r="AL725">
        <f t="shared" si="322"/>
        <v>1.3384335411787176</v>
      </c>
      <c r="AM725">
        <f t="shared" si="323"/>
        <v>1.5116014099310089</v>
      </c>
      <c r="AN725">
        <f>ACOS(COS(RADIANS(90-$C725)) *COS(RADIANS(90-'1. Intensity Data'!$C$8)) +SIN(RADIANS(90-'Climate Stations - U of M'!$C725)) *SIN(RADIANS(90-'1. Intensity Data'!$C$8)) *COS(RADIANS('Climate Stations - U of M'!$D725-'1. Intensity Data'!$C$9))) *6371</f>
        <v>167.72340847477798</v>
      </c>
    </row>
    <row r="726" spans="1:40" x14ac:dyDescent="0.25">
      <c r="A726">
        <v>674</v>
      </c>
      <c r="B726" t="s">
        <v>1347</v>
      </c>
      <c r="C726">
        <v>46.8982999999999</v>
      </c>
      <c r="D726">
        <v>-113.9678</v>
      </c>
      <c r="E726" s="13">
        <v>1042.4000000000001</v>
      </c>
      <c r="F726" t="s">
        <v>1348</v>
      </c>
      <c r="G726" t="s">
        <v>2346</v>
      </c>
      <c r="H726" s="8">
        <v>0.8</v>
      </c>
      <c r="I726" s="8">
        <v>1.3390500000000001</v>
      </c>
      <c r="J726" s="8">
        <v>1.7885599999999999</v>
      </c>
      <c r="K726" s="8">
        <v>3</v>
      </c>
      <c r="L726">
        <f t="shared" si="297"/>
        <v>3419.9476160000004</v>
      </c>
      <c r="M726">
        <f t="shared" si="298"/>
        <v>0.39302248500955755</v>
      </c>
      <c r="N726">
        <f t="shared" si="299"/>
        <v>1.0866309445973332</v>
      </c>
      <c r="O726" s="6">
        <f t="shared" si="300"/>
        <v>0.17730173330406182</v>
      </c>
      <c r="P726" s="6">
        <f t="shared" si="301"/>
        <v>0.27012628846145581</v>
      </c>
      <c r="Q726">
        <f t="shared" si="302"/>
        <v>0.67837861652939457</v>
      </c>
      <c r="R726" s="8">
        <v>1.4093095743596376</v>
      </c>
      <c r="S726">
        <f t="shared" si="303"/>
        <v>1.3677182478332601</v>
      </c>
      <c r="T726">
        <f t="shared" si="304"/>
        <v>1.0611607095258053</v>
      </c>
      <c r="U726">
        <f t="shared" si="305"/>
        <v>0.89609126582179111</v>
      </c>
      <c r="V726">
        <f t="shared" si="306"/>
        <v>0.620975526315101</v>
      </c>
      <c r="W726">
        <f t="shared" si="307"/>
        <v>0.39302248500955755</v>
      </c>
      <c r="X726">
        <f t="shared" si="308"/>
        <v>0.49476686375716816</v>
      </c>
      <c r="Y726">
        <f t="shared" si="309"/>
        <v>0.58308098451009427</v>
      </c>
      <c r="Z726">
        <f t="shared" si="310"/>
        <v>2.3607575855222933</v>
      </c>
      <c r="AA726">
        <f t="shared" si="311"/>
        <v>1.8316222646293654</v>
      </c>
      <c r="AB726">
        <f t="shared" si="312"/>
        <v>1.5467032456870196</v>
      </c>
      <c r="AC726">
        <f t="shared" si="313"/>
        <v>1.0718382141164435</v>
      </c>
      <c r="AD726">
        <f t="shared" si="314"/>
        <v>0.67837861652939457</v>
      </c>
      <c r="AE726">
        <f t="shared" si="315"/>
        <v>1.1239510302203777</v>
      </c>
      <c r="AF726">
        <f t="shared" si="316"/>
        <v>1.2065147689913369</v>
      </c>
      <c r="AG726">
        <f t="shared" si="317"/>
        <v>3.7814756871987196</v>
      </c>
      <c r="AH726">
        <f t="shared" si="318"/>
        <v>2.9339035504127997</v>
      </c>
      <c r="AI726">
        <f t="shared" si="319"/>
        <v>2.4775185536819198</v>
      </c>
      <c r="AJ726">
        <f t="shared" si="320"/>
        <v>1.7168768924637865</v>
      </c>
      <c r="AK726">
        <f t="shared" si="321"/>
        <v>1.0866309445973332</v>
      </c>
      <c r="AL726">
        <f t="shared" si="322"/>
        <v>1.262113208448</v>
      </c>
      <c r="AM726">
        <f t="shared" si="323"/>
        <v>1.4144318134703786</v>
      </c>
      <c r="AN726">
        <f>ACOS(COS(RADIANS(90-$C726)) *COS(RADIANS(90-'1. Intensity Data'!$C$8)) +SIN(RADIANS(90-'Climate Stations - U of M'!$C726)) *SIN(RADIANS(90-'1. Intensity Data'!$C$8)) *COS(RADIANS('Climate Stations - U of M'!$D726-'1. Intensity Data'!$C$9))) *6371</f>
        <v>152.79880185487283</v>
      </c>
    </row>
    <row r="727" spans="1:40" x14ac:dyDescent="0.25">
      <c r="A727">
        <v>129</v>
      </c>
      <c r="B727" t="s">
        <v>260</v>
      </c>
      <c r="C727">
        <v>46.829900000000002</v>
      </c>
      <c r="D727">
        <v>-114.0035</v>
      </c>
      <c r="E727" s="13">
        <v>1071.0999999999899</v>
      </c>
      <c r="F727" t="s">
        <v>261</v>
      </c>
      <c r="G727" t="s">
        <v>2346</v>
      </c>
      <c r="H727" s="8">
        <v>0.76846999999999999</v>
      </c>
      <c r="I727" s="8">
        <v>1.24621</v>
      </c>
      <c r="J727" s="8">
        <v>1.7453099999999999</v>
      </c>
      <c r="K727" s="8">
        <v>2.7414200000000002</v>
      </c>
      <c r="L727">
        <f t="shared" si="297"/>
        <v>3514.1077239999668</v>
      </c>
      <c r="M727">
        <f t="shared" si="298"/>
        <v>0.39106527635563826</v>
      </c>
      <c r="N727">
        <f t="shared" si="299"/>
        <v>1.1176062403259184</v>
      </c>
      <c r="O727" s="6">
        <f t="shared" si="300"/>
        <v>0.1857200131395354</v>
      </c>
      <c r="P727" s="6">
        <f t="shared" si="301"/>
        <v>0.26233397287441335</v>
      </c>
      <c r="Q727">
        <f t="shared" si="302"/>
        <v>0.68997010660016589</v>
      </c>
      <c r="R727" s="8">
        <v>1.7648854919577597</v>
      </c>
      <c r="S727">
        <f t="shared" si="303"/>
        <v>1.3609071617176212</v>
      </c>
      <c r="T727">
        <f t="shared" si="304"/>
        <v>1.0558762461602234</v>
      </c>
      <c r="U727">
        <f t="shared" si="305"/>
        <v>0.89162883009085514</v>
      </c>
      <c r="V727">
        <f t="shared" si="306"/>
        <v>0.61788313664190853</v>
      </c>
      <c r="W727">
        <f t="shared" si="307"/>
        <v>0.39106527635563826</v>
      </c>
      <c r="X727">
        <f t="shared" si="308"/>
        <v>0.48541645726672872</v>
      </c>
      <c r="Y727">
        <f t="shared" si="309"/>
        <v>0.56731328229755529</v>
      </c>
      <c r="Z727">
        <f t="shared" si="310"/>
        <v>2.4010959709685773</v>
      </c>
      <c r="AA727">
        <f t="shared" si="311"/>
        <v>1.8629192878204477</v>
      </c>
      <c r="AB727">
        <f t="shared" si="312"/>
        <v>1.5731318430483781</v>
      </c>
      <c r="AC727">
        <f t="shared" si="313"/>
        <v>1.0901527684282621</v>
      </c>
      <c r="AD727">
        <f t="shared" si="314"/>
        <v>0.68997010660016589</v>
      </c>
      <c r="AE727">
        <f t="shared" si="315"/>
        <v>1.2128450096199082</v>
      </c>
      <c r="AF727">
        <f t="shared" si="316"/>
        <v>1.3725687225096599</v>
      </c>
      <c r="AG727">
        <f t="shared" si="317"/>
        <v>3.8892697163341956</v>
      </c>
      <c r="AH727">
        <f t="shared" si="318"/>
        <v>3.0175368488799794</v>
      </c>
      <c r="AI727">
        <f t="shared" si="319"/>
        <v>2.5481422279430936</v>
      </c>
      <c r="AJ727">
        <f t="shared" si="320"/>
        <v>1.7658178597149512</v>
      </c>
      <c r="AK727">
        <f t="shared" si="321"/>
        <v>1.1176062403259184</v>
      </c>
      <c r="AL727">
        <f t="shared" si="322"/>
        <v>1.2745321802444387</v>
      </c>
      <c r="AM727">
        <f t="shared" si="323"/>
        <v>1.4107438960937144</v>
      </c>
      <c r="AN727">
        <f>ACOS(COS(RADIANS(90-$C727)) *COS(RADIANS(90-'1. Intensity Data'!$C$8)) +SIN(RADIANS(90-'Climate Stations - U of M'!$C727)) *SIN(RADIANS(90-'1. Intensity Data'!$C$8)) *COS(RADIANS('Climate Stations - U of M'!$D727-'1. Intensity Data'!$C$9))) *6371</f>
        <v>154.05212252516102</v>
      </c>
    </row>
    <row r="728" spans="1:40" x14ac:dyDescent="0.25">
      <c r="A728">
        <v>130</v>
      </c>
      <c r="B728" t="s">
        <v>262</v>
      </c>
      <c r="C728">
        <v>46.894599999999897</v>
      </c>
      <c r="D728">
        <v>-113.9622</v>
      </c>
      <c r="E728" s="13">
        <v>1040.9000000000001</v>
      </c>
      <c r="F728" t="s">
        <v>263</v>
      </c>
      <c r="G728" t="s">
        <v>2346</v>
      </c>
      <c r="H728" s="8">
        <v>0.78332999999999997</v>
      </c>
      <c r="I728" s="8">
        <v>1.3485199999999999</v>
      </c>
      <c r="J728" s="8">
        <v>1.78427</v>
      </c>
      <c r="K728" s="8">
        <v>3</v>
      </c>
      <c r="L728">
        <f t="shared" si="297"/>
        <v>3415.0263560000003</v>
      </c>
      <c r="M728">
        <f t="shared" si="298"/>
        <v>0.37667070597679769</v>
      </c>
      <c r="N728">
        <f t="shared" si="299"/>
        <v>1.0831586035743335</v>
      </c>
      <c r="O728" s="6">
        <f t="shared" si="300"/>
        <v>0.18059400382289292</v>
      </c>
      <c r="P728" s="6">
        <f t="shared" si="301"/>
        <v>0.2514924814009275</v>
      </c>
      <c r="Q728">
        <f t="shared" si="302"/>
        <v>0.66732554248763054</v>
      </c>
      <c r="R728" s="8">
        <v>1.8381565164230531</v>
      </c>
      <c r="S728">
        <f t="shared" si="303"/>
        <v>1.3108140567992559</v>
      </c>
      <c r="T728">
        <f t="shared" si="304"/>
        <v>1.0170109061373538</v>
      </c>
      <c r="U728">
        <f t="shared" si="305"/>
        <v>0.85880920962709861</v>
      </c>
      <c r="V728">
        <f t="shared" si="306"/>
        <v>0.59513971544334043</v>
      </c>
      <c r="W728">
        <f t="shared" si="307"/>
        <v>0.37667070597679769</v>
      </c>
      <c r="X728">
        <f t="shared" si="308"/>
        <v>0.47833552948259828</v>
      </c>
      <c r="Y728">
        <f t="shared" si="309"/>
        <v>0.56658059628563318</v>
      </c>
      <c r="Z728">
        <f t="shared" si="310"/>
        <v>2.3222928878569542</v>
      </c>
      <c r="AA728">
        <f t="shared" si="311"/>
        <v>1.8017789647166027</v>
      </c>
      <c r="AB728">
        <f t="shared" si="312"/>
        <v>1.5215022368717974</v>
      </c>
      <c r="AC728">
        <f t="shared" si="313"/>
        <v>1.0543743571304562</v>
      </c>
      <c r="AD728">
        <f t="shared" si="314"/>
        <v>0.66732554248763054</v>
      </c>
      <c r="AE728">
        <f t="shared" si="315"/>
        <v>1.2311627657362314</v>
      </c>
      <c r="AF728">
        <f t="shared" si="316"/>
        <v>1.406786290934952</v>
      </c>
      <c r="AG728">
        <f t="shared" si="317"/>
        <v>3.7693919404386804</v>
      </c>
      <c r="AH728">
        <f t="shared" si="318"/>
        <v>2.9245282296507003</v>
      </c>
      <c r="AI728">
        <f t="shared" si="319"/>
        <v>2.4696016161494803</v>
      </c>
      <c r="AJ728">
        <f t="shared" si="320"/>
        <v>1.7113905936474469</v>
      </c>
      <c r="AK728">
        <f t="shared" si="321"/>
        <v>1.0831586035743335</v>
      </c>
      <c r="AL728">
        <f t="shared" si="322"/>
        <v>1.2584364526807501</v>
      </c>
      <c r="AM728">
        <f t="shared" si="323"/>
        <v>1.4105776257051197</v>
      </c>
      <c r="AN728">
        <f>ACOS(COS(RADIANS(90-$C728)) *COS(RADIANS(90-'1. Intensity Data'!$C$8)) +SIN(RADIANS(90-'Climate Stations - U of M'!$C728)) *SIN(RADIANS(90-'1. Intensity Data'!$C$8)) *COS(RADIANS('Climate Stations - U of M'!$D728-'1. Intensity Data'!$C$9))) *6371</f>
        <v>152.29618887881537</v>
      </c>
    </row>
    <row r="729" spans="1:40" x14ac:dyDescent="0.25">
      <c r="A729">
        <v>126</v>
      </c>
      <c r="B729" t="s">
        <v>254</v>
      </c>
      <c r="C729">
        <v>46.863999999999898</v>
      </c>
      <c r="D729">
        <v>-113.973299999999</v>
      </c>
      <c r="E729">
        <v>976.89999999999895</v>
      </c>
      <c r="F729" t="s">
        <v>255</v>
      </c>
      <c r="G729" t="s">
        <v>2346</v>
      </c>
      <c r="H729" s="8">
        <v>0.75</v>
      </c>
      <c r="I729" s="8">
        <v>1.3322700000000001</v>
      </c>
      <c r="J729" s="8">
        <v>1.7723199999999999</v>
      </c>
      <c r="K729" s="8">
        <v>2.8714300000000001</v>
      </c>
      <c r="L729">
        <f t="shared" si="297"/>
        <v>3205.0525959999964</v>
      </c>
      <c r="M729">
        <f t="shared" si="298"/>
        <v>0.35124305450151178</v>
      </c>
      <c r="N729">
        <f t="shared" si="299"/>
        <v>1.1029777372129295</v>
      </c>
      <c r="O729" s="6">
        <f t="shared" si="300"/>
        <v>0.19216008741981952</v>
      </c>
      <c r="P729" s="6">
        <f t="shared" si="301"/>
        <v>0.21804783169031117</v>
      </c>
      <c r="Q729">
        <f t="shared" si="302"/>
        <v>0.66051278445162032</v>
      </c>
      <c r="R729" s="8">
        <v>1.4955708271858501</v>
      </c>
      <c r="S729">
        <f t="shared" si="303"/>
        <v>1.222325829665261</v>
      </c>
      <c r="T729">
        <f t="shared" si="304"/>
        <v>0.94835624715408184</v>
      </c>
      <c r="U729">
        <f t="shared" si="305"/>
        <v>0.80083416426344678</v>
      </c>
      <c r="V729">
        <f t="shared" si="306"/>
        <v>0.5549640261123886</v>
      </c>
      <c r="W729">
        <f t="shared" si="307"/>
        <v>0.35124305450151178</v>
      </c>
      <c r="X729">
        <f t="shared" si="308"/>
        <v>0.45093229087613385</v>
      </c>
      <c r="Y729">
        <f t="shared" si="309"/>
        <v>0.53746254804930582</v>
      </c>
      <c r="Z729">
        <f t="shared" si="310"/>
        <v>2.2985844898916388</v>
      </c>
      <c r="AA729">
        <f t="shared" si="311"/>
        <v>1.7833845180193748</v>
      </c>
      <c r="AB729">
        <f t="shared" si="312"/>
        <v>1.5059691485496942</v>
      </c>
      <c r="AC729">
        <f t="shared" si="313"/>
        <v>1.04361019943356</v>
      </c>
      <c r="AD729">
        <f t="shared" si="314"/>
        <v>0.66051278445162032</v>
      </c>
      <c r="AE729">
        <f t="shared" si="315"/>
        <v>1.1455163434269306</v>
      </c>
      <c r="AF729">
        <f t="shared" si="316"/>
        <v>1.2467987740611781</v>
      </c>
      <c r="AG729">
        <f t="shared" si="317"/>
        <v>3.8383625255009943</v>
      </c>
      <c r="AH729">
        <f t="shared" si="318"/>
        <v>2.9780398904749097</v>
      </c>
      <c r="AI729">
        <f t="shared" si="319"/>
        <v>2.5147892408454791</v>
      </c>
      <c r="AJ729">
        <f t="shared" si="320"/>
        <v>1.7427048247964287</v>
      </c>
      <c r="AK729">
        <f t="shared" si="321"/>
        <v>1.1029777372129295</v>
      </c>
      <c r="AL729">
        <f t="shared" si="322"/>
        <v>1.2703133029096971</v>
      </c>
      <c r="AM729">
        <f t="shared" si="323"/>
        <v>1.4155605739344914</v>
      </c>
      <c r="AN729">
        <f>ACOS(COS(RADIANS(90-$C729)) *COS(RADIANS(90-'1. Intensity Data'!$C$8)) +SIN(RADIANS(90-'Climate Stations - U of M'!$C729)) *SIN(RADIANS(90-'1. Intensity Data'!$C$8)) *COS(RADIANS('Climate Stations - U of M'!$D729-'1. Intensity Data'!$C$9))) *6371</f>
        <v>152.44817822259105</v>
      </c>
    </row>
    <row r="730" spans="1:40" x14ac:dyDescent="0.25">
      <c r="A730">
        <v>133</v>
      </c>
      <c r="B730" t="s">
        <v>268</v>
      </c>
      <c r="C730">
        <v>46.858600000000003</v>
      </c>
      <c r="D730">
        <v>-114.0997</v>
      </c>
      <c r="E730">
        <v>949.1</v>
      </c>
      <c r="F730" t="s">
        <v>269</v>
      </c>
      <c r="G730" t="s">
        <v>2346</v>
      </c>
      <c r="H730" s="8">
        <v>0.76783000000000001</v>
      </c>
      <c r="I730" s="8">
        <v>1.2</v>
      </c>
      <c r="J730" s="8">
        <v>1.7554099999999999</v>
      </c>
      <c r="K730" s="8">
        <v>2.59097</v>
      </c>
      <c r="L730">
        <f t="shared" si="297"/>
        <v>3113.8452440000001</v>
      </c>
      <c r="M730">
        <f t="shared" si="298"/>
        <v>0.39945447596325007</v>
      </c>
      <c r="N730">
        <f t="shared" si="299"/>
        <v>1.1659755673533336</v>
      </c>
      <c r="O730" s="6">
        <f t="shared" si="300"/>
        <v>0.19593982201190879</v>
      </c>
      <c r="P730" s="6">
        <f t="shared" si="301"/>
        <v>0.26363934077627804</v>
      </c>
      <c r="Q730">
        <f t="shared" si="302"/>
        <v>0.71480745406480584</v>
      </c>
      <c r="R730" s="8">
        <v>1.7501206862229406</v>
      </c>
      <c r="S730">
        <f t="shared" si="303"/>
        <v>1.3901015763521101</v>
      </c>
      <c r="T730">
        <f t="shared" si="304"/>
        <v>1.0785270851007751</v>
      </c>
      <c r="U730">
        <f t="shared" si="305"/>
        <v>0.91075620519621003</v>
      </c>
      <c r="V730">
        <f t="shared" si="306"/>
        <v>0.63113807202193517</v>
      </c>
      <c r="W730">
        <f t="shared" si="307"/>
        <v>0.39945447596325007</v>
      </c>
      <c r="X730">
        <f t="shared" si="308"/>
        <v>0.49154835697243754</v>
      </c>
      <c r="Y730">
        <f t="shared" si="309"/>
        <v>0.57148584568841232</v>
      </c>
      <c r="Z730">
        <f t="shared" si="310"/>
        <v>2.487529940145524</v>
      </c>
      <c r="AA730">
        <f t="shared" si="311"/>
        <v>1.9299801259749758</v>
      </c>
      <c r="AB730">
        <f t="shared" si="312"/>
        <v>1.6297609952677572</v>
      </c>
      <c r="AC730">
        <f t="shared" si="313"/>
        <v>1.1293957774223933</v>
      </c>
      <c r="AD730">
        <f t="shared" si="314"/>
        <v>0.71480745406480584</v>
      </c>
      <c r="AE730">
        <f t="shared" si="315"/>
        <v>1.2091538081862034</v>
      </c>
      <c r="AF730">
        <f t="shared" si="316"/>
        <v>1.3656735582314994</v>
      </c>
      <c r="AG730">
        <f t="shared" si="317"/>
        <v>4.0575949743896009</v>
      </c>
      <c r="AH730">
        <f t="shared" si="318"/>
        <v>3.148134031854001</v>
      </c>
      <c r="AI730">
        <f t="shared" si="319"/>
        <v>2.6584242935656004</v>
      </c>
      <c r="AJ730">
        <f t="shared" si="320"/>
        <v>1.8422413964182671</v>
      </c>
      <c r="AK730">
        <f t="shared" si="321"/>
        <v>1.1659755673533336</v>
      </c>
      <c r="AL730">
        <f t="shared" si="322"/>
        <v>1.3133341755150001</v>
      </c>
      <c r="AM730">
        <f t="shared" si="323"/>
        <v>1.4412414473993267</v>
      </c>
      <c r="AN730">
        <f>ACOS(COS(RADIANS(90-$C730)) *COS(RADIANS(90-'1. Intensity Data'!$C$8)) +SIN(RADIANS(90-'Climate Stations - U of M'!$C730)) *SIN(RADIANS(90-'1. Intensity Data'!$C$8)) *COS(RADIANS('Climate Stations - U of M'!$D730-'1. Intensity Data'!$C$9))) *6371</f>
        <v>161.79611867116043</v>
      </c>
    </row>
    <row r="731" spans="1:40" x14ac:dyDescent="0.25">
      <c r="A731">
        <v>131</v>
      </c>
      <c r="B731" t="s">
        <v>264</v>
      </c>
      <c r="C731">
        <v>46.9392</v>
      </c>
      <c r="D731">
        <v>-114.0194</v>
      </c>
      <c r="E731" s="13">
        <v>1082</v>
      </c>
      <c r="F731" t="s">
        <v>265</v>
      </c>
      <c r="G731" t="s">
        <v>2346</v>
      </c>
      <c r="H731" s="8">
        <v>0.83694000000000002</v>
      </c>
      <c r="I731" s="8">
        <v>1.4</v>
      </c>
      <c r="J731" s="8">
        <v>1.84473</v>
      </c>
      <c r="K731" s="8">
        <v>3.03504</v>
      </c>
      <c r="L731">
        <f t="shared" si="297"/>
        <v>3549.86888</v>
      </c>
      <c r="M731">
        <f t="shared" si="298"/>
        <v>0.41023665217114291</v>
      </c>
      <c r="N731">
        <f t="shared" si="299"/>
        <v>1.1247340194193658</v>
      </c>
      <c r="O731" s="6">
        <f t="shared" si="300"/>
        <v>0.18264140222509392</v>
      </c>
      <c r="P731" s="6">
        <f t="shared" si="301"/>
        <v>0.28363927916530413</v>
      </c>
      <c r="Q731">
        <f t="shared" si="302"/>
        <v>0.70418664929233499</v>
      </c>
      <c r="R731" s="8">
        <v>1.7717988949247294</v>
      </c>
      <c r="S731">
        <f t="shared" si="303"/>
        <v>1.4276235495555771</v>
      </c>
      <c r="T731">
        <f t="shared" si="304"/>
        <v>1.107638960862086</v>
      </c>
      <c r="U731">
        <f t="shared" si="305"/>
        <v>0.93533956695020581</v>
      </c>
      <c r="V731">
        <f t="shared" si="306"/>
        <v>0.64817391043040584</v>
      </c>
      <c r="W731">
        <f t="shared" si="307"/>
        <v>0.41023665217114291</v>
      </c>
      <c r="X731">
        <f t="shared" si="308"/>
        <v>0.51691248912835719</v>
      </c>
      <c r="Y731">
        <f t="shared" si="309"/>
        <v>0.60950711560721915</v>
      </c>
      <c r="Z731">
        <f t="shared" si="310"/>
        <v>2.4505695395373257</v>
      </c>
      <c r="AA731">
        <f t="shared" si="311"/>
        <v>1.9013039530893048</v>
      </c>
      <c r="AB731">
        <f t="shared" si="312"/>
        <v>1.6055455603865236</v>
      </c>
      <c r="AC731">
        <f t="shared" si="313"/>
        <v>1.1126149058818893</v>
      </c>
      <c r="AD731">
        <f t="shared" si="314"/>
        <v>0.70418664929233499</v>
      </c>
      <c r="AE731">
        <f t="shared" si="315"/>
        <v>1.2145733603616504</v>
      </c>
      <c r="AF731">
        <f t="shared" si="316"/>
        <v>1.3757972816952349</v>
      </c>
      <c r="AG731">
        <f t="shared" si="317"/>
        <v>3.9140743875793929</v>
      </c>
      <c r="AH731">
        <f t="shared" si="318"/>
        <v>3.0367818524322878</v>
      </c>
      <c r="AI731">
        <f t="shared" si="319"/>
        <v>2.5643935642761537</v>
      </c>
      <c r="AJ731">
        <f t="shared" si="320"/>
        <v>1.7770797506825979</v>
      </c>
      <c r="AK731">
        <f t="shared" si="321"/>
        <v>1.1247340194193658</v>
      </c>
      <c r="AL731">
        <f t="shared" si="322"/>
        <v>1.3047330145645244</v>
      </c>
      <c r="AM731">
        <f t="shared" si="323"/>
        <v>1.460972142350522</v>
      </c>
      <c r="AN731">
        <f>ACOS(COS(RADIANS(90-$C731)) *COS(RADIANS(90-'1. Intensity Data'!$C$8)) +SIN(RADIANS(90-'Climate Stations - U of M'!$C731)) *SIN(RADIANS(90-'1. Intensity Data'!$C$8)) *COS(RADIANS('Climate Stations - U of M'!$D731-'1. Intensity Data'!$C$9))) *6371</f>
        <v>157.63174979134209</v>
      </c>
    </row>
    <row r="732" spans="1:40" x14ac:dyDescent="0.25">
      <c r="A732">
        <v>137</v>
      </c>
      <c r="B732" t="s">
        <v>276</v>
      </c>
      <c r="C732">
        <v>46.882199999999898</v>
      </c>
      <c r="D732">
        <v>-113.9044</v>
      </c>
      <c r="E732">
        <v>996.7</v>
      </c>
      <c r="F732" t="s">
        <v>277</v>
      </c>
      <c r="G732" t="s">
        <v>2346</v>
      </c>
      <c r="H732" s="8">
        <v>0.75378999999999996</v>
      </c>
      <c r="I732" s="8">
        <v>1.4105300000000001</v>
      </c>
      <c r="J732" s="8">
        <v>1.7900799999999999</v>
      </c>
      <c r="K732" s="8">
        <v>2.96306</v>
      </c>
      <c r="L732">
        <f t="shared" si="297"/>
        <v>3270.0132280000003</v>
      </c>
      <c r="M732">
        <f t="shared" si="298"/>
        <v>0.33811002634471321</v>
      </c>
      <c r="N732">
        <f t="shared" si="299"/>
        <v>1.0952682788204007</v>
      </c>
      <c r="O732" s="6">
        <f t="shared" si="300"/>
        <v>0.19354647235588562</v>
      </c>
      <c r="P732" s="6">
        <f t="shared" si="301"/>
        <v>0.20395383472390771</v>
      </c>
      <c r="Q732">
        <f t="shared" si="302"/>
        <v>0.64961105677215414</v>
      </c>
      <c r="R732" s="8">
        <v>1.5139789326862632</v>
      </c>
      <c r="S732">
        <f t="shared" si="303"/>
        <v>1.1766228916796018</v>
      </c>
      <c r="T732">
        <f t="shared" si="304"/>
        <v>0.91289707113072582</v>
      </c>
      <c r="U732">
        <f t="shared" si="305"/>
        <v>0.77089086006594609</v>
      </c>
      <c r="V732">
        <f t="shared" si="306"/>
        <v>0.53421384162464691</v>
      </c>
      <c r="W732">
        <f t="shared" si="307"/>
        <v>0.33811002634471321</v>
      </c>
      <c r="X732">
        <f t="shared" si="308"/>
        <v>0.4420300197585349</v>
      </c>
      <c r="Y732">
        <f t="shared" si="309"/>
        <v>0.53223257404173219</v>
      </c>
      <c r="Z732">
        <f t="shared" si="310"/>
        <v>2.260646477567096</v>
      </c>
      <c r="AA732">
        <f t="shared" si="311"/>
        <v>1.7539498532848163</v>
      </c>
      <c r="AB732">
        <f t="shared" si="312"/>
        <v>1.4811132094405113</v>
      </c>
      <c r="AC732">
        <f t="shared" si="313"/>
        <v>1.0263854697000037</v>
      </c>
      <c r="AD732">
        <f t="shared" si="314"/>
        <v>0.64961105677215414</v>
      </c>
      <c r="AE732">
        <f t="shared" si="315"/>
        <v>1.1501183698020339</v>
      </c>
      <c r="AF732">
        <f t="shared" si="316"/>
        <v>1.255395359329871</v>
      </c>
      <c r="AG732">
        <f t="shared" si="317"/>
        <v>3.8115336102949944</v>
      </c>
      <c r="AH732">
        <f t="shared" si="318"/>
        <v>2.9572243528150821</v>
      </c>
      <c r="AI732">
        <f t="shared" si="319"/>
        <v>2.4972116757105134</v>
      </c>
      <c r="AJ732">
        <f t="shared" si="320"/>
        <v>1.7305238805362331</v>
      </c>
      <c r="AK732">
        <f t="shared" si="321"/>
        <v>1.0952682788204007</v>
      </c>
      <c r="AL732">
        <f t="shared" si="322"/>
        <v>1.2689712091153005</v>
      </c>
      <c r="AM732">
        <f t="shared" si="323"/>
        <v>1.4197453526112738</v>
      </c>
      <c r="AN732">
        <f>ACOS(COS(RADIANS(90-$C732)) *COS(RADIANS(90-'1. Intensity Data'!$C$8)) +SIN(RADIANS(90-'Climate Stations - U of M'!$C732)) *SIN(RADIANS(90-'1. Intensity Data'!$C$8)) *COS(RADIANS('Climate Stations - U of M'!$D732-'1. Intensity Data'!$C$9))) *6371</f>
        <v>147.71278303969731</v>
      </c>
    </row>
    <row r="733" spans="1:40" x14ac:dyDescent="0.25">
      <c r="A733">
        <v>127</v>
      </c>
      <c r="B733" t="s">
        <v>256</v>
      </c>
      <c r="C733">
        <v>46.815399999999897</v>
      </c>
      <c r="D733">
        <v>-114.1044</v>
      </c>
      <c r="E733" s="13">
        <v>1088.7</v>
      </c>
      <c r="F733" t="s">
        <v>257</v>
      </c>
      <c r="G733" t="s">
        <v>2346</v>
      </c>
      <c r="H733" s="8">
        <v>0.79374999999999996</v>
      </c>
      <c r="I733" s="8">
        <v>1.23333</v>
      </c>
      <c r="J733" s="8">
        <v>1.8</v>
      </c>
      <c r="K733" s="8">
        <v>2.6</v>
      </c>
      <c r="L733">
        <f t="shared" si="297"/>
        <v>3571.850508</v>
      </c>
      <c r="M733">
        <f t="shared" si="298"/>
        <v>0.41792849221847878</v>
      </c>
      <c r="N733">
        <f t="shared" si="299"/>
        <v>1.2086415820030769</v>
      </c>
      <c r="O733" s="6">
        <f t="shared" si="300"/>
        <v>0.20212383431473707</v>
      </c>
      <c r="P733" s="6">
        <f t="shared" si="301"/>
        <v>0.2778269263392531</v>
      </c>
      <c r="Q733">
        <f t="shared" si="302"/>
        <v>0.74323425417116507</v>
      </c>
      <c r="R733" s="8">
        <v>1.4647852646830364</v>
      </c>
      <c r="S733">
        <f t="shared" si="303"/>
        <v>1.454391152920306</v>
      </c>
      <c r="T733">
        <f t="shared" si="304"/>
        <v>1.1284069289898926</v>
      </c>
      <c r="U733">
        <f t="shared" si="305"/>
        <v>0.95287696225813157</v>
      </c>
      <c r="V733">
        <f t="shared" si="306"/>
        <v>0.66032701770519653</v>
      </c>
      <c r="W733">
        <f t="shared" si="307"/>
        <v>0.41792849221847878</v>
      </c>
      <c r="X733">
        <f t="shared" si="308"/>
        <v>0.51188386916385908</v>
      </c>
      <c r="Y733">
        <f t="shared" si="309"/>
        <v>0.59343713635244921</v>
      </c>
      <c r="Z733">
        <f t="shared" si="310"/>
        <v>2.5864552045156541</v>
      </c>
      <c r="AA733">
        <f t="shared" si="311"/>
        <v>2.0067324862621456</v>
      </c>
      <c r="AB733">
        <f t="shared" si="312"/>
        <v>1.6945740995102563</v>
      </c>
      <c r="AC733">
        <f t="shared" si="313"/>
        <v>1.1743101215904408</v>
      </c>
      <c r="AD733">
        <f t="shared" si="314"/>
        <v>0.74323425417116507</v>
      </c>
      <c r="AE733">
        <f t="shared" si="315"/>
        <v>1.1378199528012272</v>
      </c>
      <c r="AF733">
        <f t="shared" si="316"/>
        <v>1.2324219163723642</v>
      </c>
      <c r="AG733">
        <f t="shared" si="317"/>
        <v>4.2060727053707074</v>
      </c>
      <c r="AH733">
        <f t="shared" si="318"/>
        <v>3.2633322714083079</v>
      </c>
      <c r="AI733">
        <f t="shared" si="319"/>
        <v>2.7557028069670153</v>
      </c>
      <c r="AJ733">
        <f t="shared" si="320"/>
        <v>1.9096536995648616</v>
      </c>
      <c r="AK733">
        <f t="shared" si="321"/>
        <v>1.2086415820030769</v>
      </c>
      <c r="AL733">
        <f t="shared" si="322"/>
        <v>1.3564811865023076</v>
      </c>
      <c r="AM733">
        <f t="shared" si="323"/>
        <v>1.48480596320764</v>
      </c>
      <c r="AN733">
        <f>ACOS(COS(RADIANS(90-$C733)) *COS(RADIANS(90-'1. Intensity Data'!$C$8)) +SIN(RADIANS(90-'Climate Stations - U of M'!$C733)) *SIN(RADIANS(90-'1. Intensity Data'!$C$8)) *COS(RADIANS('Climate Stations - U of M'!$D733-'1. Intensity Data'!$C$9))) *6371</f>
        <v>161.39847482104139</v>
      </c>
    </row>
    <row r="734" spans="1:40" x14ac:dyDescent="0.25">
      <c r="A734">
        <v>675</v>
      </c>
      <c r="B734" t="s">
        <v>1349</v>
      </c>
      <c r="C734">
        <v>46.924399999999899</v>
      </c>
      <c r="D734">
        <v>-114.0911</v>
      </c>
      <c r="E734">
        <v>974.39999999999895</v>
      </c>
      <c r="F734" t="s">
        <v>1350</v>
      </c>
      <c r="G734" t="s">
        <v>2346</v>
      </c>
      <c r="H734" s="8">
        <v>0.77197000000000005</v>
      </c>
      <c r="I734" s="8">
        <v>1.2638100000000001</v>
      </c>
      <c r="J734" s="8">
        <v>1.76109</v>
      </c>
      <c r="K734" s="8">
        <v>2.8168099999999998</v>
      </c>
      <c r="L734">
        <f t="shared" si="297"/>
        <v>3196.8504959999964</v>
      </c>
      <c r="M734">
        <f t="shared" si="298"/>
        <v>0.38623384636408764</v>
      </c>
      <c r="N734">
        <f t="shared" si="299"/>
        <v>1.1076694688258626</v>
      </c>
      <c r="O734" s="6">
        <f t="shared" si="300"/>
        <v>0.18441497441624025</v>
      </c>
      <c r="P734" s="6">
        <f t="shared" si="301"/>
        <v>0.25840712679443623</v>
      </c>
      <c r="Q734">
        <f t="shared" si="302"/>
        <v>0.68303829781014935</v>
      </c>
      <c r="R734" s="8">
        <v>1.6535266975550613</v>
      </c>
      <c r="S734">
        <f t="shared" si="303"/>
        <v>1.3440937853470249</v>
      </c>
      <c r="T734">
        <f t="shared" si="304"/>
        <v>1.0428313851830366</v>
      </c>
      <c r="U734">
        <f t="shared" si="305"/>
        <v>0.88061316971011971</v>
      </c>
      <c r="V734">
        <f t="shared" si="306"/>
        <v>0.61024947725525847</v>
      </c>
      <c r="W734">
        <f t="shared" si="307"/>
        <v>0.38623384636408764</v>
      </c>
      <c r="X734">
        <f t="shared" si="308"/>
        <v>0.48266788477306577</v>
      </c>
      <c r="Y734">
        <f t="shared" si="309"/>
        <v>0.56637263011205885</v>
      </c>
      <c r="Z734">
        <f t="shared" si="310"/>
        <v>2.3769732763793199</v>
      </c>
      <c r="AA734">
        <f t="shared" si="311"/>
        <v>1.8442034040874034</v>
      </c>
      <c r="AB734">
        <f t="shared" si="312"/>
        <v>1.5573273190071404</v>
      </c>
      <c r="AC734">
        <f t="shared" si="313"/>
        <v>1.079200510540036</v>
      </c>
      <c r="AD734">
        <f t="shared" si="314"/>
        <v>0.68303829781014935</v>
      </c>
      <c r="AE734">
        <f t="shared" si="315"/>
        <v>1.1850053110192336</v>
      </c>
      <c r="AF734">
        <f t="shared" si="316"/>
        <v>1.3205641655235998</v>
      </c>
      <c r="AG734">
        <f t="shared" si="317"/>
        <v>3.8546897515140013</v>
      </c>
      <c r="AH734">
        <f t="shared" si="318"/>
        <v>2.9907075658298288</v>
      </c>
      <c r="AI734">
        <f t="shared" si="319"/>
        <v>2.5254863889229666</v>
      </c>
      <c r="AJ734">
        <f t="shared" si="320"/>
        <v>1.750117760744863</v>
      </c>
      <c r="AK734">
        <f t="shared" si="321"/>
        <v>1.1076694688258626</v>
      </c>
      <c r="AL734">
        <f t="shared" si="322"/>
        <v>1.2710246016193969</v>
      </c>
      <c r="AM734">
        <f t="shared" si="323"/>
        <v>1.4128168568841848</v>
      </c>
      <c r="AN734">
        <f>ACOS(COS(RADIANS(90-$C734)) *COS(RADIANS(90-'1. Intensity Data'!$C$8)) +SIN(RADIANS(90-'Climate Stations - U of M'!$C734)) *SIN(RADIANS(90-'1. Intensity Data'!$C$8)) *COS(RADIANS('Climate Stations - U of M'!$D734-'1. Intensity Data'!$C$9))) *6371</f>
        <v>162.56837207027502</v>
      </c>
    </row>
    <row r="735" spans="1:40" x14ac:dyDescent="0.25">
      <c r="A735" s="1">
        <v>1010</v>
      </c>
      <c r="B735" t="s">
        <v>2015</v>
      </c>
      <c r="C735">
        <v>46.85</v>
      </c>
      <c r="D735">
        <v>-114.05</v>
      </c>
      <c r="E735">
        <v>975.39999999999895</v>
      </c>
      <c r="F735" t="s">
        <v>2016</v>
      </c>
      <c r="G735" t="s">
        <v>2346</v>
      </c>
      <c r="H735" s="8">
        <v>0.76237999999999995</v>
      </c>
      <c r="I735" s="8">
        <v>1.19231</v>
      </c>
      <c r="J735" s="8">
        <v>1.6927700000000001</v>
      </c>
      <c r="K735" s="8">
        <v>2.5466299999999999</v>
      </c>
      <c r="L735">
        <f t="shared" si="297"/>
        <v>3200.1313359999967</v>
      </c>
      <c r="M735">
        <f t="shared" si="298"/>
        <v>0.39759719948726546</v>
      </c>
      <c r="N735">
        <f t="shared" si="299"/>
        <v>1.1238858913485577</v>
      </c>
      <c r="O735" s="6">
        <f t="shared" si="300"/>
        <v>0.18565552678333608</v>
      </c>
      <c r="P735" s="6">
        <f t="shared" si="301"/>
        <v>0.26891059454202471</v>
      </c>
      <c r="Q735">
        <f t="shared" si="302"/>
        <v>0.69639824294529118</v>
      </c>
      <c r="R735" s="8">
        <v>1.2364177098013434</v>
      </c>
      <c r="S735">
        <f t="shared" si="303"/>
        <v>1.3836382542156835</v>
      </c>
      <c r="T735">
        <f t="shared" si="304"/>
        <v>1.0735124386156167</v>
      </c>
      <c r="U735">
        <f t="shared" si="305"/>
        <v>0.90652161483096516</v>
      </c>
      <c r="V735">
        <f t="shared" si="306"/>
        <v>0.62820357518987946</v>
      </c>
      <c r="W735">
        <f t="shared" si="307"/>
        <v>0.39759719948726546</v>
      </c>
      <c r="X735">
        <f t="shared" si="308"/>
        <v>0.48879289961544903</v>
      </c>
      <c r="Y735">
        <f t="shared" si="309"/>
        <v>0.56795076732671257</v>
      </c>
      <c r="Z735">
        <f t="shared" si="310"/>
        <v>2.4234658854496134</v>
      </c>
      <c r="AA735">
        <f t="shared" si="311"/>
        <v>1.8802752559522862</v>
      </c>
      <c r="AB735">
        <f t="shared" si="312"/>
        <v>1.5877879939152637</v>
      </c>
      <c r="AC735">
        <f t="shared" si="313"/>
        <v>1.1003092238535601</v>
      </c>
      <c r="AD735">
        <f t="shared" si="314"/>
        <v>0.69639824294529118</v>
      </c>
      <c r="AE735">
        <f t="shared" si="315"/>
        <v>1.0807280640808039</v>
      </c>
      <c r="AF735">
        <f t="shared" si="316"/>
        <v>1.1257742682426135</v>
      </c>
      <c r="AG735">
        <f t="shared" si="317"/>
        <v>3.9111229018929805</v>
      </c>
      <c r="AH735">
        <f t="shared" si="318"/>
        <v>3.0344919066411058</v>
      </c>
      <c r="AI735">
        <f t="shared" si="319"/>
        <v>2.5624598322747114</v>
      </c>
      <c r="AJ735">
        <f t="shared" si="320"/>
        <v>1.7757397083307211</v>
      </c>
      <c r="AK735">
        <f t="shared" si="321"/>
        <v>1.1238858913485577</v>
      </c>
      <c r="AL735">
        <f t="shared" si="322"/>
        <v>1.2661069185114182</v>
      </c>
      <c r="AM735">
        <f t="shared" si="323"/>
        <v>1.3895547700887814</v>
      </c>
      <c r="AN735">
        <f>ACOS(COS(RADIANS(90-$C735)) *COS(RADIANS(90-'1. Intensity Data'!$C$8)) +SIN(RADIANS(90-'Climate Stations - U of M'!$C735)) *SIN(RADIANS(90-'1. Intensity Data'!$C$8)) *COS(RADIANS('Climate Stations - U of M'!$D735-'1. Intensity Data'!$C$9))) *6371</f>
        <v>157.90920021821202</v>
      </c>
    </row>
    <row r="736" spans="1:40" x14ac:dyDescent="0.25">
      <c r="A736" s="1">
        <v>1162</v>
      </c>
      <c r="B736" t="s">
        <v>2316</v>
      </c>
      <c r="C736">
        <v>46.9208</v>
      </c>
      <c r="D736">
        <v>-114.0925</v>
      </c>
      <c r="E736">
        <v>972.89999999999895</v>
      </c>
      <c r="F736" t="s">
        <v>2317</v>
      </c>
      <c r="G736" t="s">
        <v>2346</v>
      </c>
      <c r="H736" s="8">
        <v>0.76465000000000005</v>
      </c>
      <c r="I736" s="8">
        <v>1.2568999999999999</v>
      </c>
      <c r="J736" s="8">
        <v>1.75827</v>
      </c>
      <c r="K736" s="8">
        <v>2.8111100000000002</v>
      </c>
      <c r="L736">
        <f t="shared" si="297"/>
        <v>3191.9292359999968</v>
      </c>
      <c r="M736">
        <f t="shared" si="298"/>
        <v>0.38166503314884559</v>
      </c>
      <c r="N736">
        <f t="shared" si="299"/>
        <v>1.1067506412730628</v>
      </c>
      <c r="O736" s="6">
        <f t="shared" si="300"/>
        <v>0.18534799184926087</v>
      </c>
      <c r="P736" s="6">
        <f t="shared" si="301"/>
        <v>0.2531915951760827</v>
      </c>
      <c r="Q736">
        <f t="shared" si="302"/>
        <v>0.67997111822457268</v>
      </c>
      <c r="R736" s="8">
        <v>1.7973195544832676</v>
      </c>
      <c r="S736">
        <f t="shared" si="303"/>
        <v>1.3281943153579825</v>
      </c>
      <c r="T736">
        <f t="shared" si="304"/>
        <v>1.0304955895018832</v>
      </c>
      <c r="U736">
        <f t="shared" si="305"/>
        <v>0.87019627557936785</v>
      </c>
      <c r="V736">
        <f t="shared" si="306"/>
        <v>0.603030752375176</v>
      </c>
      <c r="W736">
        <f t="shared" si="307"/>
        <v>0.38166503314884559</v>
      </c>
      <c r="X736">
        <f t="shared" si="308"/>
        <v>0.47741127486163421</v>
      </c>
      <c r="Y736">
        <f t="shared" si="309"/>
        <v>0.5605190126683347</v>
      </c>
      <c r="Z736">
        <f t="shared" si="310"/>
        <v>2.366299491421513</v>
      </c>
      <c r="AA736">
        <f t="shared" si="311"/>
        <v>1.8359220192063463</v>
      </c>
      <c r="AB736">
        <f t="shared" si="312"/>
        <v>1.5503341495520255</v>
      </c>
      <c r="AC736">
        <f t="shared" si="313"/>
        <v>1.074354366794825</v>
      </c>
      <c r="AD736">
        <f t="shared" si="314"/>
        <v>0.67997111822457268</v>
      </c>
      <c r="AE736">
        <f t="shared" si="315"/>
        <v>1.2209535252512851</v>
      </c>
      <c r="AF736">
        <f t="shared" si="316"/>
        <v>1.3877154297090721</v>
      </c>
      <c r="AG736">
        <f t="shared" si="317"/>
        <v>3.851492231630258</v>
      </c>
      <c r="AH736">
        <f t="shared" si="318"/>
        <v>2.9882267314372699</v>
      </c>
      <c r="AI736">
        <f t="shared" si="319"/>
        <v>2.523391462102583</v>
      </c>
      <c r="AJ736">
        <f t="shared" si="320"/>
        <v>1.7486660132114393</v>
      </c>
      <c r="AK736">
        <f t="shared" si="321"/>
        <v>1.1067506412730628</v>
      </c>
      <c r="AL736">
        <f t="shared" si="322"/>
        <v>1.2696304809547971</v>
      </c>
      <c r="AM736">
        <f t="shared" si="323"/>
        <v>1.4110101817985425</v>
      </c>
      <c r="AN736">
        <f>ACOS(COS(RADIANS(90-$C736)) *COS(RADIANS(90-'1. Intensity Data'!$C$8)) +SIN(RADIANS(90-'Climate Stations - U of M'!$C736)) *SIN(RADIANS(90-'1. Intensity Data'!$C$8)) *COS(RADIANS('Climate Stations - U of M'!$D736-'1. Intensity Data'!$C$9))) *6371</f>
        <v>162.58656600370139</v>
      </c>
    </row>
    <row r="737" spans="1:40" x14ac:dyDescent="0.25">
      <c r="A737">
        <v>676</v>
      </c>
      <c r="B737" t="s">
        <v>1351</v>
      </c>
      <c r="C737">
        <v>46.285800000000002</v>
      </c>
      <c r="D737">
        <v>-105.2919</v>
      </c>
      <c r="E737">
        <v>755.89999999999895</v>
      </c>
      <c r="F737" t="s">
        <v>1352</v>
      </c>
      <c r="G737" t="s">
        <v>2345</v>
      </c>
      <c r="H737" s="8">
        <v>1.2142900000000001</v>
      </c>
      <c r="I737" s="8">
        <v>1.6212500000000001</v>
      </c>
      <c r="J737" s="8">
        <v>3.0259999999999998</v>
      </c>
      <c r="K737" s="8">
        <v>3.87656</v>
      </c>
      <c r="L737">
        <f t="shared" si="297"/>
        <v>2479.9869559999966</v>
      </c>
      <c r="M737">
        <f t="shared" si="298"/>
        <v>0.83744035876576728</v>
      </c>
      <c r="N737">
        <f t="shared" si="299"/>
        <v>2.3846815075673948</v>
      </c>
      <c r="O737" s="6">
        <f t="shared" si="300"/>
        <v>0.39550921522055099</v>
      </c>
      <c r="P737" s="6">
        <f t="shared" si="301"/>
        <v>0.56329426135016569</v>
      </c>
      <c r="Q737">
        <f t="shared" si="302"/>
        <v>1.4739878844587802</v>
      </c>
      <c r="R737" s="8">
        <v>2.1530774301202062</v>
      </c>
      <c r="S737">
        <f t="shared" si="303"/>
        <v>2.9142924485048698</v>
      </c>
      <c r="T737">
        <f t="shared" si="304"/>
        <v>2.2610889686675715</v>
      </c>
      <c r="U737">
        <f t="shared" si="305"/>
        <v>1.9093640179859492</v>
      </c>
      <c r="V737">
        <f t="shared" si="306"/>
        <v>1.3231557668499123</v>
      </c>
      <c r="W737">
        <f t="shared" si="307"/>
        <v>0.83744035876576728</v>
      </c>
      <c r="X737">
        <f t="shared" si="308"/>
        <v>0.93165276907432548</v>
      </c>
      <c r="Y737">
        <f t="shared" si="309"/>
        <v>1.0134291412221541</v>
      </c>
      <c r="Z737">
        <f t="shared" si="310"/>
        <v>5.1294778379165553</v>
      </c>
      <c r="AA737">
        <f t="shared" si="311"/>
        <v>3.9797672880387065</v>
      </c>
      <c r="AB737">
        <f t="shared" si="312"/>
        <v>3.3606923765660186</v>
      </c>
      <c r="AC737">
        <f t="shared" si="313"/>
        <v>2.3289008574448729</v>
      </c>
      <c r="AD737">
        <f t="shared" si="314"/>
        <v>1.4739878844587802</v>
      </c>
      <c r="AE737">
        <f t="shared" si="315"/>
        <v>1.3098929941605197</v>
      </c>
      <c r="AF737">
        <f t="shared" si="316"/>
        <v>1.5538543576315225</v>
      </c>
      <c r="AG737">
        <f t="shared" si="317"/>
        <v>8.2986916463345324</v>
      </c>
      <c r="AH737">
        <f t="shared" si="318"/>
        <v>6.4386400704319673</v>
      </c>
      <c r="AI737">
        <f t="shared" si="319"/>
        <v>5.43707383725366</v>
      </c>
      <c r="AJ737">
        <f t="shared" si="320"/>
        <v>3.7677967819564842</v>
      </c>
      <c r="AK737">
        <f t="shared" si="321"/>
        <v>2.3846815075673948</v>
      </c>
      <c r="AL737">
        <f t="shared" si="322"/>
        <v>2.5450111306755461</v>
      </c>
      <c r="AM737">
        <f t="shared" si="323"/>
        <v>2.6841772435334215</v>
      </c>
      <c r="AN737">
        <f>ACOS(COS(RADIANS(90-$C737)) *COS(RADIANS(90-'1. Intensity Data'!$C$8)) +SIN(RADIANS(90-'Climate Stations - U of M'!$C737)) *SIN(RADIANS(90-'1. Intensity Data'!$C$8)) *COS(RADIANS('Climate Stations - U of M'!$D737-'1. Intensity Data'!$C$9))) *6371</f>
        <v>516.00486309214341</v>
      </c>
    </row>
    <row r="738" spans="1:40" x14ac:dyDescent="0.25">
      <c r="A738">
        <v>677</v>
      </c>
      <c r="B738" t="s">
        <v>1353</v>
      </c>
      <c r="C738">
        <v>47.057499999999898</v>
      </c>
      <c r="D738">
        <v>-109.95140000000001</v>
      </c>
      <c r="E738" s="13">
        <v>1310.5999999999899</v>
      </c>
      <c r="F738" t="s">
        <v>1354</v>
      </c>
      <c r="G738" t="s">
        <v>2345</v>
      </c>
      <c r="H738" s="8">
        <v>0.86311000000000004</v>
      </c>
      <c r="I738" s="8">
        <v>1.41936</v>
      </c>
      <c r="J738" s="8">
        <v>2.19286</v>
      </c>
      <c r="K738" s="8">
        <v>3.47</v>
      </c>
      <c r="L738">
        <f t="shared" si="297"/>
        <v>4299.8689039999672</v>
      </c>
      <c r="M738">
        <f t="shared" si="298"/>
        <v>0.49512137595042849</v>
      </c>
      <c r="N738">
        <f t="shared" si="299"/>
        <v>1.5910346762682432</v>
      </c>
      <c r="O738" s="6">
        <f t="shared" si="300"/>
        <v>0.28013978925920807</v>
      </c>
      <c r="P738" s="6">
        <f t="shared" si="301"/>
        <v>0.3009432708627513</v>
      </c>
      <c r="Q738">
        <f t="shared" si="302"/>
        <v>0.94598897356549738</v>
      </c>
      <c r="R738" s="8">
        <v>1.801289018835194</v>
      </c>
      <c r="S738">
        <f t="shared" si="303"/>
        <v>1.7230223883074909</v>
      </c>
      <c r="T738">
        <f t="shared" si="304"/>
        <v>1.3368277150661569</v>
      </c>
      <c r="U738">
        <f t="shared" si="305"/>
        <v>1.1288767371669768</v>
      </c>
      <c r="V738">
        <f t="shared" si="306"/>
        <v>0.78229177400167704</v>
      </c>
      <c r="W738">
        <f t="shared" si="307"/>
        <v>0.49512137595042849</v>
      </c>
      <c r="X738">
        <f t="shared" si="308"/>
        <v>0.58711853196282138</v>
      </c>
      <c r="Y738">
        <f t="shared" si="309"/>
        <v>0.66697206338157855</v>
      </c>
      <c r="Z738">
        <f t="shared" si="310"/>
        <v>3.2920416280079303</v>
      </c>
      <c r="AA738">
        <f t="shared" si="311"/>
        <v>2.5541702286268428</v>
      </c>
      <c r="AB738">
        <f t="shared" si="312"/>
        <v>2.156854859729334</v>
      </c>
      <c r="AC738">
        <f t="shared" si="313"/>
        <v>1.4946625782334859</v>
      </c>
      <c r="AD738">
        <f t="shared" si="314"/>
        <v>0.94598897356549738</v>
      </c>
      <c r="AE738">
        <f t="shared" si="315"/>
        <v>1.2219458913392667</v>
      </c>
      <c r="AF738">
        <f t="shared" si="316"/>
        <v>1.3895691695614216</v>
      </c>
      <c r="AG738">
        <f t="shared" si="317"/>
        <v>5.5368006734134863</v>
      </c>
      <c r="AH738">
        <f t="shared" si="318"/>
        <v>4.2957936259242562</v>
      </c>
      <c r="AI738">
        <f t="shared" si="319"/>
        <v>3.6275590618915943</v>
      </c>
      <c r="AJ738">
        <f t="shared" si="320"/>
        <v>2.5138347885038246</v>
      </c>
      <c r="AK738">
        <f t="shared" si="321"/>
        <v>1.5910346762682432</v>
      </c>
      <c r="AL738">
        <f t="shared" si="322"/>
        <v>1.7414910072011822</v>
      </c>
      <c r="AM738">
        <f t="shared" si="323"/>
        <v>1.8720871024509735</v>
      </c>
      <c r="AN738">
        <f>ACOS(COS(RADIANS(90-$C738)) *COS(RADIANS(90-'1. Intensity Data'!$C$8)) +SIN(RADIANS(90-'Climate Stations - U of M'!$C738)) *SIN(RADIANS(90-'1. Intensity Data'!$C$8)) *COS(RADIANS('Climate Stations - U of M'!$D738-'1. Intensity Data'!$C$9))) *6371</f>
        <v>165.2285884688053</v>
      </c>
    </row>
    <row r="739" spans="1:40" x14ac:dyDescent="0.25">
      <c r="A739">
        <v>678</v>
      </c>
      <c r="B739" t="s">
        <v>1355</v>
      </c>
      <c r="C739">
        <v>45.784399999999899</v>
      </c>
      <c r="D739">
        <v>-108.970299999999</v>
      </c>
      <c r="E739" s="13">
        <v>1219.2</v>
      </c>
      <c r="F739" t="s">
        <v>1356</v>
      </c>
      <c r="G739" t="s">
        <v>2345</v>
      </c>
      <c r="H739" s="8">
        <v>0.84894000000000003</v>
      </c>
      <c r="I739" s="8">
        <v>1.32497</v>
      </c>
      <c r="J739" s="8">
        <v>2.13578</v>
      </c>
      <c r="K739" s="8">
        <v>3.35189</v>
      </c>
      <c r="L739">
        <f t="shared" si="297"/>
        <v>4000.0001280000001</v>
      </c>
      <c r="M739">
        <f t="shared" si="298"/>
        <v>0.51210320233967566</v>
      </c>
      <c r="N739">
        <f t="shared" si="299"/>
        <v>1.5811943192907711</v>
      </c>
      <c r="O739" s="6">
        <f t="shared" si="300"/>
        <v>0.27328344323836362</v>
      </c>
      <c r="P739" s="6">
        <f t="shared" si="301"/>
        <v>0.32267755416529009</v>
      </c>
      <c r="Q739">
        <f t="shared" si="302"/>
        <v>0.95193593672803067</v>
      </c>
      <c r="R739" s="8">
        <v>1.7912036068532597</v>
      </c>
      <c r="S739">
        <f t="shared" si="303"/>
        <v>1.7821191441420712</v>
      </c>
      <c r="T739">
        <f t="shared" si="304"/>
        <v>1.3826786463171243</v>
      </c>
      <c r="U739">
        <f t="shared" si="305"/>
        <v>1.1675953013344604</v>
      </c>
      <c r="V739">
        <f t="shared" si="306"/>
        <v>0.80912305969668752</v>
      </c>
      <c r="W739">
        <f t="shared" si="307"/>
        <v>0.51210320233967566</v>
      </c>
      <c r="X739">
        <f t="shared" si="308"/>
        <v>0.59631240175475675</v>
      </c>
      <c r="Y739">
        <f t="shared" si="309"/>
        <v>0.66940598684704722</v>
      </c>
      <c r="Z739">
        <f t="shared" si="310"/>
        <v>3.3127370598135468</v>
      </c>
      <c r="AA739">
        <f t="shared" si="311"/>
        <v>2.5702270291656832</v>
      </c>
      <c r="AB739">
        <f t="shared" si="312"/>
        <v>2.1704139357399099</v>
      </c>
      <c r="AC739">
        <f t="shared" si="313"/>
        <v>1.5040587800302885</v>
      </c>
      <c r="AD739">
        <f t="shared" si="314"/>
        <v>0.95193593672803067</v>
      </c>
      <c r="AE739">
        <f t="shared" si="315"/>
        <v>1.2194245383437832</v>
      </c>
      <c r="AF739">
        <f t="shared" si="316"/>
        <v>1.3848592821658585</v>
      </c>
      <c r="AG739">
        <f t="shared" si="317"/>
        <v>5.5025562311318827</v>
      </c>
      <c r="AH739">
        <f t="shared" si="318"/>
        <v>4.2692246620850822</v>
      </c>
      <c r="AI739">
        <f t="shared" si="319"/>
        <v>3.6051230479829579</v>
      </c>
      <c r="AJ739">
        <f t="shared" si="320"/>
        <v>2.4982870244794184</v>
      </c>
      <c r="AK739">
        <f t="shared" si="321"/>
        <v>1.5811943192907711</v>
      </c>
      <c r="AL739">
        <f t="shared" si="322"/>
        <v>1.7198407394680784</v>
      </c>
      <c r="AM739">
        <f t="shared" si="323"/>
        <v>1.8401858321819811</v>
      </c>
      <c r="AN739">
        <f>ACOS(COS(RADIANS(90-$C739)) *COS(RADIANS(90-'1. Intensity Data'!$C$8)) +SIN(RADIANS(90-'Climate Stations - U of M'!$C739)) *SIN(RADIANS(90-'1. Intensity Data'!$C$8)) *COS(RADIANS('Climate Stations - U of M'!$D739-'1. Intensity Data'!$C$9))) *6371</f>
        <v>250.80285282320577</v>
      </c>
    </row>
    <row r="740" spans="1:40" x14ac:dyDescent="0.25">
      <c r="A740">
        <v>679</v>
      </c>
      <c r="B740" t="s">
        <v>1357</v>
      </c>
      <c r="C740">
        <v>47.083300000000001</v>
      </c>
      <c r="D740">
        <v>-110.833299999999</v>
      </c>
      <c r="E740">
        <v>-999.89999999999895</v>
      </c>
      <c r="F740" t="s">
        <v>1358</v>
      </c>
      <c r="G740" t="s">
        <v>2345</v>
      </c>
      <c r="H740" s="8">
        <v>1.1848000000000001</v>
      </c>
      <c r="I740" s="8">
        <v>1.94072</v>
      </c>
      <c r="J740" s="8">
        <v>2.65</v>
      </c>
      <c r="K740" s="8">
        <v>4.3837599999999997</v>
      </c>
      <c r="L740">
        <f t="shared" si="297"/>
        <v>-3280.5119159999967</v>
      </c>
      <c r="M740">
        <f t="shared" si="298"/>
        <v>0.67174996166371248</v>
      </c>
      <c r="N740">
        <f t="shared" si="299"/>
        <v>1.9820803984493962</v>
      </c>
      <c r="O740" s="6">
        <f t="shared" si="300"/>
        <v>0.33494957339655929</v>
      </c>
      <c r="P740" s="6">
        <f t="shared" si="301"/>
        <v>0.43958060923413111</v>
      </c>
      <c r="Q740">
        <f t="shared" si="302"/>
        <v>1.2108305038417635</v>
      </c>
      <c r="R740" s="8">
        <v>1.3192440866194621</v>
      </c>
      <c r="S740">
        <f t="shared" si="303"/>
        <v>2.3376898665897192</v>
      </c>
      <c r="T740">
        <f t="shared" si="304"/>
        <v>1.8137248964920238</v>
      </c>
      <c r="U740">
        <f t="shared" si="305"/>
        <v>1.5315899125932644</v>
      </c>
      <c r="V740">
        <f t="shared" si="306"/>
        <v>1.0613649394286657</v>
      </c>
      <c r="W740">
        <f t="shared" si="307"/>
        <v>0.67174996166371248</v>
      </c>
      <c r="X740">
        <f t="shared" si="308"/>
        <v>0.80001247124778441</v>
      </c>
      <c r="Y740">
        <f t="shared" si="309"/>
        <v>0.91134432956675882</v>
      </c>
      <c r="Z740">
        <f t="shared" si="310"/>
        <v>4.2136901533693365</v>
      </c>
      <c r="AA740">
        <f t="shared" si="311"/>
        <v>3.2692423603727621</v>
      </c>
      <c r="AB740">
        <f t="shared" si="312"/>
        <v>2.7606935487592206</v>
      </c>
      <c r="AC740">
        <f t="shared" si="313"/>
        <v>1.9131121960699864</v>
      </c>
      <c r="AD740">
        <f t="shared" si="314"/>
        <v>1.2108305038417635</v>
      </c>
      <c r="AE740">
        <f t="shared" si="315"/>
        <v>1.1014346582853336</v>
      </c>
      <c r="AF740">
        <f t="shared" si="316"/>
        <v>1.1644541862166751</v>
      </c>
      <c r="AG740">
        <f t="shared" si="317"/>
        <v>6.8976397866038983</v>
      </c>
      <c r="AH740">
        <f t="shared" si="318"/>
        <v>5.3516170758133699</v>
      </c>
      <c r="AI740">
        <f t="shared" si="319"/>
        <v>4.5191433084646233</v>
      </c>
      <c r="AJ740">
        <f t="shared" si="320"/>
        <v>3.1316870295500463</v>
      </c>
      <c r="AK740">
        <f t="shared" si="321"/>
        <v>1.9820803984493962</v>
      </c>
      <c r="AL740">
        <f t="shared" si="322"/>
        <v>2.1490602988370471</v>
      </c>
      <c r="AM740">
        <f t="shared" si="323"/>
        <v>2.2939988523735284</v>
      </c>
      <c r="AN740">
        <f>ACOS(COS(RADIANS(90-$C740)) *COS(RADIANS(90-'1. Intensity Data'!$C$8)) +SIN(RADIANS(90-'Climate Stations - U of M'!$C740)) *SIN(RADIANS(90-'1. Intensity Data'!$C$8)) *COS(RADIANS('Climate Stations - U of M'!$D740-'1. Intensity Data'!$C$9))) *6371</f>
        <v>105.13961361682426</v>
      </c>
    </row>
    <row r="741" spans="1:40" x14ac:dyDescent="0.25">
      <c r="A741">
        <v>680</v>
      </c>
      <c r="B741" t="s">
        <v>1359</v>
      </c>
      <c r="C741">
        <v>44.566699999999898</v>
      </c>
      <c r="D741">
        <v>-112.3167</v>
      </c>
      <c r="E741" s="13">
        <v>2068.0999999999899</v>
      </c>
      <c r="F741" t="s">
        <v>1360</v>
      </c>
      <c r="G741" t="s">
        <v>2345</v>
      </c>
      <c r="H741" s="8">
        <v>0.65</v>
      </c>
      <c r="I741" s="8">
        <v>1.1597299999999999</v>
      </c>
      <c r="J741" s="8">
        <v>1.57399</v>
      </c>
      <c r="K741" s="8">
        <v>2.61111</v>
      </c>
      <c r="L741">
        <f t="shared" si="297"/>
        <v>6785.1052039999668</v>
      </c>
      <c r="M741">
        <f t="shared" si="298"/>
        <v>0.35223495123865045</v>
      </c>
      <c r="N741">
        <f t="shared" si="299"/>
        <v>1.1856952140044692</v>
      </c>
      <c r="O741" s="6">
        <f t="shared" si="300"/>
        <v>0.21305096151258499</v>
      </c>
      <c r="P741" s="6">
        <f t="shared" si="301"/>
        <v>0.20455927795061657</v>
      </c>
      <c r="Q741">
        <f t="shared" si="302"/>
        <v>0.69512724597754294</v>
      </c>
      <c r="R741" s="8">
        <v>0.99829176800037089</v>
      </c>
      <c r="S741">
        <f t="shared" si="303"/>
        <v>1.2257776303105035</v>
      </c>
      <c r="T741">
        <f t="shared" si="304"/>
        <v>0.95103436834435628</v>
      </c>
      <c r="U741">
        <f t="shared" si="305"/>
        <v>0.80309568882412297</v>
      </c>
      <c r="V741">
        <f t="shared" si="306"/>
        <v>0.55653122295706769</v>
      </c>
      <c r="W741">
        <f t="shared" si="307"/>
        <v>0.35223495123865045</v>
      </c>
      <c r="X741">
        <f t="shared" si="308"/>
        <v>0.42667621342898787</v>
      </c>
      <c r="Y741">
        <f t="shared" si="309"/>
        <v>0.49129122901020073</v>
      </c>
      <c r="Z741">
        <f t="shared" si="310"/>
        <v>2.4190428160018493</v>
      </c>
      <c r="AA741">
        <f t="shared" si="311"/>
        <v>1.8768435641393659</v>
      </c>
      <c r="AB741">
        <f t="shared" si="312"/>
        <v>1.5848901208287978</v>
      </c>
      <c r="AC741">
        <f t="shared" si="313"/>
        <v>1.0983010486445179</v>
      </c>
      <c r="AD741">
        <f t="shared" si="314"/>
        <v>0.69512724597754294</v>
      </c>
      <c r="AE741">
        <f t="shared" si="315"/>
        <v>1.021196578630561</v>
      </c>
      <c r="AF741">
        <f t="shared" si="316"/>
        <v>1.0145694534215592</v>
      </c>
      <c r="AG741">
        <f t="shared" si="317"/>
        <v>4.1262193447355529</v>
      </c>
      <c r="AH741">
        <f t="shared" si="318"/>
        <v>3.2013770778120669</v>
      </c>
      <c r="AI741">
        <f t="shared" si="319"/>
        <v>2.7033850879301897</v>
      </c>
      <c r="AJ741">
        <f t="shared" si="320"/>
        <v>1.8733984381270614</v>
      </c>
      <c r="AK741">
        <f t="shared" si="321"/>
        <v>1.1856952140044692</v>
      </c>
      <c r="AL741">
        <f t="shared" si="322"/>
        <v>1.282768910503352</v>
      </c>
      <c r="AM741">
        <f t="shared" si="323"/>
        <v>1.3670288790643821</v>
      </c>
      <c r="AN741">
        <f>ACOS(COS(RADIANS(90-$C741)) *COS(RADIANS(90-'1. Intensity Data'!$C$8)) +SIN(RADIANS(90-'Climate Stations - U of M'!$C741)) *SIN(RADIANS(90-'1. Intensity Data'!$C$8)) *COS(RADIANS('Climate Stations - U of M'!$D741-'1. Intensity Data'!$C$9))) *6371</f>
        <v>226.30682647638477</v>
      </c>
    </row>
    <row r="742" spans="1:40" x14ac:dyDescent="0.25">
      <c r="A742">
        <v>681</v>
      </c>
      <c r="B742" t="s">
        <v>1361</v>
      </c>
      <c r="C742">
        <v>44.6</v>
      </c>
      <c r="D742">
        <v>-112.2167</v>
      </c>
      <c r="E742" s="13">
        <v>2033.9</v>
      </c>
      <c r="F742" t="s">
        <v>1362</v>
      </c>
      <c r="G742" t="s">
        <v>2345</v>
      </c>
      <c r="H742" s="8">
        <v>0.66601999999999995</v>
      </c>
      <c r="I742" s="8">
        <v>1.17143</v>
      </c>
      <c r="J742" s="8">
        <v>1.58066</v>
      </c>
      <c r="K742" s="8">
        <v>2.6333299999999999</v>
      </c>
      <c r="L742">
        <f t="shared" si="297"/>
        <v>6672.9004760000007</v>
      </c>
      <c r="M742">
        <f t="shared" si="298"/>
        <v>0.36501420482316488</v>
      </c>
      <c r="N742">
        <f t="shared" si="299"/>
        <v>1.1890495641014409</v>
      </c>
      <c r="O742" s="6">
        <f t="shared" si="300"/>
        <v>0.21064174677267544</v>
      </c>
      <c r="P742" s="6">
        <f t="shared" si="301"/>
        <v>0.21900847193946271</v>
      </c>
      <c r="Q742">
        <f t="shared" si="302"/>
        <v>0.70402901802045181</v>
      </c>
      <c r="R742" s="8">
        <v>1.4659738402104954</v>
      </c>
      <c r="S742">
        <f t="shared" si="303"/>
        <v>1.2702494327846137</v>
      </c>
      <c r="T742">
        <f t="shared" si="304"/>
        <v>0.98553835302254522</v>
      </c>
      <c r="U742">
        <f t="shared" si="305"/>
        <v>0.8322323869968159</v>
      </c>
      <c r="V742">
        <f t="shared" si="306"/>
        <v>0.57672244362060054</v>
      </c>
      <c r="W742">
        <f t="shared" si="307"/>
        <v>0.36501420482316488</v>
      </c>
      <c r="X742">
        <f t="shared" si="308"/>
        <v>0.44026565361737369</v>
      </c>
      <c r="Y742">
        <f t="shared" si="309"/>
        <v>0.50558391117074686</v>
      </c>
      <c r="Z742">
        <f t="shared" si="310"/>
        <v>2.4500209827111723</v>
      </c>
      <c r="AA742">
        <f t="shared" si="311"/>
        <v>1.9008783486552201</v>
      </c>
      <c r="AB742">
        <f t="shared" si="312"/>
        <v>1.60518616108663</v>
      </c>
      <c r="AC742">
        <f t="shared" si="313"/>
        <v>1.112365848472314</v>
      </c>
      <c r="AD742">
        <f t="shared" si="314"/>
        <v>0.70402901802045181</v>
      </c>
      <c r="AE742">
        <f t="shared" si="315"/>
        <v>1.138117096683092</v>
      </c>
      <c r="AF742">
        <f t="shared" si="316"/>
        <v>1.2329769811436875</v>
      </c>
      <c r="AG742">
        <f t="shared" si="317"/>
        <v>4.1378924830730144</v>
      </c>
      <c r="AH742">
        <f t="shared" si="318"/>
        <v>3.2104338230738905</v>
      </c>
      <c r="AI742">
        <f t="shared" si="319"/>
        <v>2.7110330061512848</v>
      </c>
      <c r="AJ742">
        <f t="shared" si="320"/>
        <v>1.8786983112802766</v>
      </c>
      <c r="AK742">
        <f t="shared" si="321"/>
        <v>1.1890495641014409</v>
      </c>
      <c r="AL742">
        <f t="shared" si="322"/>
        <v>1.2869521730760807</v>
      </c>
      <c r="AM742">
        <f t="shared" si="323"/>
        <v>1.371931637666068</v>
      </c>
      <c r="AN742">
        <f>ACOS(COS(RADIANS(90-$C742)) *COS(RADIANS(90-'1. Intensity Data'!$C$8)) +SIN(RADIANS(90-'Climate Stations - U of M'!$C742)) *SIN(RADIANS(90-'1. Intensity Data'!$C$8)) *COS(RADIANS('Climate Stations - U of M'!$D742-'1. Intensity Data'!$C$9))) *6371</f>
        <v>221.93391252306438</v>
      </c>
    </row>
    <row r="743" spans="1:40" x14ac:dyDescent="0.25">
      <c r="A743">
        <v>88</v>
      </c>
      <c r="B743" t="s">
        <v>178</v>
      </c>
      <c r="C743">
        <v>46.5169</v>
      </c>
      <c r="D743">
        <v>-111.8946</v>
      </c>
      <c r="E743" s="13">
        <v>1445.4</v>
      </c>
      <c r="F743" t="s">
        <v>179</v>
      </c>
      <c r="G743" t="s">
        <v>2345</v>
      </c>
      <c r="H743" s="8">
        <v>0.75356999999999996</v>
      </c>
      <c r="I743" s="8">
        <v>1.2910699999999999</v>
      </c>
      <c r="J743" s="8">
        <v>1.75667</v>
      </c>
      <c r="K743" s="8">
        <v>2.9581</v>
      </c>
      <c r="L743">
        <f t="shared" si="297"/>
        <v>4742.1261359999999</v>
      </c>
      <c r="M743">
        <f t="shared" si="298"/>
        <v>0.4194600238259738</v>
      </c>
      <c r="N743">
        <f t="shared" si="299"/>
        <v>1.3184385055982732</v>
      </c>
      <c r="O743" s="6">
        <f t="shared" si="300"/>
        <v>0.22979887401605706</v>
      </c>
      <c r="P743" s="6">
        <f t="shared" si="301"/>
        <v>0.26017558220589376</v>
      </c>
      <c r="Q743">
        <f t="shared" si="302"/>
        <v>0.7893070439020835</v>
      </c>
      <c r="R743" s="8">
        <v>1.3834096335723864</v>
      </c>
      <c r="S743">
        <f t="shared" si="303"/>
        <v>1.4597208829143886</v>
      </c>
      <c r="T743">
        <f t="shared" si="304"/>
        <v>1.1325420643301292</v>
      </c>
      <c r="U743">
        <f t="shared" si="305"/>
        <v>0.95636885432322016</v>
      </c>
      <c r="V743">
        <f t="shared" si="306"/>
        <v>0.66274683764503861</v>
      </c>
      <c r="W743">
        <f t="shared" si="307"/>
        <v>0.4194600238259738</v>
      </c>
      <c r="X743">
        <f t="shared" si="308"/>
        <v>0.50298751786948037</v>
      </c>
      <c r="Y743">
        <f t="shared" si="309"/>
        <v>0.57548938269924399</v>
      </c>
      <c r="Z743">
        <f t="shared" si="310"/>
        <v>2.7467885127792502</v>
      </c>
      <c r="AA743">
        <f t="shared" si="311"/>
        <v>2.1311290185356255</v>
      </c>
      <c r="AB743">
        <f t="shared" si="312"/>
        <v>1.7996200600967502</v>
      </c>
      <c r="AC743">
        <f t="shared" si="313"/>
        <v>1.2471051293652919</v>
      </c>
      <c r="AD743">
        <f t="shared" si="314"/>
        <v>0.7893070439020835</v>
      </c>
      <c r="AE743">
        <f t="shared" si="315"/>
        <v>1.1174760450235648</v>
      </c>
      <c r="AF743">
        <f t="shared" si="316"/>
        <v>1.1944194966436905</v>
      </c>
      <c r="AG743">
        <f t="shared" si="317"/>
        <v>4.5881659994819906</v>
      </c>
      <c r="AH743">
        <f t="shared" si="318"/>
        <v>3.5597839651153373</v>
      </c>
      <c r="AI743">
        <f t="shared" si="319"/>
        <v>3.0060397927640627</v>
      </c>
      <c r="AJ743">
        <f t="shared" si="320"/>
        <v>2.0831328388452719</v>
      </c>
      <c r="AK743">
        <f t="shared" si="321"/>
        <v>1.3184385055982732</v>
      </c>
      <c r="AL743">
        <f t="shared" si="322"/>
        <v>1.4279963791987049</v>
      </c>
      <c r="AM743">
        <f t="shared" si="323"/>
        <v>1.5230926134838798</v>
      </c>
      <c r="AN743">
        <f>ACOS(COS(RADIANS(90-$C743)) *COS(RADIANS(90-'1. Intensity Data'!$C$8)) +SIN(RADIANS(90-'Climate Stations - U of M'!$C743)) *SIN(RADIANS(90-'1. Intensity Data'!$C$8)) *COS(RADIANS('Climate Stations - U of M'!$D743-'1. Intensity Data'!$C$9))) *6371</f>
        <v>12.242893869018783</v>
      </c>
    </row>
    <row r="744" spans="1:40" x14ac:dyDescent="0.25">
      <c r="A744">
        <v>682</v>
      </c>
      <c r="B744" t="s">
        <v>1363</v>
      </c>
      <c r="C744">
        <v>45.85</v>
      </c>
      <c r="D744">
        <v>-110.7667</v>
      </c>
      <c r="E744" s="13">
        <v>1828.8</v>
      </c>
      <c r="F744" t="s">
        <v>1364</v>
      </c>
      <c r="G744" t="s">
        <v>2345</v>
      </c>
      <c r="H744" s="8">
        <v>1.0923099999999999</v>
      </c>
      <c r="I744" s="8">
        <v>1.82</v>
      </c>
      <c r="J744" s="8">
        <v>2.36</v>
      </c>
      <c r="K744" s="8">
        <v>3.9216099999999998</v>
      </c>
      <c r="L744">
        <f t="shared" si="297"/>
        <v>6000.0001919999995</v>
      </c>
      <c r="M744">
        <f t="shared" si="298"/>
        <v>0.61145912699395599</v>
      </c>
      <c r="N744">
        <f t="shared" si="299"/>
        <v>1.5661163877620483</v>
      </c>
      <c r="O744" s="6">
        <f t="shared" si="300"/>
        <v>0.24403160703386789</v>
      </c>
      <c r="P744" s="6">
        <f t="shared" si="301"/>
        <v>0.44230930661091783</v>
      </c>
      <c r="Q744">
        <f t="shared" si="302"/>
        <v>1.0042128471864831</v>
      </c>
      <c r="R744" s="8">
        <v>-9.9989999999999996E-2</v>
      </c>
      <c r="S744">
        <f t="shared" si="303"/>
        <v>2.1278777619389668</v>
      </c>
      <c r="T744">
        <f t="shared" si="304"/>
        <v>1.6509396428836811</v>
      </c>
      <c r="U744">
        <f t="shared" si="305"/>
        <v>1.3941268095462196</v>
      </c>
      <c r="V744">
        <f t="shared" si="306"/>
        <v>0.96610542065045046</v>
      </c>
      <c r="W744">
        <f t="shared" si="307"/>
        <v>0.61145912699395599</v>
      </c>
      <c r="X744">
        <f t="shared" si="308"/>
        <v>0.73167184524546691</v>
      </c>
      <c r="Y744">
        <f t="shared" si="309"/>
        <v>0.83601648468777856</v>
      </c>
      <c r="Z744">
        <f t="shared" si="310"/>
        <v>3.4946607082089605</v>
      </c>
      <c r="AA744">
        <f t="shared" si="311"/>
        <v>2.7113746874035041</v>
      </c>
      <c r="AB744">
        <f t="shared" si="312"/>
        <v>2.2896052915851812</v>
      </c>
      <c r="AC744">
        <f t="shared" si="313"/>
        <v>1.5866562985546433</v>
      </c>
      <c r="AD744">
        <f t="shared" si="314"/>
        <v>1.0042128471864831</v>
      </c>
      <c r="AE744">
        <f t="shared" si="315"/>
        <v>0.74662613663046817</v>
      </c>
      <c r="AF744">
        <f t="shared" si="316"/>
        <v>0.50167186776538608</v>
      </c>
      <c r="AG744">
        <f t="shared" si="317"/>
        <v>5.4500850294119285</v>
      </c>
      <c r="AH744">
        <f t="shared" si="318"/>
        <v>4.2285142469575305</v>
      </c>
      <c r="AI744">
        <f t="shared" si="319"/>
        <v>3.57074536409747</v>
      </c>
      <c r="AJ744">
        <f t="shared" si="320"/>
        <v>2.4744638926640365</v>
      </c>
      <c r="AK744">
        <f t="shared" si="321"/>
        <v>1.5661163877620483</v>
      </c>
      <c r="AL744">
        <f t="shared" si="322"/>
        <v>1.7645872908215363</v>
      </c>
      <c r="AM744">
        <f t="shared" si="323"/>
        <v>1.9368600346771718</v>
      </c>
      <c r="AN744">
        <f>ACOS(COS(RADIANS(90-$C744)) *COS(RADIANS(90-'1. Intensity Data'!$C$8)) +SIN(RADIANS(90-'Climate Stations - U of M'!$C744)) *SIN(RADIANS(90-'1. Intensity Data'!$C$8)) *COS(RADIANS('Climate Stations - U of M'!$D744-'1. Intensity Data'!$C$9))) *6371</f>
        <v>126.42149284280234</v>
      </c>
    </row>
    <row r="745" spans="1:40" x14ac:dyDescent="0.25">
      <c r="A745" s="1">
        <v>1073</v>
      </c>
      <c r="B745" t="s">
        <v>2140</v>
      </c>
      <c r="C745">
        <v>45.216700000000003</v>
      </c>
      <c r="D745">
        <v>-110.2333</v>
      </c>
      <c r="E745" s="13">
        <v>2697.5</v>
      </c>
      <c r="F745" t="s">
        <v>2141</v>
      </c>
      <c r="G745" t="s">
        <v>2345</v>
      </c>
      <c r="H745" s="8">
        <v>1.2285699999999999</v>
      </c>
      <c r="I745" s="8">
        <v>2.02929</v>
      </c>
      <c r="J745" s="8">
        <v>2.5833300000000001</v>
      </c>
      <c r="K745" s="8">
        <v>4.3600000000000003</v>
      </c>
      <c r="L745">
        <f t="shared" si="297"/>
        <v>8850.0658999999996</v>
      </c>
      <c r="M745">
        <f t="shared" si="298"/>
        <v>0.68998127323398817</v>
      </c>
      <c r="N745">
        <f t="shared" si="299"/>
        <v>1.5641931087562617</v>
      </c>
      <c r="O745" s="6">
        <f t="shared" si="300"/>
        <v>0.22346796895346902</v>
      </c>
      <c r="P745" s="6">
        <f t="shared" si="301"/>
        <v>0.53508508060843374</v>
      </c>
      <c r="Q745">
        <f t="shared" si="302"/>
        <v>1.0496390946823477</v>
      </c>
      <c r="R745" s="8">
        <v>1.198547977082282</v>
      </c>
      <c r="S745">
        <f t="shared" si="303"/>
        <v>2.4011348308542786</v>
      </c>
      <c r="T745">
        <f t="shared" si="304"/>
        <v>1.8629494377317681</v>
      </c>
      <c r="U745">
        <f t="shared" si="305"/>
        <v>1.5731573029734929</v>
      </c>
      <c r="V745">
        <f t="shared" si="306"/>
        <v>1.0901704117097013</v>
      </c>
      <c r="W745">
        <f t="shared" si="307"/>
        <v>0.68998127323398817</v>
      </c>
      <c r="X745">
        <f t="shared" si="308"/>
        <v>0.82462845492549108</v>
      </c>
      <c r="Y745">
        <f t="shared" si="309"/>
        <v>0.9415022086337157</v>
      </c>
      <c r="Z745">
        <f t="shared" si="310"/>
        <v>3.65274404949457</v>
      </c>
      <c r="AA745">
        <f t="shared" si="311"/>
        <v>2.8340255556423388</v>
      </c>
      <c r="AB745">
        <f t="shared" si="312"/>
        <v>2.3931771358757525</v>
      </c>
      <c r="AC745">
        <f t="shared" si="313"/>
        <v>1.6584297695981094</v>
      </c>
      <c r="AD745">
        <f t="shared" si="314"/>
        <v>1.0496390946823477</v>
      </c>
      <c r="AE745">
        <f t="shared" si="315"/>
        <v>1.0712606309010386</v>
      </c>
      <c r="AF745">
        <f t="shared" si="316"/>
        <v>1.1080891030628117</v>
      </c>
      <c r="AG745">
        <f t="shared" si="317"/>
        <v>5.4433920184717905</v>
      </c>
      <c r="AH745">
        <f t="shared" si="318"/>
        <v>4.223321393641907</v>
      </c>
      <c r="AI745">
        <f t="shared" si="319"/>
        <v>3.5663602879642764</v>
      </c>
      <c r="AJ745">
        <f t="shared" si="320"/>
        <v>2.4714251118348938</v>
      </c>
      <c r="AK745">
        <f t="shared" si="321"/>
        <v>1.5641931087562617</v>
      </c>
      <c r="AL745">
        <f t="shared" si="322"/>
        <v>1.8189773315671962</v>
      </c>
      <c r="AM745">
        <f t="shared" si="323"/>
        <v>2.0401300369670876</v>
      </c>
      <c r="AN745">
        <f>ACOS(COS(RADIANS(90-$C745)) *COS(RADIANS(90-'1. Intensity Data'!$C$8)) +SIN(RADIANS(90-'Climate Stations - U of M'!$C745)) *SIN(RADIANS(90-'1. Intensity Data'!$C$8)) *COS(RADIANS('Climate Stations - U of M'!$D745-'1. Intensity Data'!$C$9))) *6371</f>
        <v>205.69548648221979</v>
      </c>
    </row>
    <row r="746" spans="1:40" x14ac:dyDescent="0.25">
      <c r="A746">
        <v>683</v>
      </c>
      <c r="B746" t="s">
        <v>1365</v>
      </c>
      <c r="C746">
        <v>46.899999999999899</v>
      </c>
      <c r="D746">
        <v>-109.7167</v>
      </c>
      <c r="E746">
        <v>-999.89999999999895</v>
      </c>
      <c r="F746" t="s">
        <v>1366</v>
      </c>
      <c r="G746" t="s">
        <v>2345</v>
      </c>
      <c r="H746" s="8">
        <v>0.88088</v>
      </c>
      <c r="I746" s="8">
        <v>1.39107</v>
      </c>
      <c r="J746" s="8">
        <v>2.1869499999999999</v>
      </c>
      <c r="K746" s="8">
        <v>3.39283</v>
      </c>
      <c r="L746">
        <f t="shared" si="297"/>
        <v>-3280.5119159999967</v>
      </c>
      <c r="M746">
        <f t="shared" si="298"/>
        <v>0.52444886397952661</v>
      </c>
      <c r="N746">
        <f t="shared" si="299"/>
        <v>1.8365310040029617</v>
      </c>
      <c r="O746" s="6">
        <f t="shared" si="300"/>
        <v>0.33539734766458407</v>
      </c>
      <c r="P746" s="6">
        <f t="shared" si="301"/>
        <v>0.29196913807853631</v>
      </c>
      <c r="Q746">
        <f t="shared" si="302"/>
        <v>1.064250071040749</v>
      </c>
      <c r="R746" s="8">
        <v>1.7868642241609007</v>
      </c>
      <c r="S746">
        <f t="shared" si="303"/>
        <v>1.8250820466487525</v>
      </c>
      <c r="T746">
        <f t="shared" si="304"/>
        <v>1.416011932744722</v>
      </c>
      <c r="U746">
        <f t="shared" si="305"/>
        <v>1.1957434098733206</v>
      </c>
      <c r="V746">
        <f t="shared" si="306"/>
        <v>0.82862920508765203</v>
      </c>
      <c r="W746">
        <f t="shared" si="307"/>
        <v>0.52444886397952661</v>
      </c>
      <c r="X746">
        <f t="shared" si="308"/>
        <v>0.61355664798464493</v>
      </c>
      <c r="Y746">
        <f t="shared" si="309"/>
        <v>0.69090220450108775</v>
      </c>
      <c r="Z746">
        <f t="shared" si="310"/>
        <v>3.7035902472218059</v>
      </c>
      <c r="AA746">
        <f t="shared" si="311"/>
        <v>2.8734751918100221</v>
      </c>
      <c r="AB746">
        <f t="shared" si="312"/>
        <v>2.4264901619729073</v>
      </c>
      <c r="AC746">
        <f t="shared" si="313"/>
        <v>1.6815151122443834</v>
      </c>
      <c r="AD746">
        <f t="shared" si="314"/>
        <v>1.064250071040749</v>
      </c>
      <c r="AE746">
        <f t="shared" si="315"/>
        <v>1.2183396926706933</v>
      </c>
      <c r="AF746">
        <f t="shared" si="316"/>
        <v>1.3828327904485267</v>
      </c>
      <c r="AG746">
        <f t="shared" si="317"/>
        <v>6.3911278939303058</v>
      </c>
      <c r="AH746">
        <f t="shared" si="318"/>
        <v>4.9586337108079963</v>
      </c>
      <c r="AI746">
        <f t="shared" si="319"/>
        <v>4.1872906891267521</v>
      </c>
      <c r="AJ746">
        <f t="shared" si="320"/>
        <v>2.9017189863246795</v>
      </c>
      <c r="AK746">
        <f t="shared" si="321"/>
        <v>1.8365310040029617</v>
      </c>
      <c r="AL746">
        <f t="shared" si="322"/>
        <v>1.9241357530022212</v>
      </c>
      <c r="AM746">
        <f t="shared" si="323"/>
        <v>2.0001766751335786</v>
      </c>
      <c r="AN746">
        <f>ACOS(COS(RADIANS(90-$C746)) *COS(RADIANS(90-'1. Intensity Data'!$C$8)) +SIN(RADIANS(90-'Climate Stations - U of M'!$C746)) *SIN(RADIANS(90-'1. Intensity Data'!$C$8)) *COS(RADIANS('Climate Stations - U of M'!$D746-'1. Intensity Data'!$C$9))) *6371</f>
        <v>178.32559938951371</v>
      </c>
    </row>
    <row r="747" spans="1:40" x14ac:dyDescent="0.25">
      <c r="A747">
        <v>684</v>
      </c>
      <c r="B747" t="s">
        <v>1367</v>
      </c>
      <c r="C747">
        <v>45.066699999999898</v>
      </c>
      <c r="D747">
        <v>-105.866699999999</v>
      </c>
      <c r="E747" s="13">
        <v>1022</v>
      </c>
      <c r="F747" t="s">
        <v>1368</v>
      </c>
      <c r="G747" t="s">
        <v>2345</v>
      </c>
      <c r="H747" s="8">
        <v>1.07986</v>
      </c>
      <c r="I747" s="8">
        <v>1.4821899999999999</v>
      </c>
      <c r="J747" s="8">
        <v>2.6676799999999998</v>
      </c>
      <c r="K747" s="8">
        <v>3.59307</v>
      </c>
      <c r="L747">
        <f t="shared" si="297"/>
        <v>3353.0184800000002</v>
      </c>
      <c r="M747">
        <f t="shared" si="298"/>
        <v>0.72819827514960977</v>
      </c>
      <c r="N747">
        <f t="shared" si="299"/>
        <v>2.0697409512140847</v>
      </c>
      <c r="O747" s="6">
        <f t="shared" si="300"/>
        <v>0.34292811524958083</v>
      </c>
      <c r="P747" s="6">
        <f t="shared" si="301"/>
        <v>0.49049861892962676</v>
      </c>
      <c r="Q747">
        <f t="shared" si="302"/>
        <v>1.2801197850718558</v>
      </c>
      <c r="R747" s="8">
        <v>1.4099430105081843</v>
      </c>
      <c r="S747">
        <f t="shared" si="303"/>
        <v>2.5341299975206417</v>
      </c>
      <c r="T747">
        <f t="shared" si="304"/>
        <v>1.9661353429039465</v>
      </c>
      <c r="U747">
        <f t="shared" si="305"/>
        <v>1.6602920673411101</v>
      </c>
      <c r="V747">
        <f t="shared" si="306"/>
        <v>1.1505532747363836</v>
      </c>
      <c r="W747">
        <f t="shared" si="307"/>
        <v>0.72819827514960977</v>
      </c>
      <c r="X747">
        <f t="shared" si="308"/>
        <v>0.81611370636220737</v>
      </c>
      <c r="Y747">
        <f t="shared" si="309"/>
        <v>0.8924243006547421</v>
      </c>
      <c r="Z747">
        <f t="shared" si="310"/>
        <v>4.4548168520500582</v>
      </c>
      <c r="AA747">
        <f t="shared" si="311"/>
        <v>3.4563234196940105</v>
      </c>
      <c r="AB747">
        <f t="shared" si="312"/>
        <v>2.918673109963831</v>
      </c>
      <c r="AC747">
        <f t="shared" si="313"/>
        <v>2.022589260413532</v>
      </c>
      <c r="AD747">
        <f t="shared" si="314"/>
        <v>1.2801197850718558</v>
      </c>
      <c r="AE747">
        <f t="shared" si="315"/>
        <v>1.1241093892575142</v>
      </c>
      <c r="AF747">
        <f t="shared" si="316"/>
        <v>1.2068105836727083</v>
      </c>
      <c r="AG747">
        <f t="shared" si="317"/>
        <v>7.2026985102250141</v>
      </c>
      <c r="AH747">
        <f t="shared" si="318"/>
        <v>5.5883005682780285</v>
      </c>
      <c r="AI747">
        <f t="shared" si="319"/>
        <v>4.7190093687681127</v>
      </c>
      <c r="AJ747">
        <f t="shared" si="320"/>
        <v>3.2701907029182542</v>
      </c>
      <c r="AK747">
        <f t="shared" si="321"/>
        <v>2.0697409512140847</v>
      </c>
      <c r="AL747">
        <f t="shared" si="322"/>
        <v>2.2192257134105633</v>
      </c>
      <c r="AM747">
        <f t="shared" si="323"/>
        <v>2.3489784869971073</v>
      </c>
      <c r="AN747">
        <f>ACOS(COS(RADIANS(90-$C747)) *COS(RADIANS(90-'1. Intensity Data'!$C$8)) +SIN(RADIANS(90-'Climate Stations - U of M'!$C747)) *SIN(RADIANS(90-'1. Intensity Data'!$C$8)) *COS(RADIANS('Climate Stations - U of M'!$D747-'1. Intensity Data'!$C$9))) *6371</f>
        <v>505.33266157605112</v>
      </c>
    </row>
    <row r="748" spans="1:40" x14ac:dyDescent="0.25">
      <c r="A748">
        <v>685</v>
      </c>
      <c r="B748" t="s">
        <v>1369</v>
      </c>
      <c r="C748">
        <v>45.175800000000002</v>
      </c>
      <c r="D748">
        <v>-105.7517</v>
      </c>
      <c r="E748">
        <v>981.5</v>
      </c>
      <c r="F748" t="s">
        <v>1370</v>
      </c>
      <c r="G748" t="s">
        <v>2345</v>
      </c>
      <c r="H748" s="8">
        <v>1.08873</v>
      </c>
      <c r="I748" s="8">
        <v>1.49308</v>
      </c>
      <c r="J748" s="8">
        <v>2.6589299999999998</v>
      </c>
      <c r="K748" s="8">
        <v>3.65191</v>
      </c>
      <c r="L748">
        <f t="shared" si="297"/>
        <v>3220.14446</v>
      </c>
      <c r="M748">
        <f t="shared" si="298"/>
        <v>0.7345571714047473</v>
      </c>
      <c r="N748">
        <f t="shared" si="299"/>
        <v>2.0399084854888923</v>
      </c>
      <c r="O748" s="6">
        <f t="shared" si="300"/>
        <v>0.33367679900473446</v>
      </c>
      <c r="P748" s="6">
        <f t="shared" si="301"/>
        <v>0.50327003895634814</v>
      </c>
      <c r="Q748">
        <f t="shared" si="302"/>
        <v>1.2715892622226201</v>
      </c>
      <c r="R748" s="8">
        <v>1.6511468441658206</v>
      </c>
      <c r="S748">
        <f t="shared" si="303"/>
        <v>2.5562589564885205</v>
      </c>
      <c r="T748">
        <f t="shared" si="304"/>
        <v>1.9833043627928177</v>
      </c>
      <c r="U748">
        <f t="shared" si="305"/>
        <v>1.6747903508028237</v>
      </c>
      <c r="V748">
        <f t="shared" si="306"/>
        <v>1.1606003308195008</v>
      </c>
      <c r="W748">
        <f t="shared" si="307"/>
        <v>0.7345571714047473</v>
      </c>
      <c r="X748">
        <f t="shared" si="308"/>
        <v>0.82310037855356044</v>
      </c>
      <c r="Y748">
        <f t="shared" si="309"/>
        <v>0.89995588235873036</v>
      </c>
      <c r="Z748">
        <f t="shared" si="310"/>
        <v>4.4251306325347173</v>
      </c>
      <c r="AA748">
        <f t="shared" si="311"/>
        <v>3.433291008001075</v>
      </c>
      <c r="AB748">
        <f t="shared" si="312"/>
        <v>2.8992235178675738</v>
      </c>
      <c r="AC748">
        <f t="shared" si="313"/>
        <v>2.00911103431174</v>
      </c>
      <c r="AD748">
        <f t="shared" si="314"/>
        <v>1.2715892622226201</v>
      </c>
      <c r="AE748">
        <f t="shared" si="315"/>
        <v>1.1844103476719234</v>
      </c>
      <c r="AF748">
        <f t="shared" si="316"/>
        <v>1.3194527739908244</v>
      </c>
      <c r="AG748">
        <f t="shared" si="317"/>
        <v>7.0988815295013445</v>
      </c>
      <c r="AH748">
        <f t="shared" si="318"/>
        <v>5.5077529108200087</v>
      </c>
      <c r="AI748">
        <f t="shared" si="319"/>
        <v>4.6509913469146742</v>
      </c>
      <c r="AJ748">
        <f t="shared" si="320"/>
        <v>3.22305540707245</v>
      </c>
      <c r="AK748">
        <f t="shared" si="321"/>
        <v>2.0399084854888923</v>
      </c>
      <c r="AL748">
        <f t="shared" si="322"/>
        <v>2.1946638641166691</v>
      </c>
      <c r="AM748">
        <f t="shared" si="323"/>
        <v>2.3289915327655795</v>
      </c>
      <c r="AN748">
        <f>ACOS(COS(RADIANS(90-$C748)) *COS(RADIANS(90-'1. Intensity Data'!$C$8)) +SIN(RADIANS(90-'Climate Stations - U of M'!$C748)) *SIN(RADIANS(90-'1. Intensity Data'!$C$8)) *COS(RADIANS('Climate Stations - U of M'!$D748-'1. Intensity Data'!$C$9))) *6371</f>
        <v>509.41008860919476</v>
      </c>
    </row>
    <row r="749" spans="1:40" x14ac:dyDescent="0.25">
      <c r="A749">
        <v>687</v>
      </c>
      <c r="B749" t="s">
        <v>1373</v>
      </c>
      <c r="C749">
        <v>47.25</v>
      </c>
      <c r="D749">
        <v>-107.95</v>
      </c>
      <c r="E749">
        <v>708.1</v>
      </c>
      <c r="F749" t="s">
        <v>1374</v>
      </c>
      <c r="G749" t="s">
        <v>2345</v>
      </c>
      <c r="H749" s="8">
        <v>0.84736</v>
      </c>
      <c r="I749" s="8">
        <v>1.23447</v>
      </c>
      <c r="J749" s="8">
        <v>2.1577899999999999</v>
      </c>
      <c r="K749" s="8">
        <v>3.0961500000000002</v>
      </c>
      <c r="L749">
        <f t="shared" si="297"/>
        <v>2323.1628040000001</v>
      </c>
      <c r="M749">
        <f t="shared" si="298"/>
        <v>0.54566092569604774</v>
      </c>
      <c r="N749">
        <f t="shared" si="299"/>
        <v>1.7396981739888449</v>
      </c>
      <c r="O749" s="6">
        <f t="shared" si="300"/>
        <v>0.30522245054183089</v>
      </c>
      <c r="P749" s="6">
        <f t="shared" si="301"/>
        <v>0.33409684465938028</v>
      </c>
      <c r="Q749">
        <f t="shared" si="302"/>
        <v>1.0368975093241124</v>
      </c>
      <c r="R749" s="8">
        <v>1.6286831464747773</v>
      </c>
      <c r="S749">
        <f t="shared" si="303"/>
        <v>1.898900021422246</v>
      </c>
      <c r="T749">
        <f t="shared" si="304"/>
        <v>1.473284499379329</v>
      </c>
      <c r="U749">
        <f t="shared" si="305"/>
        <v>1.2441069105869886</v>
      </c>
      <c r="V749">
        <f t="shared" si="306"/>
        <v>0.86214426259975552</v>
      </c>
      <c r="W749">
        <f t="shared" si="307"/>
        <v>0.54566092569604774</v>
      </c>
      <c r="X749">
        <f t="shared" si="308"/>
        <v>0.62108569427203586</v>
      </c>
      <c r="Y749">
        <f t="shared" si="309"/>
        <v>0.68655439339599345</v>
      </c>
      <c r="Z749">
        <f t="shared" si="310"/>
        <v>3.608403332447911</v>
      </c>
      <c r="AA749">
        <f t="shared" si="311"/>
        <v>2.7996232751751036</v>
      </c>
      <c r="AB749">
        <f t="shared" si="312"/>
        <v>2.364126321258976</v>
      </c>
      <c r="AC749">
        <f t="shared" si="313"/>
        <v>1.6382980647320977</v>
      </c>
      <c r="AD749">
        <f t="shared" si="314"/>
        <v>1.0368975093241124</v>
      </c>
      <c r="AE749">
        <f t="shared" si="315"/>
        <v>1.1787944232491625</v>
      </c>
      <c r="AF749">
        <f t="shared" si="316"/>
        <v>1.3089622271691073</v>
      </c>
      <c r="AG749">
        <f t="shared" si="317"/>
        <v>6.0541496454811794</v>
      </c>
      <c r="AH749">
        <f t="shared" si="318"/>
        <v>4.6971850697698816</v>
      </c>
      <c r="AI749">
        <f t="shared" si="319"/>
        <v>3.9665118366945658</v>
      </c>
      <c r="AJ749">
        <f t="shared" si="320"/>
        <v>2.7487231149023752</v>
      </c>
      <c r="AK749">
        <f t="shared" si="321"/>
        <v>1.7396981739888449</v>
      </c>
      <c r="AL749">
        <f t="shared" si="322"/>
        <v>1.8442211304916336</v>
      </c>
      <c r="AM749">
        <f t="shared" si="323"/>
        <v>1.9349470567360543</v>
      </c>
      <c r="AN749">
        <f>ACOS(COS(RADIANS(90-$C749)) *COS(RADIANS(90-'1. Intensity Data'!$C$8)) +SIN(RADIANS(90-'Climate Stations - U of M'!$C749)) *SIN(RADIANS(90-'1. Intensity Data'!$C$8)) *COS(RADIANS('Climate Stations - U of M'!$D749-'1. Intensity Data'!$C$9))) *6371</f>
        <v>317.13969607677006</v>
      </c>
    </row>
    <row r="750" spans="1:40" x14ac:dyDescent="0.25">
      <c r="A750">
        <v>688</v>
      </c>
      <c r="B750" t="s">
        <v>1375</v>
      </c>
      <c r="C750">
        <v>47.333300000000001</v>
      </c>
      <c r="D750">
        <v>-107.9333</v>
      </c>
      <c r="E750">
        <v>688.79999999999905</v>
      </c>
      <c r="F750" t="s">
        <v>1376</v>
      </c>
      <c r="G750" t="s">
        <v>2345</v>
      </c>
      <c r="H750" s="8">
        <v>0.84286000000000005</v>
      </c>
      <c r="I750" s="8">
        <v>1.23</v>
      </c>
      <c r="J750" s="8">
        <v>2.1488299999999998</v>
      </c>
      <c r="K750" s="8">
        <v>3.0832700000000002</v>
      </c>
      <c r="L750">
        <f t="shared" si="297"/>
        <v>2259.8425919999968</v>
      </c>
      <c r="M750">
        <f t="shared" si="298"/>
        <v>0.5420386600357725</v>
      </c>
      <c r="N750">
        <f t="shared" si="299"/>
        <v>1.7368793823434938</v>
      </c>
      <c r="O750" s="6">
        <f t="shared" si="300"/>
        <v>0.30542783635214171</v>
      </c>
      <c r="P750" s="6">
        <f t="shared" si="301"/>
        <v>0.33033221640376098</v>
      </c>
      <c r="Q750">
        <f t="shared" si="302"/>
        <v>1.0336057993736274</v>
      </c>
      <c r="R750" s="8">
        <v>1.6857049232187018</v>
      </c>
      <c r="S750">
        <f t="shared" si="303"/>
        <v>1.8862945369244881</v>
      </c>
      <c r="T750">
        <f t="shared" si="304"/>
        <v>1.4635043820965858</v>
      </c>
      <c r="U750">
        <f t="shared" si="305"/>
        <v>1.2358481448815613</v>
      </c>
      <c r="V750">
        <f t="shared" si="306"/>
        <v>0.85642108285652063</v>
      </c>
      <c r="W750">
        <f t="shared" si="307"/>
        <v>0.5420386600357725</v>
      </c>
      <c r="X750">
        <f t="shared" si="308"/>
        <v>0.61724399502682936</v>
      </c>
      <c r="Y750">
        <f t="shared" si="309"/>
        <v>0.68252222579906685</v>
      </c>
      <c r="Z750">
        <f t="shared" si="310"/>
        <v>3.5969481818202231</v>
      </c>
      <c r="AA750">
        <f t="shared" si="311"/>
        <v>2.7907356583087939</v>
      </c>
      <c r="AB750">
        <f t="shared" si="312"/>
        <v>2.3566212225718703</v>
      </c>
      <c r="AC750">
        <f t="shared" si="313"/>
        <v>1.6330971630103313</v>
      </c>
      <c r="AD750">
        <f t="shared" si="314"/>
        <v>1.0336057993736274</v>
      </c>
      <c r="AE750">
        <f t="shared" si="315"/>
        <v>1.1930498674351435</v>
      </c>
      <c r="AF750">
        <f t="shared" si="316"/>
        <v>1.3355913969085198</v>
      </c>
      <c r="AG750">
        <f t="shared" si="317"/>
        <v>6.0443402505553578</v>
      </c>
      <c r="AH750">
        <f t="shared" si="318"/>
        <v>4.6895743323274335</v>
      </c>
      <c r="AI750">
        <f t="shared" si="319"/>
        <v>3.9600849917431655</v>
      </c>
      <c r="AJ750">
        <f t="shared" si="320"/>
        <v>2.7442694241027206</v>
      </c>
      <c r="AK750">
        <f t="shared" si="321"/>
        <v>1.7368793823434938</v>
      </c>
      <c r="AL750">
        <f t="shared" si="322"/>
        <v>1.8398670367576204</v>
      </c>
      <c r="AM750">
        <f t="shared" si="323"/>
        <v>1.9292603207890822</v>
      </c>
      <c r="AN750">
        <f>ACOS(COS(RADIANS(90-$C750)) *COS(RADIANS(90-'1. Intensity Data'!$C$8)) +SIN(RADIANS(90-'Climate Stations - U of M'!$C750)) *SIN(RADIANS(90-'1. Intensity Data'!$C$8)) *COS(RADIANS('Climate Stations - U of M'!$D750-'1. Intensity Data'!$C$9))) *6371</f>
        <v>320.39773563360802</v>
      </c>
    </row>
    <row r="751" spans="1:40" x14ac:dyDescent="0.25">
      <c r="A751">
        <v>686</v>
      </c>
      <c r="B751" t="s">
        <v>1371</v>
      </c>
      <c r="C751">
        <v>47.021900000000002</v>
      </c>
      <c r="D751">
        <v>-107.82250000000001</v>
      </c>
      <c r="E751">
        <v>887</v>
      </c>
      <c r="F751" t="s">
        <v>1372</v>
      </c>
      <c r="G751" t="s">
        <v>2345</v>
      </c>
      <c r="H751" s="8">
        <v>0.92718</v>
      </c>
      <c r="I751" s="8">
        <v>1.3046899999999999</v>
      </c>
      <c r="J751" s="8">
        <v>2.2062499999999998</v>
      </c>
      <c r="K751" s="8">
        <v>3.22593</v>
      </c>
      <c r="L751">
        <f t="shared" si="297"/>
        <v>2910.1050799999998</v>
      </c>
      <c r="M751">
        <f t="shared" si="298"/>
        <v>0.61442271316251384</v>
      </c>
      <c r="N751">
        <f t="shared" si="299"/>
        <v>1.7259184923078825</v>
      </c>
      <c r="O751" s="6">
        <f t="shared" si="300"/>
        <v>0.28412301706894549</v>
      </c>
      <c r="P751" s="6">
        <f t="shared" si="301"/>
        <v>0.41748364494898893</v>
      </c>
      <c r="Q751">
        <f t="shared" si="302"/>
        <v>1.0717010686284358</v>
      </c>
      <c r="R751" s="8">
        <v>1.6518575247592144</v>
      </c>
      <c r="S751">
        <f t="shared" si="303"/>
        <v>2.1381910418055483</v>
      </c>
      <c r="T751">
        <f t="shared" si="304"/>
        <v>1.6589413255387875</v>
      </c>
      <c r="U751">
        <f t="shared" si="305"/>
        <v>1.4008837860105314</v>
      </c>
      <c r="V751">
        <f t="shared" si="306"/>
        <v>0.97078788679677197</v>
      </c>
      <c r="W751">
        <f t="shared" si="307"/>
        <v>0.61442271316251384</v>
      </c>
      <c r="X751">
        <f t="shared" si="308"/>
        <v>0.69261203487188538</v>
      </c>
      <c r="Y751">
        <f t="shared" si="309"/>
        <v>0.76048036611561987</v>
      </c>
      <c r="Z751">
        <f t="shared" si="310"/>
        <v>3.729519718826956</v>
      </c>
      <c r="AA751">
        <f t="shared" si="311"/>
        <v>2.8935928852967767</v>
      </c>
      <c r="AB751">
        <f t="shared" si="312"/>
        <v>2.4434784364728337</v>
      </c>
      <c r="AC751">
        <f t="shared" si="313"/>
        <v>1.6932876884329287</v>
      </c>
      <c r="AD751">
        <f t="shared" si="314"/>
        <v>1.0717010686284358</v>
      </c>
      <c r="AE751">
        <f t="shared" si="315"/>
        <v>1.1845880178202717</v>
      </c>
      <c r="AF751">
        <f t="shared" si="316"/>
        <v>1.3197846618279394</v>
      </c>
      <c r="AG751">
        <f t="shared" si="317"/>
        <v>6.0061963532314309</v>
      </c>
      <c r="AH751">
        <f t="shared" si="318"/>
        <v>4.6599799292312829</v>
      </c>
      <c r="AI751">
        <f t="shared" si="319"/>
        <v>3.9350941624619717</v>
      </c>
      <c r="AJ751">
        <f t="shared" si="320"/>
        <v>2.7269512178464543</v>
      </c>
      <c r="AK751">
        <f t="shared" si="321"/>
        <v>1.7259184923078825</v>
      </c>
      <c r="AL751">
        <f t="shared" si="322"/>
        <v>1.8460013692309118</v>
      </c>
      <c r="AM751">
        <f t="shared" si="323"/>
        <v>1.9502333064001014</v>
      </c>
      <c r="AN751">
        <f>ACOS(COS(RADIANS(90-$C751)) *COS(RADIANS(90-'1. Intensity Data'!$C$8)) +SIN(RADIANS(90-'Climate Stations - U of M'!$C751)) *SIN(RADIANS(90-'1. Intensity Data'!$C$8)) *COS(RADIANS('Climate Stations - U of M'!$D751-'1. Intensity Data'!$C$9))) *6371</f>
        <v>322.49651136077114</v>
      </c>
    </row>
    <row r="752" spans="1:40" x14ac:dyDescent="0.25">
      <c r="A752" s="1">
        <v>1118</v>
      </c>
      <c r="B752" t="s">
        <v>2228</v>
      </c>
      <c r="C752">
        <v>47.683300000000003</v>
      </c>
      <c r="D752">
        <v>-113.9667</v>
      </c>
      <c r="E752" s="13">
        <v>2066.5</v>
      </c>
      <c r="F752" t="s">
        <v>2229</v>
      </c>
      <c r="G752" t="s">
        <v>2346</v>
      </c>
      <c r="H752" s="8">
        <v>1.1081700000000001</v>
      </c>
      <c r="I752" s="8">
        <v>2.0522300000000002</v>
      </c>
      <c r="J752" s="8">
        <v>2.2112500000000002</v>
      </c>
      <c r="K752" s="8">
        <v>4.5999999999999996</v>
      </c>
      <c r="L752">
        <f t="shared" si="297"/>
        <v>6779.8558599999997</v>
      </c>
      <c r="M752">
        <f t="shared" si="298"/>
        <v>0.51225621805722454</v>
      </c>
      <c r="N752">
        <f t="shared" si="299"/>
        <v>1.1179832970510872</v>
      </c>
      <c r="O752" s="6">
        <f t="shared" si="300"/>
        <v>0.15483729981990985</v>
      </c>
      <c r="P752" s="6">
        <f t="shared" si="301"/>
        <v>0.40493118024153907</v>
      </c>
      <c r="Q752">
        <f t="shared" si="302"/>
        <v>0.76145723864631321</v>
      </c>
      <c r="R752" s="8">
        <v>1.3059672235545716</v>
      </c>
      <c r="S752">
        <f t="shared" si="303"/>
        <v>1.7826516388391411</v>
      </c>
      <c r="T752">
        <f t="shared" si="304"/>
        <v>1.3830917887545064</v>
      </c>
      <c r="U752">
        <f t="shared" si="305"/>
        <v>1.1679441771704719</v>
      </c>
      <c r="V752">
        <f t="shared" si="306"/>
        <v>0.80936482453041481</v>
      </c>
      <c r="W752">
        <f t="shared" si="307"/>
        <v>0.51225621805722454</v>
      </c>
      <c r="X752">
        <f t="shared" si="308"/>
        <v>0.66123466354291849</v>
      </c>
      <c r="Y752">
        <f t="shared" si="309"/>
        <v>0.79054795422450086</v>
      </c>
      <c r="Z752">
        <f t="shared" si="310"/>
        <v>2.6498711904891694</v>
      </c>
      <c r="AA752">
        <f t="shared" si="311"/>
        <v>2.0559345443450461</v>
      </c>
      <c r="AB752">
        <f t="shared" si="312"/>
        <v>1.7361225041135939</v>
      </c>
      <c r="AC752">
        <f t="shared" si="313"/>
        <v>1.2031024370611749</v>
      </c>
      <c r="AD752">
        <f t="shared" si="314"/>
        <v>0.76145723864631321</v>
      </c>
      <c r="AE752">
        <f t="shared" si="315"/>
        <v>1.0981154425191111</v>
      </c>
      <c r="AF752">
        <f t="shared" si="316"/>
        <v>1.158253891165371</v>
      </c>
      <c r="AG752">
        <f t="shared" si="317"/>
        <v>3.8905818737377835</v>
      </c>
      <c r="AH752">
        <f t="shared" si="318"/>
        <v>3.0185549020379359</v>
      </c>
      <c r="AI752">
        <f t="shared" si="319"/>
        <v>2.5490019172764788</v>
      </c>
      <c r="AJ752">
        <f t="shared" si="320"/>
        <v>1.7664136093407179</v>
      </c>
      <c r="AK752">
        <f t="shared" si="321"/>
        <v>1.1179832970510872</v>
      </c>
      <c r="AL752">
        <f t="shared" si="322"/>
        <v>1.3912999727883153</v>
      </c>
      <c r="AM752">
        <f t="shared" si="323"/>
        <v>1.6285388473282296</v>
      </c>
      <c r="AN752">
        <f>ACOS(COS(RADIANS(90-$C752)) *COS(RADIANS(90-'1. Intensity Data'!$C$8)) +SIN(RADIANS(90-'Climate Stations - U of M'!$C752)) *SIN(RADIANS(90-'1. Intensity Data'!$C$8)) *COS(RADIANS('Climate Stations - U of M'!$D752-'1. Intensity Data'!$C$9))) *6371</f>
        <v>191.27292274981744</v>
      </c>
    </row>
    <row r="753" spans="1:40" x14ac:dyDescent="0.25">
      <c r="A753">
        <v>689</v>
      </c>
      <c r="B753" t="s">
        <v>1377</v>
      </c>
      <c r="C753">
        <v>46.083300000000001</v>
      </c>
      <c r="D753">
        <v>-112.5</v>
      </c>
      <c r="E753" s="13">
        <v>2041.9</v>
      </c>
      <c r="F753" t="s">
        <v>1378</v>
      </c>
      <c r="G753" t="s">
        <v>2346</v>
      </c>
      <c r="H753" s="8">
        <v>0.83606000000000003</v>
      </c>
      <c r="I753" s="8">
        <v>1.4111100000000001</v>
      </c>
      <c r="J753" s="8">
        <v>1.8055600000000001</v>
      </c>
      <c r="K753" s="8">
        <v>3.0655700000000001</v>
      </c>
      <c r="L753">
        <f t="shared" si="297"/>
        <v>6699.1471959999999</v>
      </c>
      <c r="M753">
        <f t="shared" si="298"/>
        <v>0.43818682602849929</v>
      </c>
      <c r="N753">
        <f t="shared" si="299"/>
        <v>1.1174956496861652</v>
      </c>
      <c r="O753" s="6">
        <f t="shared" si="300"/>
        <v>0.17364642864192967</v>
      </c>
      <c r="P753" s="6">
        <f t="shared" si="301"/>
        <v>0.31782429360104203</v>
      </c>
      <c r="Q753">
        <f t="shared" si="302"/>
        <v>0.71765997164360362</v>
      </c>
      <c r="R753" s="8">
        <v>1.3520339276990985</v>
      </c>
      <c r="S753">
        <f t="shared" si="303"/>
        <v>1.5248901545791773</v>
      </c>
      <c r="T753">
        <f t="shared" si="304"/>
        <v>1.183104430276948</v>
      </c>
      <c r="U753">
        <f t="shared" si="305"/>
        <v>0.99906596334497833</v>
      </c>
      <c r="V753">
        <f t="shared" si="306"/>
        <v>0.6923351851250289</v>
      </c>
      <c r="W753">
        <f t="shared" si="307"/>
        <v>0.43818682602849929</v>
      </c>
      <c r="X753">
        <f t="shared" si="308"/>
        <v>0.53765511952137446</v>
      </c>
      <c r="Y753">
        <f t="shared" si="309"/>
        <v>0.62399359827319012</v>
      </c>
      <c r="Z753">
        <f t="shared" si="310"/>
        <v>2.4974567013197406</v>
      </c>
      <c r="AA753">
        <f t="shared" si="311"/>
        <v>1.9376819234377298</v>
      </c>
      <c r="AB753">
        <f t="shared" si="312"/>
        <v>1.636264735347416</v>
      </c>
      <c r="AC753">
        <f t="shared" si="313"/>
        <v>1.1339027551968939</v>
      </c>
      <c r="AD753">
        <f t="shared" si="314"/>
        <v>0.71765997164360362</v>
      </c>
      <c r="AE753">
        <f t="shared" si="315"/>
        <v>1.1096321185552429</v>
      </c>
      <c r="AF753">
        <f t="shared" si="316"/>
        <v>1.179767042000865</v>
      </c>
      <c r="AG753">
        <f t="shared" si="317"/>
        <v>3.8888848609078548</v>
      </c>
      <c r="AH753">
        <f t="shared" si="318"/>
        <v>3.0172382541526463</v>
      </c>
      <c r="AI753">
        <f t="shared" si="319"/>
        <v>2.5478900812844563</v>
      </c>
      <c r="AJ753">
        <f t="shared" si="320"/>
        <v>1.765643126504141</v>
      </c>
      <c r="AK753">
        <f t="shared" si="321"/>
        <v>1.1174956496861652</v>
      </c>
      <c r="AL753">
        <f t="shared" si="322"/>
        <v>1.2895117372646239</v>
      </c>
      <c r="AM753">
        <f t="shared" si="323"/>
        <v>1.4388217012827262</v>
      </c>
      <c r="AN753">
        <f>ACOS(COS(RADIANS(90-$C753)) *COS(RADIANS(90-'1. Intensity Data'!$C$8)) +SIN(RADIANS(90-'Climate Stations - U of M'!$C753)) *SIN(RADIANS(90-'1. Intensity Data'!$C$8)) *COS(RADIANS('Climate Stations - U of M'!$D753-'1. Intensity Data'!$C$9))) *6371</f>
        <v>67.683130010483524</v>
      </c>
    </row>
    <row r="754" spans="1:40" x14ac:dyDescent="0.25">
      <c r="A754" s="1">
        <v>1097</v>
      </c>
      <c r="B754" t="s">
        <v>2188</v>
      </c>
      <c r="C754">
        <v>47.916699999999899</v>
      </c>
      <c r="D754">
        <v>-112.8167</v>
      </c>
      <c r="E754" s="13">
        <v>1950.7</v>
      </c>
      <c r="F754" t="s">
        <v>2189</v>
      </c>
      <c r="G754" t="s">
        <v>2345</v>
      </c>
      <c r="H754" s="8">
        <v>1.23125</v>
      </c>
      <c r="I754" s="8">
        <v>2.2999999999999998</v>
      </c>
      <c r="J754" s="8">
        <v>2.5375000000000001</v>
      </c>
      <c r="K754" s="8">
        <v>4.6713100000000001</v>
      </c>
      <c r="L754">
        <f t="shared" si="297"/>
        <v>6399.9345880000001</v>
      </c>
      <c r="M754">
        <f t="shared" si="298"/>
        <v>0.61461701766304344</v>
      </c>
      <c r="N754">
        <f t="shared" si="299"/>
        <v>1.5224463133557595</v>
      </c>
      <c r="O754" s="6">
        <f t="shared" si="300"/>
        <v>0.23206133870712242</v>
      </c>
      <c r="P754" s="6">
        <f t="shared" si="301"/>
        <v>0.45376435502123502</v>
      </c>
      <c r="Q754">
        <f t="shared" si="302"/>
        <v>0.98810533418849733</v>
      </c>
      <c r="R754" s="8">
        <v>1.0309552555414256</v>
      </c>
      <c r="S754">
        <f t="shared" si="303"/>
        <v>2.1388672214673909</v>
      </c>
      <c r="T754">
        <f t="shared" si="304"/>
        <v>1.6594659476902174</v>
      </c>
      <c r="U754">
        <f t="shared" si="305"/>
        <v>1.4013268002717389</v>
      </c>
      <c r="V754">
        <f t="shared" si="306"/>
        <v>0.97109488790760867</v>
      </c>
      <c r="W754">
        <f t="shared" si="307"/>
        <v>0.61461701766304344</v>
      </c>
      <c r="X754">
        <f t="shared" si="308"/>
        <v>0.76877526324728263</v>
      </c>
      <c r="Y754">
        <f t="shared" si="309"/>
        <v>0.90258462041440213</v>
      </c>
      <c r="Z754">
        <f t="shared" si="310"/>
        <v>3.4386065629759703</v>
      </c>
      <c r="AA754">
        <f t="shared" si="311"/>
        <v>2.667884402308943</v>
      </c>
      <c r="AB754">
        <f t="shared" si="312"/>
        <v>2.2528801619497738</v>
      </c>
      <c r="AC754">
        <f t="shared" si="313"/>
        <v>1.5612064280178259</v>
      </c>
      <c r="AD754">
        <f t="shared" si="314"/>
        <v>0.98810533418849733</v>
      </c>
      <c r="AE754">
        <f t="shared" si="315"/>
        <v>1.0293624505158245</v>
      </c>
      <c r="AF754">
        <f t="shared" si="316"/>
        <v>1.0298233021032319</v>
      </c>
      <c r="AG754">
        <f t="shared" si="317"/>
        <v>5.2981131704780431</v>
      </c>
      <c r="AH754">
        <f t="shared" si="318"/>
        <v>4.1106050460605505</v>
      </c>
      <c r="AI754">
        <f t="shared" si="319"/>
        <v>3.4711775944511314</v>
      </c>
      <c r="AJ754">
        <f t="shared" si="320"/>
        <v>2.4054651751021003</v>
      </c>
      <c r="AK754">
        <f t="shared" si="321"/>
        <v>1.5224463133557595</v>
      </c>
      <c r="AL754">
        <f t="shared" si="322"/>
        <v>1.7762097350168196</v>
      </c>
      <c r="AM754">
        <f t="shared" si="323"/>
        <v>1.99647638501862</v>
      </c>
      <c r="AN754">
        <f>ACOS(COS(RADIANS(90-$C754)) *COS(RADIANS(90-'1. Intensity Data'!$C$8)) +SIN(RADIANS(90-'Climate Stations - U of M'!$C754)) *SIN(RADIANS(90-'1. Intensity Data'!$C$8)) *COS(RADIANS('Climate Stations - U of M'!$D754-'1. Intensity Data'!$C$9))) *6371</f>
        <v>159.41214454957696</v>
      </c>
    </row>
    <row r="755" spans="1:40" x14ac:dyDescent="0.25">
      <c r="A755">
        <v>690</v>
      </c>
      <c r="B755" t="s">
        <v>1379</v>
      </c>
      <c r="C755">
        <v>47.633299999999899</v>
      </c>
      <c r="D755">
        <v>-115.2833</v>
      </c>
      <c r="E755" s="13">
        <v>2089.4</v>
      </c>
      <c r="F755" t="s">
        <v>1380</v>
      </c>
      <c r="G755" t="s">
        <v>2346</v>
      </c>
      <c r="H755" s="8">
        <v>1.0083299999999999</v>
      </c>
      <c r="I755" s="8">
        <v>1.8</v>
      </c>
      <c r="J755" s="8">
        <v>2.0738799999999999</v>
      </c>
      <c r="K755" s="8">
        <v>4</v>
      </c>
      <c r="L755">
        <f t="shared" si="297"/>
        <v>6854.9870959999998</v>
      </c>
      <c r="M755">
        <f t="shared" si="298"/>
        <v>0.48915797957549989</v>
      </c>
      <c r="N755">
        <f t="shared" si="299"/>
        <v>1.126963728572</v>
      </c>
      <c r="O755" s="6">
        <f t="shared" si="300"/>
        <v>0.16303732061685466</v>
      </c>
      <c r="P755" s="6">
        <f t="shared" si="301"/>
        <v>0.37614912046387922</v>
      </c>
      <c r="Q755">
        <f t="shared" si="302"/>
        <v>0.75155642451793958</v>
      </c>
      <c r="R755" s="8">
        <v>1.6193749430950712</v>
      </c>
      <c r="S755">
        <f t="shared" si="303"/>
        <v>1.7022697689227395</v>
      </c>
      <c r="T755">
        <f t="shared" si="304"/>
        <v>1.3207265448538497</v>
      </c>
      <c r="U755">
        <f t="shared" si="305"/>
        <v>1.1152801934321397</v>
      </c>
      <c r="V755">
        <f t="shared" si="306"/>
        <v>0.77286960772928981</v>
      </c>
      <c r="W755">
        <f t="shared" si="307"/>
        <v>0.48915797957549989</v>
      </c>
      <c r="X755">
        <f t="shared" si="308"/>
        <v>0.61895098468162491</v>
      </c>
      <c r="Y755">
        <f t="shared" si="309"/>
        <v>0.7316113131137415</v>
      </c>
      <c r="Z755">
        <f t="shared" si="310"/>
        <v>2.6154163573224296</v>
      </c>
      <c r="AA755">
        <f t="shared" si="311"/>
        <v>2.0292023461984368</v>
      </c>
      <c r="AB755">
        <f t="shared" si="312"/>
        <v>1.7135486479009021</v>
      </c>
      <c r="AC755">
        <f t="shared" si="313"/>
        <v>1.1874591507383445</v>
      </c>
      <c r="AD755">
        <f t="shared" si="314"/>
        <v>0.75155642451793958</v>
      </c>
      <c r="AE755">
        <f t="shared" si="315"/>
        <v>1.176467372404236</v>
      </c>
      <c r="AF755">
        <f t="shared" si="316"/>
        <v>1.3046152961907844</v>
      </c>
      <c r="AG755">
        <f t="shared" si="317"/>
        <v>3.9218337754305592</v>
      </c>
      <c r="AH755">
        <f t="shared" si="318"/>
        <v>3.0428020671444003</v>
      </c>
      <c r="AI755">
        <f t="shared" si="319"/>
        <v>2.5694773011441598</v>
      </c>
      <c r="AJ755">
        <f t="shared" si="320"/>
        <v>1.78060269114376</v>
      </c>
      <c r="AK755">
        <f t="shared" si="321"/>
        <v>1.126963728572</v>
      </c>
      <c r="AL755">
        <f t="shared" si="322"/>
        <v>1.363692796429</v>
      </c>
      <c r="AM755">
        <f t="shared" si="323"/>
        <v>1.5691736273288761</v>
      </c>
      <c r="AN755">
        <f>ACOS(COS(RADIANS(90-$C755)) *COS(RADIANS(90-'1. Intensity Data'!$C$8)) +SIN(RADIANS(90-'Climate Stations - U of M'!$C755)) *SIN(RADIANS(90-'1. Intensity Data'!$C$8)) *COS(RADIANS('Climate Stations - U of M'!$D755-'1. Intensity Data'!$C$9))) *6371</f>
        <v>273.23626299934159</v>
      </c>
    </row>
    <row r="756" spans="1:40" x14ac:dyDescent="0.25">
      <c r="A756" s="1">
        <v>1107</v>
      </c>
      <c r="B756" t="s">
        <v>2208</v>
      </c>
      <c r="C756">
        <v>45.399999999999899</v>
      </c>
      <c r="D756">
        <v>-112.9667</v>
      </c>
      <c r="E756" s="13">
        <v>2529.8000000000002</v>
      </c>
      <c r="F756" t="s">
        <v>2209</v>
      </c>
      <c r="G756" t="s">
        <v>2345</v>
      </c>
      <c r="H756" s="8">
        <v>0.91429000000000005</v>
      </c>
      <c r="I756" s="8">
        <v>1.58918</v>
      </c>
      <c r="J756" s="8">
        <v>1.8714299999999999</v>
      </c>
      <c r="K756" s="8">
        <v>3.4</v>
      </c>
      <c r="L756">
        <f t="shared" si="297"/>
        <v>8299.8690320000005</v>
      </c>
      <c r="M756">
        <f t="shared" si="298"/>
        <v>0.49614981414880632</v>
      </c>
      <c r="N756">
        <f t="shared" si="299"/>
        <v>1.2017696453309705</v>
      </c>
      <c r="O756" s="6">
        <f t="shared" si="300"/>
        <v>0.18037210675987286</v>
      </c>
      <c r="P756" s="6">
        <f t="shared" si="301"/>
        <v>0.37112539689654295</v>
      </c>
      <c r="Q756">
        <f t="shared" si="302"/>
        <v>0.78644752111375671</v>
      </c>
      <c r="R756" s="8">
        <v>1.322025457871173</v>
      </c>
      <c r="S756">
        <f t="shared" si="303"/>
        <v>1.7266013532378457</v>
      </c>
      <c r="T756">
        <f t="shared" si="304"/>
        <v>1.3396044982017772</v>
      </c>
      <c r="U756">
        <f t="shared" si="305"/>
        <v>1.1312215762592783</v>
      </c>
      <c r="V756">
        <f t="shared" si="306"/>
        <v>0.78391670635511401</v>
      </c>
      <c r="W756">
        <f t="shared" si="307"/>
        <v>0.49614981414880632</v>
      </c>
      <c r="X756">
        <f t="shared" si="308"/>
        <v>0.60068486061160475</v>
      </c>
      <c r="Y756">
        <f t="shared" si="309"/>
        <v>0.69142128094131383</v>
      </c>
      <c r="Z756">
        <f t="shared" si="310"/>
        <v>2.7368373734758729</v>
      </c>
      <c r="AA756">
        <f t="shared" si="311"/>
        <v>2.1234083070071432</v>
      </c>
      <c r="AB756">
        <f t="shared" si="312"/>
        <v>1.7931003481393653</v>
      </c>
      <c r="AC756">
        <f t="shared" si="313"/>
        <v>1.2425870833597357</v>
      </c>
      <c r="AD756">
        <f t="shared" si="314"/>
        <v>0.78644752111375671</v>
      </c>
      <c r="AE756">
        <f t="shared" si="315"/>
        <v>1.1021300010982613</v>
      </c>
      <c r="AF756">
        <f t="shared" si="316"/>
        <v>1.165753086591224</v>
      </c>
      <c r="AG756">
        <f t="shared" si="317"/>
        <v>4.1821583657517776</v>
      </c>
      <c r="AH756">
        <f t="shared" si="318"/>
        <v>3.2447780423936203</v>
      </c>
      <c r="AI756">
        <f t="shared" si="319"/>
        <v>2.7400347913546126</v>
      </c>
      <c r="AJ756">
        <f t="shared" si="320"/>
        <v>1.8987960396229335</v>
      </c>
      <c r="AK756">
        <f t="shared" si="321"/>
        <v>1.2017696453309705</v>
      </c>
      <c r="AL756">
        <f t="shared" si="322"/>
        <v>1.3691847339982279</v>
      </c>
      <c r="AM756">
        <f t="shared" si="323"/>
        <v>1.5145010309614073</v>
      </c>
      <c r="AN756">
        <f>ACOS(COS(RADIANS(90-$C756)) *COS(RADIANS(90-'1. Intensity Data'!$C$8)) +SIN(RADIANS(90-'Climate Stations - U of M'!$C756)) *SIN(RADIANS(90-'1. Intensity Data'!$C$8)) *COS(RADIANS('Climate Stations - U of M'!$D756-'1. Intensity Data'!$C$9))) *6371</f>
        <v>151.51549301797974</v>
      </c>
    </row>
    <row r="757" spans="1:40" x14ac:dyDescent="0.25">
      <c r="A757">
        <v>691</v>
      </c>
      <c r="B757" t="s">
        <v>1381</v>
      </c>
      <c r="C757">
        <v>47.833300000000001</v>
      </c>
      <c r="D757">
        <v>-104.66670000000001</v>
      </c>
      <c r="E757">
        <v>762</v>
      </c>
      <c r="F757" t="s">
        <v>1382</v>
      </c>
      <c r="G757" t="s">
        <v>2345</v>
      </c>
      <c r="H757" s="8">
        <v>1.0506500000000001</v>
      </c>
      <c r="I757" s="8">
        <v>1.5536099999999999</v>
      </c>
      <c r="J757" s="8">
        <v>2.7122199999999999</v>
      </c>
      <c r="K757" s="8">
        <v>3.6402199999999998</v>
      </c>
      <c r="L757">
        <f t="shared" si="297"/>
        <v>2500.0000799999998</v>
      </c>
      <c r="M757">
        <f t="shared" si="298"/>
        <v>0.66035961793822151</v>
      </c>
      <c r="N757">
        <f t="shared" si="299"/>
        <v>2.1257415949756533</v>
      </c>
      <c r="O757" s="6">
        <f t="shared" si="300"/>
        <v>0.37458419211853661</v>
      </c>
      <c r="P757" s="6">
        <f t="shared" si="301"/>
        <v>0.40071764128893306</v>
      </c>
      <c r="Q757">
        <f t="shared" si="302"/>
        <v>1.2632296181322933</v>
      </c>
      <c r="R757" s="8">
        <v>1.4504845234649308</v>
      </c>
      <c r="S757">
        <f t="shared" si="303"/>
        <v>2.298051470425011</v>
      </c>
      <c r="T757">
        <f t="shared" si="304"/>
        <v>1.7829709684331982</v>
      </c>
      <c r="U757">
        <f t="shared" si="305"/>
        <v>1.505619928899145</v>
      </c>
      <c r="V757">
        <f t="shared" si="306"/>
        <v>1.04336819634239</v>
      </c>
      <c r="W757">
        <f t="shared" si="307"/>
        <v>0.66035961793822151</v>
      </c>
      <c r="X757">
        <f t="shared" si="308"/>
        <v>0.75793221345366613</v>
      </c>
      <c r="Y757">
        <f t="shared" si="309"/>
        <v>0.84262522636107207</v>
      </c>
      <c r="Z757">
        <f t="shared" si="310"/>
        <v>4.3960390711003807</v>
      </c>
      <c r="AA757">
        <f t="shared" si="311"/>
        <v>3.4107199689571921</v>
      </c>
      <c r="AB757">
        <f t="shared" si="312"/>
        <v>2.8801635293416283</v>
      </c>
      <c r="AC757">
        <f t="shared" si="313"/>
        <v>1.9959027966490235</v>
      </c>
      <c r="AD757">
        <f t="shared" si="314"/>
        <v>1.2632296181322933</v>
      </c>
      <c r="AE757">
        <f t="shared" si="315"/>
        <v>1.1342447674967009</v>
      </c>
      <c r="AF757">
        <f t="shared" si="316"/>
        <v>1.2257434702235088</v>
      </c>
      <c r="AG757">
        <f t="shared" si="317"/>
        <v>7.3975807505152726</v>
      </c>
      <c r="AH757">
        <f t="shared" si="318"/>
        <v>5.7395023064342645</v>
      </c>
      <c r="AI757">
        <f t="shared" si="319"/>
        <v>4.8466908365444894</v>
      </c>
      <c r="AJ757">
        <f t="shared" si="320"/>
        <v>3.3586717200615324</v>
      </c>
      <c r="AK757">
        <f t="shared" si="321"/>
        <v>2.1257415949756533</v>
      </c>
      <c r="AL757">
        <f t="shared" si="322"/>
        <v>2.2723611962317398</v>
      </c>
      <c r="AM757">
        <f t="shared" si="323"/>
        <v>2.3996270101220234</v>
      </c>
      <c r="AN757">
        <f>ACOS(COS(RADIANS(90-$C757)) *COS(RADIANS(90-'1. Intensity Data'!$C$8)) +SIN(RADIANS(90-'Climate Stations - U of M'!$C757)) *SIN(RADIANS(90-'1. Intensity Data'!$C$8)) *COS(RADIANS('Climate Stations - U of M'!$D757-'1. Intensity Data'!$C$9))) *6371</f>
        <v>571.60361197562031</v>
      </c>
    </row>
    <row r="758" spans="1:40" x14ac:dyDescent="0.25">
      <c r="A758">
        <v>692</v>
      </c>
      <c r="B758" t="s">
        <v>1383</v>
      </c>
      <c r="C758">
        <v>46.5167</v>
      </c>
      <c r="D758">
        <v>-108.083299999999</v>
      </c>
      <c r="E758">
        <v>913.5</v>
      </c>
      <c r="F758" t="s">
        <v>1384</v>
      </c>
      <c r="G758" t="s">
        <v>2345</v>
      </c>
      <c r="H758" s="8">
        <v>0.91057999999999995</v>
      </c>
      <c r="I758" s="8">
        <v>1.39083</v>
      </c>
      <c r="J758" s="8">
        <v>2.2027100000000002</v>
      </c>
      <c r="K758" s="8">
        <v>3.3880499999999998</v>
      </c>
      <c r="L758">
        <f t="shared" si="297"/>
        <v>2997.0473400000001</v>
      </c>
      <c r="M758">
        <f t="shared" si="298"/>
        <v>0.55858158322440554</v>
      </c>
      <c r="N758">
        <f t="shared" si="299"/>
        <v>1.6651670401189744</v>
      </c>
      <c r="O758" s="6">
        <f t="shared" si="300"/>
        <v>0.28286782960098161</v>
      </c>
      <c r="P758" s="6">
        <f t="shared" si="301"/>
        <v>0.36251254466537408</v>
      </c>
      <c r="Q758">
        <f t="shared" si="302"/>
        <v>1.0138397923921743</v>
      </c>
      <c r="R758" s="8">
        <v>1.4624018174739637</v>
      </c>
      <c r="S758">
        <f t="shared" si="303"/>
        <v>1.9438639096209311</v>
      </c>
      <c r="T758">
        <f t="shared" si="304"/>
        <v>1.5081702747058949</v>
      </c>
      <c r="U758">
        <f t="shared" si="305"/>
        <v>1.2735660097516446</v>
      </c>
      <c r="V758">
        <f t="shared" si="306"/>
        <v>0.88255890149456084</v>
      </c>
      <c r="W758">
        <f t="shared" si="307"/>
        <v>0.55858158322440554</v>
      </c>
      <c r="X758">
        <f t="shared" si="308"/>
        <v>0.64658118741830417</v>
      </c>
      <c r="Y758">
        <f t="shared" si="309"/>
        <v>0.72296484385860815</v>
      </c>
      <c r="Z758">
        <f t="shared" si="310"/>
        <v>3.5281624775247664</v>
      </c>
      <c r="AA758">
        <f t="shared" si="311"/>
        <v>2.7373674394588705</v>
      </c>
      <c r="AB758">
        <f t="shared" si="312"/>
        <v>2.311554726654157</v>
      </c>
      <c r="AC758">
        <f t="shared" si="313"/>
        <v>1.6018668719796354</v>
      </c>
      <c r="AD758">
        <f t="shared" si="314"/>
        <v>1.0138397923921743</v>
      </c>
      <c r="AE758">
        <f t="shared" si="315"/>
        <v>1.137224090998959</v>
      </c>
      <c r="AF758">
        <f t="shared" si="316"/>
        <v>1.2313088465257271</v>
      </c>
      <c r="AG758">
        <f t="shared" si="317"/>
        <v>5.7947812996140309</v>
      </c>
      <c r="AH758">
        <f t="shared" si="318"/>
        <v>4.4959510083212315</v>
      </c>
      <c r="AI758">
        <f t="shared" si="319"/>
        <v>3.7965808514712616</v>
      </c>
      <c r="AJ758">
        <f t="shared" si="320"/>
        <v>2.6309639233879798</v>
      </c>
      <c r="AK758">
        <f t="shared" si="321"/>
        <v>1.6651670401189744</v>
      </c>
      <c r="AL758">
        <f t="shared" si="322"/>
        <v>1.7995527800892308</v>
      </c>
      <c r="AM758">
        <f t="shared" si="323"/>
        <v>1.9161996023834136</v>
      </c>
      <c r="AN758">
        <f>ACOS(COS(RADIANS(90-$C758)) *COS(RADIANS(90-'1. Intensity Data'!$C$8)) +SIN(RADIANS(90-'Climate Stations - U of M'!$C758)) *SIN(RADIANS(90-'1. Intensity Data'!$C$8)) *COS(RADIANS('Climate Stations - U of M'!$D758-'1. Intensity Data'!$C$9))) *6371</f>
        <v>300.58963866477677</v>
      </c>
    </row>
    <row r="759" spans="1:40" x14ac:dyDescent="0.25">
      <c r="A759">
        <v>693</v>
      </c>
      <c r="B759" t="s">
        <v>1385</v>
      </c>
      <c r="C759">
        <v>45.243600000000001</v>
      </c>
      <c r="D759">
        <v>-109.7311</v>
      </c>
      <c r="E759" s="13">
        <v>1994.5999999999899</v>
      </c>
      <c r="F759" t="s">
        <v>1386</v>
      </c>
      <c r="G759" t="s">
        <v>2345</v>
      </c>
      <c r="H759" s="8">
        <v>1.4207099999999999</v>
      </c>
      <c r="I759" s="8">
        <v>2.2000000000000002</v>
      </c>
      <c r="J759" s="8">
        <v>2.7857099999999999</v>
      </c>
      <c r="K759" s="8">
        <v>4.8666700000000001</v>
      </c>
      <c r="L759">
        <f t="shared" si="297"/>
        <v>6543.9634639999667</v>
      </c>
      <c r="M759">
        <f t="shared" si="298"/>
        <v>0.84454138393136347</v>
      </c>
      <c r="N759">
        <f t="shared" si="299"/>
        <v>1.6817603544853788</v>
      </c>
      <c r="O759" s="6">
        <f t="shared" si="300"/>
        <v>0.21401177073660557</v>
      </c>
      <c r="P759" s="6">
        <f t="shared" si="301"/>
        <v>0.69619972843864386</v>
      </c>
      <c r="Q759">
        <f t="shared" si="302"/>
        <v>1.1889800414620113</v>
      </c>
      <c r="R759" s="8">
        <v>1.690834319053385</v>
      </c>
      <c r="S759">
        <f t="shared" si="303"/>
        <v>2.9390040160811446</v>
      </c>
      <c r="T759">
        <f t="shared" si="304"/>
        <v>2.2802617366146816</v>
      </c>
      <c r="U759">
        <f t="shared" si="305"/>
        <v>1.9255543553635086</v>
      </c>
      <c r="V759">
        <f t="shared" si="306"/>
        <v>1.3343753866115544</v>
      </c>
      <c r="W759">
        <f t="shared" si="307"/>
        <v>0.84454138393136347</v>
      </c>
      <c r="X759">
        <f t="shared" si="308"/>
        <v>0.98858353794852261</v>
      </c>
      <c r="Y759">
        <f t="shared" si="309"/>
        <v>1.1136121276354167</v>
      </c>
      <c r="Z759">
        <f t="shared" si="310"/>
        <v>4.1376505442877995</v>
      </c>
      <c r="AA759">
        <f t="shared" si="311"/>
        <v>3.2102461119474306</v>
      </c>
      <c r="AB759">
        <f t="shared" si="312"/>
        <v>2.7108744945333854</v>
      </c>
      <c r="AC759">
        <f t="shared" si="313"/>
        <v>1.878588465509978</v>
      </c>
      <c r="AD759">
        <f t="shared" si="314"/>
        <v>1.1889800414620113</v>
      </c>
      <c r="AE759">
        <f t="shared" si="315"/>
        <v>1.1943322163938144</v>
      </c>
      <c r="AF759">
        <f t="shared" si="316"/>
        <v>1.3379868247633171</v>
      </c>
      <c r="AG759">
        <f t="shared" si="317"/>
        <v>5.8525260336091174</v>
      </c>
      <c r="AH759">
        <f t="shared" si="318"/>
        <v>4.5407529571105227</v>
      </c>
      <c r="AI759">
        <f t="shared" si="319"/>
        <v>3.8344136082266633</v>
      </c>
      <c r="AJ759">
        <f t="shared" si="320"/>
        <v>2.6571813600868985</v>
      </c>
      <c r="AK759">
        <f t="shared" si="321"/>
        <v>1.6817603544853788</v>
      </c>
      <c r="AL759">
        <f t="shared" si="322"/>
        <v>1.9577477658640341</v>
      </c>
      <c r="AM759">
        <f t="shared" si="323"/>
        <v>2.1973048389407071</v>
      </c>
      <c r="AN759">
        <f>ACOS(COS(RADIANS(90-$C759)) *COS(RADIANS(90-'1. Intensity Data'!$C$8)) +SIN(RADIANS(90-'Climate Stations - U of M'!$C759)) *SIN(RADIANS(90-'1. Intensity Data'!$C$8)) *COS(RADIANS('Climate Stations - U of M'!$D759-'1. Intensity Data'!$C$9))) *6371</f>
        <v>231.51813947125521</v>
      </c>
    </row>
    <row r="760" spans="1:40" x14ac:dyDescent="0.25">
      <c r="A760" s="1">
        <v>1123</v>
      </c>
      <c r="B760" t="s">
        <v>2238</v>
      </c>
      <c r="C760">
        <v>46.866700000000002</v>
      </c>
      <c r="D760">
        <v>-113.2667</v>
      </c>
      <c r="E760" s="13">
        <v>1905</v>
      </c>
      <c r="F760" t="s">
        <v>2239</v>
      </c>
      <c r="G760" t="s">
        <v>2346</v>
      </c>
      <c r="H760" s="8">
        <v>0.85</v>
      </c>
      <c r="I760" s="8">
        <v>1.6</v>
      </c>
      <c r="J760" s="8">
        <v>1.85</v>
      </c>
      <c r="K760" s="8">
        <v>3.4</v>
      </c>
      <c r="L760">
        <f t="shared" si="297"/>
        <v>6250.0002000000004</v>
      </c>
      <c r="M760">
        <f t="shared" si="298"/>
        <v>0.40256093949999999</v>
      </c>
      <c r="N760">
        <f t="shared" si="299"/>
        <v>1.0749338255294119</v>
      </c>
      <c r="O760" s="6">
        <f t="shared" si="300"/>
        <v>0.17187344887707909</v>
      </c>
      <c r="P760" s="6">
        <f t="shared" si="301"/>
        <v>0.28342734299773875</v>
      </c>
      <c r="Q760">
        <f t="shared" si="302"/>
        <v>0.6791805842635753</v>
      </c>
      <c r="R760" s="8">
        <v>1.1755646423067887</v>
      </c>
      <c r="S760">
        <f t="shared" si="303"/>
        <v>1.4009120694599999</v>
      </c>
      <c r="T760">
        <f t="shared" si="304"/>
        <v>1.0869145366499999</v>
      </c>
      <c r="U760">
        <f t="shared" si="305"/>
        <v>0.91783894205999994</v>
      </c>
      <c r="V760">
        <f t="shared" si="306"/>
        <v>0.63604628441</v>
      </c>
      <c r="W760">
        <f t="shared" si="307"/>
        <v>0.40256093949999999</v>
      </c>
      <c r="X760">
        <f t="shared" si="308"/>
        <v>0.514420704625</v>
      </c>
      <c r="Y760">
        <f t="shared" si="309"/>
        <v>0.61151498075350008</v>
      </c>
      <c r="Z760">
        <f t="shared" si="310"/>
        <v>2.3635484332372418</v>
      </c>
      <c r="AA760">
        <f t="shared" si="311"/>
        <v>1.8337875775116532</v>
      </c>
      <c r="AB760">
        <f t="shared" si="312"/>
        <v>1.5485317321209515</v>
      </c>
      <c r="AC760">
        <f t="shared" si="313"/>
        <v>1.0731053231364491</v>
      </c>
      <c r="AD760">
        <f t="shared" si="314"/>
        <v>0.6791805842635753</v>
      </c>
      <c r="AE760">
        <f t="shared" si="315"/>
        <v>1.0655147972071655</v>
      </c>
      <c r="AF760">
        <f t="shared" si="316"/>
        <v>1.0973558857226564</v>
      </c>
      <c r="AG760">
        <f t="shared" si="317"/>
        <v>3.7407697128423534</v>
      </c>
      <c r="AH760">
        <f t="shared" si="318"/>
        <v>2.9023213289294123</v>
      </c>
      <c r="AI760">
        <f t="shared" si="319"/>
        <v>2.450849122207059</v>
      </c>
      <c r="AJ760">
        <f t="shared" si="320"/>
        <v>1.6983954443364708</v>
      </c>
      <c r="AK760">
        <f t="shared" si="321"/>
        <v>1.0749338255294119</v>
      </c>
      <c r="AL760">
        <f t="shared" si="322"/>
        <v>1.2687003691470591</v>
      </c>
      <c r="AM760">
        <f t="shared" si="323"/>
        <v>1.4368897290071767</v>
      </c>
      <c r="AN760">
        <f>ACOS(COS(RADIANS(90-$C760)) *COS(RADIANS(90-'1. Intensity Data'!$C$8)) +SIN(RADIANS(90-'Climate Stations - U of M'!$C760)) *SIN(RADIANS(90-'1. Intensity Data'!$C$8)) *COS(RADIANS('Climate Stations - U of M'!$D760-'1. Intensity Data'!$C$9))) *6371</f>
        <v>100.33864132088051</v>
      </c>
    </row>
    <row r="761" spans="1:40" x14ac:dyDescent="0.25">
      <c r="A761">
        <v>694</v>
      </c>
      <c r="B761" t="s">
        <v>1387</v>
      </c>
      <c r="C761">
        <v>48.132199999999898</v>
      </c>
      <c r="D761">
        <v>-106.3536</v>
      </c>
      <c r="E761">
        <v>630</v>
      </c>
      <c r="F761" t="s">
        <v>1388</v>
      </c>
      <c r="G761" t="s">
        <v>2345</v>
      </c>
      <c r="H761" s="8">
        <v>1.2053499999999999</v>
      </c>
      <c r="I761" s="8">
        <v>1.8042199999999999</v>
      </c>
      <c r="J761" s="8">
        <v>3.00339</v>
      </c>
      <c r="K761" s="8">
        <v>4.3758400000000002</v>
      </c>
      <c r="L761">
        <f t="shared" si="297"/>
        <v>2066.9292</v>
      </c>
      <c r="M761">
        <f t="shared" si="298"/>
        <v>0.74468259637128509</v>
      </c>
      <c r="N761">
        <f t="shared" si="299"/>
        <v>2.1694710445089083</v>
      </c>
      <c r="O761" s="6">
        <f t="shared" si="300"/>
        <v>0.36420758419893007</v>
      </c>
      <c r="P761" s="6">
        <f t="shared" si="301"/>
        <v>0.49223313624524767</v>
      </c>
      <c r="Q761">
        <f t="shared" si="302"/>
        <v>1.330852090377078</v>
      </c>
      <c r="R761" s="8">
        <v>1.5281348425547374</v>
      </c>
      <c r="S761">
        <f t="shared" si="303"/>
        <v>2.5914954353720718</v>
      </c>
      <c r="T761">
        <f t="shared" si="304"/>
        <v>2.0106430102024699</v>
      </c>
      <c r="U761">
        <f t="shared" si="305"/>
        <v>1.6978763197265299</v>
      </c>
      <c r="V761">
        <f t="shared" si="306"/>
        <v>1.1765985022666305</v>
      </c>
      <c r="W761">
        <f t="shared" si="307"/>
        <v>0.74468259637128509</v>
      </c>
      <c r="X761">
        <f t="shared" si="308"/>
        <v>0.85984944727846391</v>
      </c>
      <c r="Y761">
        <f t="shared" si="309"/>
        <v>0.95981427386589502</v>
      </c>
      <c r="Z761">
        <f t="shared" si="310"/>
        <v>4.6313652745122305</v>
      </c>
      <c r="AA761">
        <f t="shared" si="311"/>
        <v>3.593300644018111</v>
      </c>
      <c r="AB761">
        <f t="shared" si="312"/>
        <v>3.0343427660597375</v>
      </c>
      <c r="AC761">
        <f t="shared" si="313"/>
        <v>2.1027463027957833</v>
      </c>
      <c r="AD761">
        <f t="shared" si="314"/>
        <v>1.330852090377078</v>
      </c>
      <c r="AE761">
        <f t="shared" si="315"/>
        <v>1.1536573472691525</v>
      </c>
      <c r="AF761">
        <f t="shared" si="316"/>
        <v>1.2620061692384485</v>
      </c>
      <c r="AG761">
        <f t="shared" si="317"/>
        <v>7.5497592348910008</v>
      </c>
      <c r="AH761">
        <f t="shared" si="318"/>
        <v>5.8575718201740523</v>
      </c>
      <c r="AI761">
        <f t="shared" si="319"/>
        <v>4.9463939814803108</v>
      </c>
      <c r="AJ761">
        <f t="shared" si="320"/>
        <v>3.4277642503240751</v>
      </c>
      <c r="AK761">
        <f t="shared" si="321"/>
        <v>2.1694710445089083</v>
      </c>
      <c r="AL761">
        <f t="shared" si="322"/>
        <v>2.3779507833816811</v>
      </c>
      <c r="AM761">
        <f t="shared" si="323"/>
        <v>2.5589111967232481</v>
      </c>
      <c r="AN761">
        <f>ACOS(COS(RADIANS(90-$C761)) *COS(RADIANS(90-'1. Intensity Data'!$C$8)) +SIN(RADIANS(90-'Climate Stations - U of M'!$C761)) *SIN(RADIANS(90-'1. Intensity Data'!$C$8)) *COS(RADIANS('Climate Stations - U of M'!$D761-'1. Intensity Data'!$C$9))) *6371</f>
        <v>459.31069973139171</v>
      </c>
    </row>
    <row r="762" spans="1:40" x14ac:dyDescent="0.25">
      <c r="A762">
        <v>225</v>
      </c>
      <c r="B762" t="s">
        <v>452</v>
      </c>
      <c r="C762">
        <v>48.139200000000002</v>
      </c>
      <c r="D762">
        <v>-106.3553</v>
      </c>
      <c r="E762">
        <v>633.70000000000005</v>
      </c>
      <c r="F762" t="s">
        <v>453</v>
      </c>
      <c r="G762" t="s">
        <v>2345</v>
      </c>
      <c r="H762" s="8">
        <v>1.20526</v>
      </c>
      <c r="I762" s="8">
        <v>1.80403</v>
      </c>
      <c r="J762" s="8">
        <v>3.0031699999999999</v>
      </c>
      <c r="K762" s="8">
        <v>4.3764900000000004</v>
      </c>
      <c r="L762">
        <f t="shared" si="297"/>
        <v>2079.0683080000003</v>
      </c>
      <c r="M762">
        <f t="shared" si="298"/>
        <v>0.74465104469659604</v>
      </c>
      <c r="N762">
        <f t="shared" si="299"/>
        <v>2.1686465380336597</v>
      </c>
      <c r="O762" s="6">
        <f t="shared" si="300"/>
        <v>0.36400488733353353</v>
      </c>
      <c r="P762" s="6">
        <f t="shared" si="301"/>
        <v>0.49234208333131668</v>
      </c>
      <c r="Q762">
        <f t="shared" si="302"/>
        <v>1.3304943106824882</v>
      </c>
      <c r="R762" s="8">
        <v>1.2746597220565921</v>
      </c>
      <c r="S762">
        <f t="shared" si="303"/>
        <v>2.591385635544154</v>
      </c>
      <c r="T762">
        <f t="shared" si="304"/>
        <v>2.0105578206808095</v>
      </c>
      <c r="U762">
        <f t="shared" si="305"/>
        <v>1.6978043819082389</v>
      </c>
      <c r="V762">
        <f t="shared" si="306"/>
        <v>1.1765486506206217</v>
      </c>
      <c r="W762">
        <f t="shared" si="307"/>
        <v>0.74465104469659604</v>
      </c>
      <c r="X762">
        <f t="shared" si="308"/>
        <v>0.85980328352244706</v>
      </c>
      <c r="Y762">
        <f t="shared" si="309"/>
        <v>0.95975542682328574</v>
      </c>
      <c r="Z762">
        <f t="shared" si="310"/>
        <v>4.6301202011750586</v>
      </c>
      <c r="AA762">
        <f t="shared" si="311"/>
        <v>3.5923346388427184</v>
      </c>
      <c r="AB762">
        <f t="shared" si="312"/>
        <v>3.0335270283560729</v>
      </c>
      <c r="AC762">
        <f t="shared" si="313"/>
        <v>2.1021810108783314</v>
      </c>
      <c r="AD762">
        <f t="shared" si="314"/>
        <v>1.3304943106824882</v>
      </c>
      <c r="AE762">
        <f t="shared" si="315"/>
        <v>1.0902885671446163</v>
      </c>
      <c r="AF762">
        <f t="shared" si="316"/>
        <v>1.1436332879658146</v>
      </c>
      <c r="AG762">
        <f t="shared" si="317"/>
        <v>7.5468899523571356</v>
      </c>
      <c r="AH762">
        <f t="shared" si="318"/>
        <v>5.8553456526908816</v>
      </c>
      <c r="AI762">
        <f t="shared" si="319"/>
        <v>4.9445141067167437</v>
      </c>
      <c r="AJ762">
        <f t="shared" si="320"/>
        <v>3.4264615300931824</v>
      </c>
      <c r="AK762">
        <f t="shared" si="321"/>
        <v>2.1686465380336597</v>
      </c>
      <c r="AL762">
        <f t="shared" si="322"/>
        <v>2.3772774035252446</v>
      </c>
      <c r="AM762">
        <f t="shared" si="323"/>
        <v>2.558368994771941</v>
      </c>
      <c r="AN762">
        <f>ACOS(COS(RADIANS(90-$C762)) *COS(RADIANS(90-'1. Intensity Data'!$C$8)) +SIN(RADIANS(90-'Climate Stations - U of M'!$C762)) *SIN(RADIANS(90-'1. Intensity Data'!$C$8)) *COS(RADIANS('Climate Stations - U of M'!$D762-'1. Intensity Data'!$C$9))) *6371</f>
        <v>459.45637788849211</v>
      </c>
    </row>
    <row r="763" spans="1:40" x14ac:dyDescent="0.25">
      <c r="A763">
        <v>227</v>
      </c>
      <c r="B763" t="s">
        <v>456</v>
      </c>
      <c r="C763">
        <v>48.174900000000001</v>
      </c>
      <c r="D763">
        <v>-106.27460000000001</v>
      </c>
      <c r="E763">
        <v>708.1</v>
      </c>
      <c r="F763" t="s">
        <v>457</v>
      </c>
      <c r="G763" t="s">
        <v>2345</v>
      </c>
      <c r="H763" s="8">
        <v>1.19662</v>
      </c>
      <c r="I763" s="8">
        <v>1.77935</v>
      </c>
      <c r="J763" s="8">
        <v>2.98441</v>
      </c>
      <c r="K763" s="8">
        <v>4.2953299999999999</v>
      </c>
      <c r="L763">
        <f t="shared" si="297"/>
        <v>2323.1628040000001</v>
      </c>
      <c r="M763">
        <f t="shared" si="298"/>
        <v>0.74421125001601718</v>
      </c>
      <c r="N763">
        <f t="shared" si="299"/>
        <v>2.171003883474504</v>
      </c>
      <c r="O763" s="6">
        <f t="shared" si="300"/>
        <v>0.36471989849720565</v>
      </c>
      <c r="P763" s="6">
        <f t="shared" si="301"/>
        <v>0.49140668067856952</v>
      </c>
      <c r="Q763">
        <f t="shared" si="302"/>
        <v>1.3312052820765368</v>
      </c>
      <c r="R763" s="8">
        <v>1.9353336967494277</v>
      </c>
      <c r="S763">
        <f t="shared" si="303"/>
        <v>2.5898551500557399</v>
      </c>
      <c r="T763">
        <f t="shared" si="304"/>
        <v>2.0093703750432463</v>
      </c>
      <c r="U763">
        <f t="shared" si="305"/>
        <v>1.6968016500365191</v>
      </c>
      <c r="V763">
        <f t="shared" si="306"/>
        <v>1.1758537750253073</v>
      </c>
      <c r="W763">
        <f t="shared" si="307"/>
        <v>0.74421125001601718</v>
      </c>
      <c r="X763">
        <f t="shared" si="308"/>
        <v>0.85731343751201283</v>
      </c>
      <c r="Y763">
        <f t="shared" si="309"/>
        <v>0.95548613625853718</v>
      </c>
      <c r="Z763">
        <f t="shared" si="310"/>
        <v>4.6325943816263475</v>
      </c>
      <c r="AA763">
        <f t="shared" si="311"/>
        <v>3.5942542616066491</v>
      </c>
      <c r="AB763">
        <f t="shared" si="312"/>
        <v>3.0351480431345035</v>
      </c>
      <c r="AC763">
        <f t="shared" si="313"/>
        <v>2.1033043456809284</v>
      </c>
      <c r="AD763">
        <f t="shared" si="314"/>
        <v>1.3312052820765368</v>
      </c>
      <c r="AE763">
        <f t="shared" si="315"/>
        <v>1.255457060817825</v>
      </c>
      <c r="AF763">
        <f t="shared" si="316"/>
        <v>1.4521680341473688</v>
      </c>
      <c r="AG763">
        <f t="shared" si="317"/>
        <v>7.5550935144912739</v>
      </c>
      <c r="AH763">
        <f t="shared" si="318"/>
        <v>5.8617104853811615</v>
      </c>
      <c r="AI763">
        <f t="shared" si="319"/>
        <v>4.9498888543218689</v>
      </c>
      <c r="AJ763">
        <f t="shared" si="320"/>
        <v>3.4301861358897163</v>
      </c>
      <c r="AK763">
        <f t="shared" si="321"/>
        <v>2.171003883474504</v>
      </c>
      <c r="AL763">
        <f t="shared" si="322"/>
        <v>2.3743554126058779</v>
      </c>
      <c r="AM763">
        <f t="shared" si="323"/>
        <v>2.550864539891911</v>
      </c>
      <c r="AN763">
        <f>ACOS(COS(RADIANS(90-$C763)) *COS(RADIANS(90-'1. Intensity Data'!$C$8)) +SIN(RADIANS(90-'Climate Stations - U of M'!$C763)) *SIN(RADIANS(90-'1. Intensity Data'!$C$8)) *COS(RADIANS('Climate Stations - U of M'!$D763-'1. Intensity Data'!$C$9))) *6371</f>
        <v>466.43846491105336</v>
      </c>
    </row>
    <row r="764" spans="1:40" x14ac:dyDescent="0.25">
      <c r="A764">
        <v>224</v>
      </c>
      <c r="B764" t="s">
        <v>450</v>
      </c>
      <c r="C764">
        <v>48.032200000000003</v>
      </c>
      <c r="D764">
        <v>-106.449299999999</v>
      </c>
      <c r="E764">
        <v>618.1</v>
      </c>
      <c r="F764" t="s">
        <v>451</v>
      </c>
      <c r="G764" t="s">
        <v>2345</v>
      </c>
      <c r="H764" s="8">
        <v>1.21109</v>
      </c>
      <c r="I764" s="8">
        <v>1.81352</v>
      </c>
      <c r="J764" s="8">
        <v>3.0131000000000001</v>
      </c>
      <c r="K764" s="8">
        <v>4.4056899999999999</v>
      </c>
      <c r="L764">
        <f t="shared" si="297"/>
        <v>2027.8872040000001</v>
      </c>
      <c r="M764">
        <f t="shared" si="298"/>
        <v>0.74781433863922109</v>
      </c>
      <c r="N764">
        <f t="shared" si="299"/>
        <v>2.1701074808931806</v>
      </c>
      <c r="O764" s="6">
        <f t="shared" si="300"/>
        <v>0.36356972857277414</v>
      </c>
      <c r="P764" s="6">
        <f t="shared" si="301"/>
        <v>0.49580700634205821</v>
      </c>
      <c r="Q764">
        <f t="shared" si="302"/>
        <v>1.3329572436176194</v>
      </c>
      <c r="R764" s="8">
        <v>1.7807186223217073</v>
      </c>
      <c r="S764">
        <f t="shared" si="303"/>
        <v>2.6023938984644892</v>
      </c>
      <c r="T764">
        <f t="shared" si="304"/>
        <v>2.0190987143258967</v>
      </c>
      <c r="U764">
        <f t="shared" si="305"/>
        <v>1.7050166920974239</v>
      </c>
      <c r="V764">
        <f t="shared" si="306"/>
        <v>1.1815466550499694</v>
      </c>
      <c r="W764">
        <f t="shared" si="307"/>
        <v>0.74781433863922109</v>
      </c>
      <c r="X764">
        <f t="shared" si="308"/>
        <v>0.86363325397941582</v>
      </c>
      <c r="Y764">
        <f t="shared" si="309"/>
        <v>0.96416407249470493</v>
      </c>
      <c r="Z764">
        <f t="shared" si="310"/>
        <v>4.6386912077893152</v>
      </c>
      <c r="AA764">
        <f t="shared" si="311"/>
        <v>3.5989845577675723</v>
      </c>
      <c r="AB764">
        <f t="shared" si="312"/>
        <v>3.0391425154481717</v>
      </c>
      <c r="AC764">
        <f t="shared" si="313"/>
        <v>2.1060724449158386</v>
      </c>
      <c r="AD764">
        <f t="shared" si="314"/>
        <v>1.3329572436176194</v>
      </c>
      <c r="AE764">
        <f t="shared" si="315"/>
        <v>1.2168032922108951</v>
      </c>
      <c r="AF764">
        <f t="shared" si="316"/>
        <v>1.3799627943896233</v>
      </c>
      <c r="AG764">
        <f t="shared" si="317"/>
        <v>7.5519740335082677</v>
      </c>
      <c r="AH764">
        <f t="shared" si="318"/>
        <v>5.8592901984115882</v>
      </c>
      <c r="AI764">
        <f t="shared" si="319"/>
        <v>4.9478450564364511</v>
      </c>
      <c r="AJ764">
        <f t="shared" si="320"/>
        <v>3.4287698198112255</v>
      </c>
      <c r="AK764">
        <f t="shared" si="321"/>
        <v>2.1701074808931806</v>
      </c>
      <c r="AL764">
        <f t="shared" si="322"/>
        <v>2.3808556106698853</v>
      </c>
      <c r="AM764">
        <f t="shared" si="323"/>
        <v>2.5637849873160654</v>
      </c>
      <c r="AN764">
        <f>ACOS(COS(RADIANS(90-$C764)) *COS(RADIANS(90-'1. Intensity Data'!$C$8)) +SIN(RADIANS(90-'Climate Stations - U of M'!$C764)) *SIN(RADIANS(90-'1. Intensity Data'!$C$8)) *COS(RADIANS('Climate Stations - U of M'!$D764-'1. Intensity Data'!$C$9))) *6371</f>
        <v>448.92175557165342</v>
      </c>
    </row>
    <row r="765" spans="1:40" x14ac:dyDescent="0.25">
      <c r="A765">
        <v>695</v>
      </c>
      <c r="B765" t="s">
        <v>1389</v>
      </c>
      <c r="C765">
        <v>46.933300000000003</v>
      </c>
      <c r="D765">
        <v>-110.7333</v>
      </c>
      <c r="E765" s="13">
        <v>1723</v>
      </c>
      <c r="F765" t="s">
        <v>1390</v>
      </c>
      <c r="G765" t="s">
        <v>2345</v>
      </c>
      <c r="H765" s="8">
        <v>1.27664</v>
      </c>
      <c r="I765" s="8">
        <v>2.1473399999999998</v>
      </c>
      <c r="J765" s="8">
        <v>2.73333</v>
      </c>
      <c r="K765" s="8">
        <v>4.7160799999999998</v>
      </c>
      <c r="L765">
        <f t="shared" si="297"/>
        <v>5652.8873199999998</v>
      </c>
      <c r="M765">
        <f t="shared" si="298"/>
        <v>0.70350114269002595</v>
      </c>
      <c r="N765">
        <f t="shared" si="299"/>
        <v>1.7006333505653279</v>
      </c>
      <c r="O765" s="6">
        <f t="shared" si="300"/>
        <v>0.25488914724983125</v>
      </c>
      <c r="P765" s="6">
        <f t="shared" si="301"/>
        <v>0.5268254489184766</v>
      </c>
      <c r="Q765">
        <f t="shared" si="302"/>
        <v>1.1137293997419024</v>
      </c>
      <c r="R765" s="8">
        <v>1.6584079198607387</v>
      </c>
      <c r="S765">
        <f t="shared" si="303"/>
        <v>2.4481839765612903</v>
      </c>
      <c r="T765">
        <f t="shared" si="304"/>
        <v>1.89945308526307</v>
      </c>
      <c r="U765">
        <f t="shared" si="305"/>
        <v>1.6039826053332591</v>
      </c>
      <c r="V765">
        <f t="shared" si="306"/>
        <v>1.111531805450241</v>
      </c>
      <c r="W765">
        <f t="shared" si="307"/>
        <v>0.70350114269002595</v>
      </c>
      <c r="X765">
        <f t="shared" si="308"/>
        <v>0.84678585701751941</v>
      </c>
      <c r="Y765">
        <f t="shared" si="309"/>
        <v>0.97115698905378389</v>
      </c>
      <c r="Z765">
        <f t="shared" si="310"/>
        <v>3.8757783111018203</v>
      </c>
      <c r="AA765">
        <f t="shared" si="311"/>
        <v>3.0070693793031364</v>
      </c>
      <c r="AB765">
        <f t="shared" si="312"/>
        <v>2.5393030314115372</v>
      </c>
      <c r="AC765">
        <f t="shared" si="313"/>
        <v>1.7596924515922059</v>
      </c>
      <c r="AD765">
        <f t="shared" si="314"/>
        <v>1.1137293997419024</v>
      </c>
      <c r="AE765">
        <f t="shared" si="315"/>
        <v>1.1862256165956528</v>
      </c>
      <c r="AF765">
        <f t="shared" si="316"/>
        <v>1.3228436963403511</v>
      </c>
      <c r="AG765">
        <f t="shared" si="317"/>
        <v>5.9182040599673407</v>
      </c>
      <c r="AH765">
        <f t="shared" si="318"/>
        <v>4.5917100465263854</v>
      </c>
      <c r="AI765">
        <f t="shared" si="319"/>
        <v>3.8774440392889473</v>
      </c>
      <c r="AJ765">
        <f t="shared" si="320"/>
        <v>2.6870006938932183</v>
      </c>
      <c r="AK765">
        <f t="shared" si="321"/>
        <v>1.7006333505653279</v>
      </c>
      <c r="AL765">
        <f t="shared" si="322"/>
        <v>1.9588075129239959</v>
      </c>
      <c r="AM765">
        <f t="shared" si="323"/>
        <v>2.1829026858513201</v>
      </c>
      <c r="AN765">
        <f>ACOS(COS(RADIANS(90-$C765)) *COS(RADIANS(90-'1. Intensity Data'!$C$8)) +SIN(RADIANS(90-'Climate Stations - U of M'!$C765)) *SIN(RADIANS(90-'1. Intensity Data'!$C$8)) *COS(RADIANS('Climate Stations - U of M'!$D765-'1. Intensity Data'!$C$9))) *6371</f>
        <v>104.6689484722244</v>
      </c>
    </row>
    <row r="766" spans="1:40" x14ac:dyDescent="0.25">
      <c r="A766">
        <v>23</v>
      </c>
      <c r="B766" t="s">
        <v>49</v>
      </c>
      <c r="C766">
        <v>46.922400000000003</v>
      </c>
      <c r="D766">
        <v>-110.72410000000001</v>
      </c>
      <c r="E766" s="13">
        <v>1748</v>
      </c>
      <c r="F766" t="s">
        <v>50</v>
      </c>
      <c r="G766" t="s">
        <v>2345</v>
      </c>
      <c r="H766" s="8">
        <v>1.2800499999999999</v>
      </c>
      <c r="I766" s="8">
        <v>2.1440899999999998</v>
      </c>
      <c r="J766" s="8">
        <v>2.73081</v>
      </c>
      <c r="K766" s="8">
        <v>4.7232900000000004</v>
      </c>
      <c r="L766">
        <f t="shared" si="297"/>
        <v>5734.9083199999995</v>
      </c>
      <c r="M766">
        <f t="shared" si="298"/>
        <v>0.70814398753084051</v>
      </c>
      <c r="N766">
        <f t="shared" si="299"/>
        <v>1.6941352830981193</v>
      </c>
      <c r="O766" s="6">
        <f t="shared" si="300"/>
        <v>0.2520412825280326</v>
      </c>
      <c r="P766" s="6">
        <f t="shared" si="301"/>
        <v>0.53344228316182218</v>
      </c>
      <c r="Q766">
        <f t="shared" si="302"/>
        <v>1.1137887831299706</v>
      </c>
      <c r="R766" s="8">
        <v>1.8769044005500692</v>
      </c>
      <c r="S766">
        <f t="shared" si="303"/>
        <v>2.464341076607325</v>
      </c>
      <c r="T766">
        <f t="shared" si="304"/>
        <v>1.9119887663332693</v>
      </c>
      <c r="U766">
        <f t="shared" si="305"/>
        <v>1.6145682915703163</v>
      </c>
      <c r="V766">
        <f t="shared" si="306"/>
        <v>1.1188675002987281</v>
      </c>
      <c r="W766">
        <f t="shared" si="307"/>
        <v>0.70814398753084051</v>
      </c>
      <c r="X766">
        <f t="shared" si="308"/>
        <v>0.85112049064813045</v>
      </c>
      <c r="Y766">
        <f t="shared" si="309"/>
        <v>0.97522409535393806</v>
      </c>
      <c r="Z766">
        <f t="shared" si="310"/>
        <v>3.8759849652922975</v>
      </c>
      <c r="AA766">
        <f t="shared" si="311"/>
        <v>3.0072297144509212</v>
      </c>
      <c r="AB766">
        <f t="shared" si="312"/>
        <v>2.5394384255363329</v>
      </c>
      <c r="AC766">
        <f t="shared" si="313"/>
        <v>1.7597862773453536</v>
      </c>
      <c r="AD766">
        <f t="shared" si="314"/>
        <v>1.1137887831299706</v>
      </c>
      <c r="AE766">
        <f t="shared" si="315"/>
        <v>1.2408497367679856</v>
      </c>
      <c r="AF766">
        <f t="shared" si="316"/>
        <v>1.4248815528222685</v>
      </c>
      <c r="AG766">
        <f t="shared" si="317"/>
        <v>5.8955907851814544</v>
      </c>
      <c r="AH766">
        <f t="shared" si="318"/>
        <v>4.5741652643649218</v>
      </c>
      <c r="AI766">
        <f t="shared" si="319"/>
        <v>3.8626284454637116</v>
      </c>
      <c r="AJ766">
        <f t="shared" si="320"/>
        <v>2.6767337472950286</v>
      </c>
      <c r="AK766">
        <f t="shared" si="321"/>
        <v>1.6941352830981193</v>
      </c>
      <c r="AL766">
        <f t="shared" si="322"/>
        <v>1.9533039623235895</v>
      </c>
      <c r="AM766">
        <f t="shared" si="323"/>
        <v>2.1782623758912978</v>
      </c>
      <c r="AN766">
        <f>ACOS(COS(RADIANS(90-$C766)) *COS(RADIANS(90-'1. Intensity Data'!$C$8)) +SIN(RADIANS(90-'Climate Stations - U of M'!$C766)) *SIN(RADIANS(90-'1. Intensity Data'!$C$8)) *COS(RADIANS('Climate Stations - U of M'!$D766-'1. Intensity Data'!$C$9))) *6371</f>
        <v>104.89916537961477</v>
      </c>
    </row>
    <row r="767" spans="1:40" x14ac:dyDescent="0.25">
      <c r="A767">
        <v>696</v>
      </c>
      <c r="B767" t="s">
        <v>1391</v>
      </c>
      <c r="C767">
        <v>47.0381</v>
      </c>
      <c r="D767">
        <v>-110.7861</v>
      </c>
      <c r="E767" s="13">
        <v>1507.2</v>
      </c>
      <c r="F767" t="s">
        <v>1392</v>
      </c>
      <c r="G767" t="s">
        <v>2345</v>
      </c>
      <c r="H767" s="8">
        <v>1.2136400000000001</v>
      </c>
      <c r="I767" s="8">
        <v>1.9963</v>
      </c>
      <c r="J767" s="8">
        <v>2.68153</v>
      </c>
      <c r="K767" s="8">
        <v>4.4799199999999999</v>
      </c>
      <c r="L767">
        <f t="shared" si="297"/>
        <v>4944.8820480000004</v>
      </c>
      <c r="M767">
        <f t="shared" si="298"/>
        <v>0.68466514258578381</v>
      </c>
      <c r="N767">
        <f t="shared" si="299"/>
        <v>1.7376945610919423</v>
      </c>
      <c r="O767" s="6">
        <f t="shared" si="300"/>
        <v>0.26917771624681713</v>
      </c>
      <c r="P767" s="6">
        <f t="shared" si="301"/>
        <v>0.49808536749973753</v>
      </c>
      <c r="Q767">
        <f t="shared" si="302"/>
        <v>1.11788996429584</v>
      </c>
      <c r="R767" s="8">
        <v>1.6527565586739508</v>
      </c>
      <c r="S767">
        <f t="shared" si="303"/>
        <v>2.3826346961985276</v>
      </c>
      <c r="T767">
        <f t="shared" si="304"/>
        <v>1.8485958849816162</v>
      </c>
      <c r="U767">
        <f t="shared" si="305"/>
        <v>1.5610365250955869</v>
      </c>
      <c r="V767">
        <f t="shared" si="306"/>
        <v>1.0817709252855385</v>
      </c>
      <c r="W767">
        <f t="shared" si="307"/>
        <v>0.68466514258578381</v>
      </c>
      <c r="X767">
        <f t="shared" si="308"/>
        <v>0.8169088569393379</v>
      </c>
      <c r="Y767">
        <f t="shared" si="309"/>
        <v>0.93169640099822293</v>
      </c>
      <c r="Z767">
        <f t="shared" si="310"/>
        <v>3.8902570757495232</v>
      </c>
      <c r="AA767">
        <f t="shared" si="311"/>
        <v>3.0183029035987681</v>
      </c>
      <c r="AB767">
        <f t="shared" si="312"/>
        <v>2.5487891185945148</v>
      </c>
      <c r="AC767">
        <f t="shared" si="313"/>
        <v>1.7662661435874272</v>
      </c>
      <c r="AD767">
        <f t="shared" si="314"/>
        <v>1.11788996429584</v>
      </c>
      <c r="AE767">
        <f t="shared" si="315"/>
        <v>1.1848127762989558</v>
      </c>
      <c r="AF767">
        <f t="shared" si="316"/>
        <v>1.3202045106661213</v>
      </c>
      <c r="AG767">
        <f t="shared" si="317"/>
        <v>6.0471770725999594</v>
      </c>
      <c r="AH767">
        <f t="shared" si="318"/>
        <v>4.6917753149482442</v>
      </c>
      <c r="AI767">
        <f t="shared" si="319"/>
        <v>3.9619435992896279</v>
      </c>
      <c r="AJ767">
        <f t="shared" si="320"/>
        <v>2.7455574065252688</v>
      </c>
      <c r="AK767">
        <f t="shared" si="321"/>
        <v>1.7376945610919423</v>
      </c>
      <c r="AL767">
        <f t="shared" si="322"/>
        <v>1.9736534208189567</v>
      </c>
      <c r="AM767">
        <f t="shared" si="323"/>
        <v>2.1784657110620054</v>
      </c>
      <c r="AN767">
        <f>ACOS(COS(RADIANS(90-$C767)) *COS(RADIANS(90-'1. Intensity Data'!$C$8)) +SIN(RADIANS(90-'Climate Stations - U of M'!$C767)) *SIN(RADIANS(90-'1. Intensity Data'!$C$8)) *COS(RADIANS('Climate Stations - U of M'!$D767-'1. Intensity Data'!$C$9))) *6371</f>
        <v>105.80097768976441</v>
      </c>
    </row>
    <row r="768" spans="1:40" x14ac:dyDescent="0.25">
      <c r="A768">
        <v>697</v>
      </c>
      <c r="B768" t="s">
        <v>1393</v>
      </c>
      <c r="C768">
        <v>47.041400000000003</v>
      </c>
      <c r="D768">
        <v>-110.7761</v>
      </c>
      <c r="E768" s="13">
        <v>1594.0999999999899</v>
      </c>
      <c r="F768" t="s">
        <v>1394</v>
      </c>
      <c r="G768" t="s">
        <v>2345</v>
      </c>
      <c r="H768" s="8">
        <v>1.2178599999999999</v>
      </c>
      <c r="I768" s="8">
        <v>1.9961500000000001</v>
      </c>
      <c r="J768" s="8">
        <v>2.68011</v>
      </c>
      <c r="K768" s="8">
        <v>4.5025199999999996</v>
      </c>
      <c r="L768">
        <f t="shared" si="297"/>
        <v>5229.9870439999668</v>
      </c>
      <c r="M768">
        <f t="shared" si="298"/>
        <v>0.68928940803246241</v>
      </c>
      <c r="N768">
        <f t="shared" si="299"/>
        <v>1.7217625726036039</v>
      </c>
      <c r="O768" s="6">
        <f t="shared" si="300"/>
        <v>0.26392308100911677</v>
      </c>
      <c r="P768" s="6">
        <f t="shared" si="301"/>
        <v>0.50635186854629921</v>
      </c>
      <c r="Q768">
        <f t="shared" si="302"/>
        <v>1.1140572205749515</v>
      </c>
      <c r="R768" s="8">
        <v>1.8475027230973993</v>
      </c>
      <c r="S768">
        <f t="shared" si="303"/>
        <v>2.3987271399529688</v>
      </c>
      <c r="T768">
        <f t="shared" si="304"/>
        <v>1.8610814016876487</v>
      </c>
      <c r="U768">
        <f t="shared" si="305"/>
        <v>1.5715798503140141</v>
      </c>
      <c r="V768">
        <f t="shared" si="306"/>
        <v>1.0890772646912907</v>
      </c>
      <c r="W768">
        <f t="shared" si="307"/>
        <v>0.68928940803246241</v>
      </c>
      <c r="X768">
        <f t="shared" si="308"/>
        <v>0.82143205602434677</v>
      </c>
      <c r="Y768">
        <f t="shared" si="309"/>
        <v>0.93613187448130253</v>
      </c>
      <c r="Z768">
        <f t="shared" si="310"/>
        <v>3.8769191276008312</v>
      </c>
      <c r="AA768">
        <f t="shared" si="311"/>
        <v>3.0079544955523692</v>
      </c>
      <c r="AB768">
        <f t="shared" si="312"/>
        <v>2.5400504629108891</v>
      </c>
      <c r="AC768">
        <f t="shared" si="313"/>
        <v>1.7602104085084234</v>
      </c>
      <c r="AD768">
        <f t="shared" si="314"/>
        <v>1.1140572205749515</v>
      </c>
      <c r="AE768">
        <f t="shared" si="315"/>
        <v>1.2334993174048181</v>
      </c>
      <c r="AF768">
        <f t="shared" si="316"/>
        <v>1.4111509694518716</v>
      </c>
      <c r="AG768">
        <f t="shared" si="317"/>
        <v>5.9917337526605419</v>
      </c>
      <c r="AH768">
        <f t="shared" si="318"/>
        <v>4.6487589460297301</v>
      </c>
      <c r="AI768">
        <f t="shared" si="319"/>
        <v>3.9256186655362164</v>
      </c>
      <c r="AJ768">
        <f t="shared" si="320"/>
        <v>2.7203848647136941</v>
      </c>
      <c r="AK768">
        <f t="shared" si="321"/>
        <v>1.7217625726036039</v>
      </c>
      <c r="AL768">
        <f t="shared" si="322"/>
        <v>1.961349429452703</v>
      </c>
      <c r="AM768">
        <f t="shared" si="323"/>
        <v>2.1693108211977208</v>
      </c>
      <c r="AN768">
        <f>ACOS(COS(RADIANS(90-$C768)) *COS(RADIANS(90-'1. Intensity Data'!$C$8)) +SIN(RADIANS(90-'Climate Stations - U of M'!$C768)) *SIN(RADIANS(90-'1. Intensity Data'!$C$8)) *COS(RADIANS('Climate Stations - U of M'!$D768-'1. Intensity Data'!$C$9))) *6371</f>
        <v>106.64254007642084</v>
      </c>
    </row>
    <row r="769" spans="1:40" x14ac:dyDescent="0.25">
      <c r="A769" s="1">
        <v>1104</v>
      </c>
      <c r="B769" t="s">
        <v>2202</v>
      </c>
      <c r="C769">
        <v>46.833300000000001</v>
      </c>
      <c r="D769">
        <v>-112.5167</v>
      </c>
      <c r="E769" s="13">
        <v>1975.0999999999899</v>
      </c>
      <c r="F769" t="s">
        <v>2203</v>
      </c>
      <c r="G769" t="s">
        <v>2346</v>
      </c>
      <c r="H769" s="8">
        <v>0.94381000000000004</v>
      </c>
      <c r="I769" s="8">
        <v>1.68571</v>
      </c>
      <c r="J769" s="8">
        <v>2.03389</v>
      </c>
      <c r="K769" s="8">
        <v>3.4282900000000001</v>
      </c>
      <c r="L769">
        <f t="shared" si="297"/>
        <v>6479.9870839999667</v>
      </c>
      <c r="M769">
        <f t="shared" si="298"/>
        <v>0.4595125804680496</v>
      </c>
      <c r="N769">
        <f t="shared" si="299"/>
        <v>1.2112480232737204</v>
      </c>
      <c r="O769" s="6">
        <f t="shared" si="300"/>
        <v>0.19216028171679886</v>
      </c>
      <c r="P769" s="6">
        <f t="shared" si="301"/>
        <v>0.32631722298044563</v>
      </c>
      <c r="Q769">
        <f t="shared" si="302"/>
        <v>0.76878262312708301</v>
      </c>
      <c r="R769" s="8">
        <v>1.3746327877228248</v>
      </c>
      <c r="S769">
        <f t="shared" si="303"/>
        <v>1.5991037800288124</v>
      </c>
      <c r="T769">
        <f t="shared" si="304"/>
        <v>1.240683967263734</v>
      </c>
      <c r="U769">
        <f t="shared" si="305"/>
        <v>1.047688683467153</v>
      </c>
      <c r="V769">
        <f t="shared" si="306"/>
        <v>0.72602987713951839</v>
      </c>
      <c r="W769">
        <f t="shared" si="307"/>
        <v>0.4595125804680496</v>
      </c>
      <c r="X769">
        <f t="shared" si="308"/>
        <v>0.58058693535103723</v>
      </c>
      <c r="Y769">
        <f t="shared" si="309"/>
        <v>0.68567947538947049</v>
      </c>
      <c r="Z769">
        <f t="shared" si="310"/>
        <v>2.6753635284822486</v>
      </c>
      <c r="AA769">
        <f t="shared" si="311"/>
        <v>2.0757130824431238</v>
      </c>
      <c r="AB769">
        <f t="shared" si="312"/>
        <v>1.7528243807297492</v>
      </c>
      <c r="AC769">
        <f t="shared" si="313"/>
        <v>1.2146765445407912</v>
      </c>
      <c r="AD769">
        <f t="shared" si="314"/>
        <v>0.76878262312708301</v>
      </c>
      <c r="AE769">
        <f t="shared" si="315"/>
        <v>1.1152818335611743</v>
      </c>
      <c r="AF769">
        <f t="shared" si="316"/>
        <v>1.1903207096319455</v>
      </c>
      <c r="AG769">
        <f t="shared" si="317"/>
        <v>4.215143120992547</v>
      </c>
      <c r="AH769">
        <f t="shared" si="318"/>
        <v>3.2703696628390446</v>
      </c>
      <c r="AI769">
        <f t="shared" si="319"/>
        <v>2.7616454930640821</v>
      </c>
      <c r="AJ769">
        <f t="shared" si="320"/>
        <v>1.9137718767724783</v>
      </c>
      <c r="AK769">
        <f t="shared" si="321"/>
        <v>1.2112480232737204</v>
      </c>
      <c r="AL769">
        <f t="shared" si="322"/>
        <v>1.4169085174552905</v>
      </c>
      <c r="AM769">
        <f t="shared" si="323"/>
        <v>1.5954218264048929</v>
      </c>
      <c r="AN769">
        <f>ACOS(COS(RADIANS(90-$C769)) *COS(RADIANS(90-'1. Intensity Data'!$C$8)) +SIN(RADIANS(90-'Climate Stations - U of M'!$C769)) *SIN(RADIANS(90-'1. Intensity Data'!$C$8)) *COS(RADIANS('Climate Stations - U of M'!$D769-'1. Intensity Data'!$C$9))) *6371</f>
        <v>46.906853812450429</v>
      </c>
    </row>
    <row r="770" spans="1:40" x14ac:dyDescent="0.25">
      <c r="A770" s="1">
        <v>1105</v>
      </c>
      <c r="B770" t="s">
        <v>2204</v>
      </c>
      <c r="C770">
        <v>46.833300000000001</v>
      </c>
      <c r="D770">
        <v>-112.5</v>
      </c>
      <c r="E770" s="13">
        <v>2139.6999999999898</v>
      </c>
      <c r="F770" t="s">
        <v>2205</v>
      </c>
      <c r="G770" t="s">
        <v>2345</v>
      </c>
      <c r="H770" s="8">
        <v>0.92928999999999995</v>
      </c>
      <c r="I770" s="8">
        <v>1.62205</v>
      </c>
      <c r="J770" s="8">
        <v>2.0173299999999998</v>
      </c>
      <c r="K770" s="8">
        <v>3.4138700000000002</v>
      </c>
      <c r="L770">
        <f t="shared" si="297"/>
        <v>7020.0133479999668</v>
      </c>
      <c r="M770">
        <f t="shared" si="298"/>
        <v>0.50183626562004868</v>
      </c>
      <c r="N770">
        <f t="shared" si="299"/>
        <v>1.3628073037131467</v>
      </c>
      <c r="O770" s="6">
        <f t="shared" si="300"/>
        <v>0.22008332693812213</v>
      </c>
      <c r="P770" s="6">
        <f t="shared" si="301"/>
        <v>0.34928612806463666</v>
      </c>
      <c r="Q770">
        <f t="shared" si="302"/>
        <v>0.85604671588889159</v>
      </c>
      <c r="R770" s="8">
        <v>1.3169718748583907</v>
      </c>
      <c r="S770">
        <f t="shared" si="303"/>
        <v>1.7463902043577693</v>
      </c>
      <c r="T770">
        <f t="shared" si="304"/>
        <v>1.3549579171741315</v>
      </c>
      <c r="U770">
        <f t="shared" si="305"/>
        <v>1.1441866856137108</v>
      </c>
      <c r="V770">
        <f t="shared" si="306"/>
        <v>0.79290129967967693</v>
      </c>
      <c r="W770">
        <f t="shared" si="307"/>
        <v>0.50183626562004868</v>
      </c>
      <c r="X770">
        <f t="shared" si="308"/>
        <v>0.60869969921503653</v>
      </c>
      <c r="Y770">
        <f t="shared" si="309"/>
        <v>0.70145715957548593</v>
      </c>
      <c r="Z770">
        <f t="shared" si="310"/>
        <v>2.9790425712933426</v>
      </c>
      <c r="AA770">
        <f t="shared" si="311"/>
        <v>2.3113261329000072</v>
      </c>
      <c r="AB770">
        <f t="shared" si="312"/>
        <v>1.9517865122266727</v>
      </c>
      <c r="AC770">
        <f t="shared" si="313"/>
        <v>1.3525538111044488</v>
      </c>
      <c r="AD770">
        <f t="shared" si="314"/>
        <v>0.85604671588889159</v>
      </c>
      <c r="AE770">
        <f t="shared" si="315"/>
        <v>1.100866605345066</v>
      </c>
      <c r="AF770">
        <f t="shared" si="316"/>
        <v>1.1633930633242546</v>
      </c>
      <c r="AG770">
        <f t="shared" si="317"/>
        <v>4.74256941692175</v>
      </c>
      <c r="AH770">
        <f t="shared" si="318"/>
        <v>3.679579720025496</v>
      </c>
      <c r="AI770">
        <f t="shared" si="319"/>
        <v>3.1072006524659743</v>
      </c>
      <c r="AJ770">
        <f t="shared" si="320"/>
        <v>2.1532355398667717</v>
      </c>
      <c r="AK770">
        <f t="shared" si="321"/>
        <v>1.3628073037131467</v>
      </c>
      <c r="AL770">
        <f t="shared" si="322"/>
        <v>1.5264379777848598</v>
      </c>
      <c r="AM770">
        <f t="shared" si="323"/>
        <v>1.6684694028791072</v>
      </c>
      <c r="AN770">
        <f>ACOS(COS(RADIANS(90-$C770)) *COS(RADIANS(90-'1. Intensity Data'!$C$8)) +SIN(RADIANS(90-'Climate Stations - U of M'!$C770)) *SIN(RADIANS(90-'1. Intensity Data'!$C$8)) *COS(RADIANS('Climate Stations - U of M'!$D770-'1. Intensity Data'!$C$9))) *6371</f>
        <v>45.870820334775246</v>
      </c>
    </row>
    <row r="771" spans="1:40" x14ac:dyDescent="0.25">
      <c r="A771" s="1">
        <v>1140</v>
      </c>
      <c r="B771" t="s">
        <v>2272</v>
      </c>
      <c r="C771">
        <v>45.7333</v>
      </c>
      <c r="D771">
        <v>-114.4833</v>
      </c>
      <c r="E771" s="13">
        <v>1722.0999999999899</v>
      </c>
      <c r="F771" t="s">
        <v>2273</v>
      </c>
      <c r="G771" t="s">
        <v>2346</v>
      </c>
      <c r="H771" s="8">
        <v>1.0428599999999999</v>
      </c>
      <c r="I771" s="8">
        <v>2.1</v>
      </c>
      <c r="J771" s="8">
        <v>2.2331099999999999</v>
      </c>
      <c r="K771" s="8">
        <v>4.2093100000000003</v>
      </c>
      <c r="L771">
        <f t="shared" ref="L771:L834" si="324">E771*3.28084</f>
        <v>5649.9345639999665</v>
      </c>
      <c r="M771">
        <f t="shared" ref="M771:M834" si="325">IF($G771="E",0.028+(0.89*($H771*($H771/$I771))),(0.019+(0.711*($H771*($H771/$I771)))+(0.001*($L771/100))))</f>
        <v>0.44371506587599963</v>
      </c>
      <c r="N771">
        <f t="shared" ref="N771:N834" si="326">IF($G771="E",0.671+(0.757*($J771*($J771/$K771)))-(0.003*($L771/100)),(0.338+(0.67*($J771*($J771/$K771)))+(0.001*($L771/100))))</f>
        <v>1.1882500511729728</v>
      </c>
      <c r="O771" s="6">
        <f t="shared" ref="O771:O834" si="327">INDEX(LINEST($M771:$N771,LN($J$1:$K$1)),1)</f>
        <v>0.19031968479323613</v>
      </c>
      <c r="P771" s="6">
        <f t="shared" ref="P771:P834" si="328">INDEX(LINEST($M771:$N771,LN($J$1:$K$1)),1,2)</f>
        <v>0.31179551295651053</v>
      </c>
      <c r="Q771">
        <f t="shared" ref="Q771:Q834" si="329">O771*LN(10)+P771</f>
        <v>0.7500227820647416</v>
      </c>
      <c r="R771" s="8">
        <v>1.3114080899322209</v>
      </c>
      <c r="S771">
        <f t="shared" ref="S771:S834" si="330">0.29*$M771*12</f>
        <v>1.5441284292484785</v>
      </c>
      <c r="T771">
        <f t="shared" ref="T771:T834" si="331">0.45*$M771*6</f>
        <v>1.198030677865199</v>
      </c>
      <c r="U771">
        <f t="shared" ref="U771:U834" si="332">0.57*$M771*4</f>
        <v>1.011670350197279</v>
      </c>
      <c r="V771">
        <f t="shared" ref="V771:V834" si="333">0.79*$M771*2</f>
        <v>0.70106980408407948</v>
      </c>
      <c r="W771">
        <f t="shared" ref="W771:W834" si="334">M771</f>
        <v>0.44371506587599963</v>
      </c>
      <c r="X771">
        <f t="shared" ref="X771:X834" si="335">0.25*H771+0.75*M771</f>
        <v>0.59350129940699969</v>
      </c>
      <c r="Y771">
        <f t="shared" ref="Y771:Y834" si="336">0.467*H771+0.533*M771</f>
        <v>0.72351575011190783</v>
      </c>
      <c r="Z771">
        <f t="shared" ref="Z771:Z834" si="337">0.29*$Q771*12</f>
        <v>2.6100792815853007</v>
      </c>
      <c r="AA771">
        <f t="shared" ref="AA771:AA834" si="338">0.45*$Q771*6</f>
        <v>2.0250615115748025</v>
      </c>
      <c r="AB771">
        <f t="shared" ref="AB771:AB834" si="339">0.57*$Q771*4</f>
        <v>1.7100519431076107</v>
      </c>
      <c r="AC771">
        <f t="shared" ref="AC771:AC834" si="340">0.79*$Q771*2</f>
        <v>1.1850359956622918</v>
      </c>
      <c r="AD771">
        <f t="shared" ref="AD771:AD834" si="341">Q771</f>
        <v>0.7500227820647416</v>
      </c>
      <c r="AE771">
        <f t="shared" ref="AE771:AE834" si="342">0.25*R771+0.75*$Q$3</f>
        <v>1.0994756591135233</v>
      </c>
      <c r="AF771">
        <f t="shared" ref="AF771:AF834" si="343">0.467*R771+0.533*$Q$3</f>
        <v>1.1607947757637334</v>
      </c>
      <c r="AG771">
        <f t="shared" ref="AG771:AG834" si="344">0.29*$N771*12</f>
        <v>4.1351101780819448</v>
      </c>
      <c r="AH771">
        <f t="shared" ref="AH771:AH834" si="345">0.45*$N771*6</f>
        <v>3.2082751381670267</v>
      </c>
      <c r="AI771">
        <f t="shared" ref="AI771:AI834" si="346">0.57*$N771*4</f>
        <v>2.7092101166743778</v>
      </c>
      <c r="AJ771">
        <f t="shared" ref="AJ771:AJ834" si="347">0.79*$N771*2</f>
        <v>1.8774350808532971</v>
      </c>
      <c r="AK771">
        <f t="shared" ref="AK771:AK834" si="348">N771</f>
        <v>1.1882500511729728</v>
      </c>
      <c r="AL771">
        <f t="shared" ref="AL771:AL834" si="349">0.25*J771+0.75*N771</f>
        <v>1.4494650383797296</v>
      </c>
      <c r="AM771">
        <f t="shared" ref="AM771:AM834" si="350">0.467*J771+0.533*N771</f>
        <v>1.6761996472751943</v>
      </c>
      <c r="AN771">
        <f>ACOS(COS(RADIANS(90-$C771)) *COS(RADIANS(90-'1. Intensity Data'!$C$8)) +SIN(RADIANS(90-'Climate Stations - U of M'!$C771)) *SIN(RADIANS(90-'1. Intensity Data'!$C$8)) *COS(RADIANS('Climate Stations - U of M'!$D771-'1. Intensity Data'!$C$9))) *6371</f>
        <v>212.77803862654068</v>
      </c>
    </row>
    <row r="772" spans="1:40" x14ac:dyDescent="0.25">
      <c r="A772" s="1">
        <v>1011</v>
      </c>
      <c r="B772" t="s">
        <v>2017</v>
      </c>
      <c r="C772">
        <v>47.070799999999899</v>
      </c>
      <c r="D772">
        <v>-114.402199999999</v>
      </c>
      <c r="E772" s="13">
        <v>1005.8</v>
      </c>
      <c r="F772" t="s">
        <v>2018</v>
      </c>
      <c r="G772" t="s">
        <v>2346</v>
      </c>
      <c r="H772" s="8">
        <v>0.85419999999999996</v>
      </c>
      <c r="I772" s="8">
        <v>1.50688</v>
      </c>
      <c r="J772" s="8">
        <v>1.9522999999999999</v>
      </c>
      <c r="K772" s="8">
        <v>3.2134</v>
      </c>
      <c r="L772">
        <f t="shared" si="324"/>
        <v>3299.868872</v>
      </c>
      <c r="M772">
        <f t="shared" si="325"/>
        <v>0.39627731876353361</v>
      </c>
      <c r="N772">
        <f t="shared" si="326"/>
        <v>1.1656985220118405</v>
      </c>
      <c r="O772" s="6">
        <f t="shared" si="327"/>
        <v>0.19668115503939851</v>
      </c>
      <c r="P772" s="6">
        <f t="shared" si="328"/>
        <v>0.25994833067870105</v>
      </c>
      <c r="Q772">
        <f t="shared" si="329"/>
        <v>0.71282342634527085</v>
      </c>
      <c r="R772" s="8">
        <v>1.2614080899322211</v>
      </c>
      <c r="S772">
        <f t="shared" si="330"/>
        <v>1.3790450692970968</v>
      </c>
      <c r="T772">
        <f t="shared" si="331"/>
        <v>1.0699487606615408</v>
      </c>
      <c r="U772">
        <f t="shared" si="332"/>
        <v>0.9035122867808566</v>
      </c>
      <c r="V772">
        <f t="shared" si="333"/>
        <v>0.62611816364638317</v>
      </c>
      <c r="W772">
        <f t="shared" si="334"/>
        <v>0.39627731876353361</v>
      </c>
      <c r="X772">
        <f t="shared" si="335"/>
        <v>0.51075798907265024</v>
      </c>
      <c r="Y772">
        <f t="shared" si="336"/>
        <v>0.61012721090096345</v>
      </c>
      <c r="Z772">
        <f t="shared" si="337"/>
        <v>2.4806255236815424</v>
      </c>
      <c r="AA772">
        <f t="shared" si="338"/>
        <v>1.9246232511322314</v>
      </c>
      <c r="AB772">
        <f t="shared" si="339"/>
        <v>1.6252374120672175</v>
      </c>
      <c r="AC772">
        <f t="shared" si="340"/>
        <v>1.126261013625528</v>
      </c>
      <c r="AD772">
        <f t="shared" si="341"/>
        <v>0.71282342634527085</v>
      </c>
      <c r="AE772">
        <f t="shared" si="342"/>
        <v>1.0869756591135236</v>
      </c>
      <c r="AF772">
        <f t="shared" si="343"/>
        <v>1.1374447757637334</v>
      </c>
      <c r="AG772">
        <f t="shared" si="344"/>
        <v>4.0566308566012053</v>
      </c>
      <c r="AH772">
        <f t="shared" si="345"/>
        <v>3.1473860094319699</v>
      </c>
      <c r="AI772">
        <f t="shared" si="346"/>
        <v>2.6577926301869961</v>
      </c>
      <c r="AJ772">
        <f t="shared" si="347"/>
        <v>1.8418036647787082</v>
      </c>
      <c r="AK772">
        <f t="shared" si="348"/>
        <v>1.1656985220118405</v>
      </c>
      <c r="AL772">
        <f t="shared" si="349"/>
        <v>1.3623488915088804</v>
      </c>
      <c r="AM772">
        <f t="shared" si="350"/>
        <v>1.5330414122323111</v>
      </c>
      <c r="AN772">
        <f>ACOS(COS(RADIANS(90-$C772)) *COS(RADIANS(90-'1. Intensity Data'!$C$8)) +SIN(RADIANS(90-'Climate Stations - U of M'!$C772)) *SIN(RADIANS(90-'1. Intensity Data'!$C$8)) *COS(RADIANS('Climate Stations - U of M'!$D772-'1. Intensity Data'!$C$9))) *6371</f>
        <v>189.4032903952475</v>
      </c>
    </row>
    <row r="773" spans="1:40" x14ac:dyDescent="0.25">
      <c r="A773">
        <v>698</v>
      </c>
      <c r="B773" t="s">
        <v>1395</v>
      </c>
      <c r="C773">
        <v>48.033299999999898</v>
      </c>
      <c r="D773">
        <v>-104.13330000000001</v>
      </c>
      <c r="E773">
        <v>580</v>
      </c>
      <c r="F773" t="s">
        <v>1396</v>
      </c>
      <c r="G773" t="s">
        <v>2345</v>
      </c>
      <c r="H773" s="8">
        <v>1.2073199999999999</v>
      </c>
      <c r="I773" s="8">
        <v>1.7545500000000001</v>
      </c>
      <c r="J773" s="8">
        <v>3.0190700000000001</v>
      </c>
      <c r="K773" s="8">
        <v>4.16228</v>
      </c>
      <c r="L773">
        <f t="shared" si="324"/>
        <v>1902.8871999999999</v>
      </c>
      <c r="M773">
        <f t="shared" si="325"/>
        <v>0.76738229650679657</v>
      </c>
      <c r="N773">
        <f t="shared" si="326"/>
        <v>2.2716325269527333</v>
      </c>
      <c r="O773" s="6">
        <f t="shared" si="327"/>
        <v>0.38451978128929892</v>
      </c>
      <c r="P773" s="6">
        <f t="shared" si="328"/>
        <v>0.50085349423659209</v>
      </c>
      <c r="Q773">
        <f t="shared" si="329"/>
        <v>1.3862430105946626</v>
      </c>
      <c r="R773" s="8">
        <v>1.5108863090246993</v>
      </c>
      <c r="S773">
        <f t="shared" si="330"/>
        <v>2.6704903918436518</v>
      </c>
      <c r="T773">
        <f t="shared" si="331"/>
        <v>2.0719322005683507</v>
      </c>
      <c r="U773">
        <f t="shared" si="332"/>
        <v>1.749631636035496</v>
      </c>
      <c r="V773">
        <f t="shared" si="333"/>
        <v>1.2124640284807386</v>
      </c>
      <c r="W773">
        <f t="shared" si="334"/>
        <v>0.76738229650679657</v>
      </c>
      <c r="X773">
        <f t="shared" si="335"/>
        <v>0.87736672238009739</v>
      </c>
      <c r="Y773">
        <f t="shared" si="336"/>
        <v>0.97283320403812268</v>
      </c>
      <c r="Z773">
        <f t="shared" si="337"/>
        <v>4.8241256768694258</v>
      </c>
      <c r="AA773">
        <f t="shared" si="338"/>
        <v>3.742856128605589</v>
      </c>
      <c r="AB773">
        <f t="shared" si="339"/>
        <v>3.1606340641558304</v>
      </c>
      <c r="AC773">
        <f t="shared" si="340"/>
        <v>2.190263956739567</v>
      </c>
      <c r="AD773">
        <f t="shared" si="341"/>
        <v>1.3862430105946626</v>
      </c>
      <c r="AE773">
        <f t="shared" si="342"/>
        <v>1.1493452138866429</v>
      </c>
      <c r="AF773">
        <f t="shared" si="343"/>
        <v>1.2539511040799207</v>
      </c>
      <c r="AG773">
        <f t="shared" si="344"/>
        <v>7.9052811937955116</v>
      </c>
      <c r="AH773">
        <f t="shared" si="345"/>
        <v>6.1334078227723801</v>
      </c>
      <c r="AI773">
        <f t="shared" si="346"/>
        <v>5.1793221614522311</v>
      </c>
      <c r="AJ773">
        <f t="shared" si="347"/>
        <v>3.5891793925853186</v>
      </c>
      <c r="AK773">
        <f t="shared" si="348"/>
        <v>2.2716325269527333</v>
      </c>
      <c r="AL773">
        <f t="shared" si="349"/>
        <v>2.45849189521455</v>
      </c>
      <c r="AM773">
        <f t="shared" si="350"/>
        <v>2.6206858268658069</v>
      </c>
      <c r="AN773">
        <f>ACOS(COS(RADIANS(90-$C773)) *COS(RADIANS(90-'1. Intensity Data'!$C$8)) +SIN(RADIANS(90-'Climate Stations - U of M'!$C773)) *SIN(RADIANS(90-'1. Intensity Data'!$C$8)) *COS(RADIANS('Climate Stations - U of M'!$D773-'1. Intensity Data'!$C$9))) *6371</f>
        <v>615.03513136454205</v>
      </c>
    </row>
    <row r="774" spans="1:40" x14ac:dyDescent="0.25">
      <c r="A774" s="1">
        <v>1113</v>
      </c>
      <c r="B774" t="s">
        <v>2219</v>
      </c>
      <c r="C774">
        <v>48.149999999999899</v>
      </c>
      <c r="D774">
        <v>-113.95</v>
      </c>
      <c r="E774" s="13">
        <v>1841</v>
      </c>
      <c r="F774" t="s">
        <v>2220</v>
      </c>
      <c r="G774" t="s">
        <v>2346</v>
      </c>
      <c r="H774" s="8">
        <v>1.02372</v>
      </c>
      <c r="I774" s="8">
        <v>1.9</v>
      </c>
      <c r="J774" s="8">
        <v>2.2015500000000001</v>
      </c>
      <c r="K774" s="8">
        <v>4</v>
      </c>
      <c r="L774">
        <f t="shared" si="324"/>
        <v>6040.0264399999996</v>
      </c>
      <c r="M774">
        <f t="shared" si="325"/>
        <v>0.47157388329600003</v>
      </c>
      <c r="N774">
        <f t="shared" si="326"/>
        <v>1.2102430168187501</v>
      </c>
      <c r="O774" s="6">
        <f t="shared" si="327"/>
        <v>0.18882024274852327</v>
      </c>
      <c r="P774" s="6">
        <f t="shared" si="328"/>
        <v>0.34069366440221671</v>
      </c>
      <c r="Q774">
        <f t="shared" si="329"/>
        <v>0.77546834061048342</v>
      </c>
      <c r="R774" s="8">
        <v>1.3642893476641569</v>
      </c>
      <c r="S774">
        <f t="shared" si="330"/>
        <v>1.6410771138700799</v>
      </c>
      <c r="T774">
        <f t="shared" si="331"/>
        <v>1.2732494848992002</v>
      </c>
      <c r="U774">
        <f t="shared" si="332"/>
        <v>1.0751884539148799</v>
      </c>
      <c r="V774">
        <f t="shared" si="333"/>
        <v>0.74508673560768013</v>
      </c>
      <c r="W774">
        <f t="shared" si="334"/>
        <v>0.47157388329600003</v>
      </c>
      <c r="X774">
        <f t="shared" si="335"/>
        <v>0.60961041247199999</v>
      </c>
      <c r="Y774">
        <f t="shared" si="336"/>
        <v>0.72942611979676797</v>
      </c>
      <c r="Z774">
        <f t="shared" si="337"/>
        <v>2.698629825324482</v>
      </c>
      <c r="AA774">
        <f t="shared" si="338"/>
        <v>2.093764519648305</v>
      </c>
      <c r="AB774">
        <f t="shared" si="339"/>
        <v>1.7680678165919022</v>
      </c>
      <c r="AC774">
        <f t="shared" si="340"/>
        <v>1.2252399781645638</v>
      </c>
      <c r="AD774">
        <f t="shared" si="341"/>
        <v>0.77546834061048342</v>
      </c>
      <c r="AE774">
        <f t="shared" si="342"/>
        <v>1.1126959735465074</v>
      </c>
      <c r="AF774">
        <f t="shared" si="343"/>
        <v>1.1854903231245473</v>
      </c>
      <c r="AG774">
        <f t="shared" si="344"/>
        <v>4.2116456985292494</v>
      </c>
      <c r="AH774">
        <f t="shared" si="345"/>
        <v>3.2676561454106254</v>
      </c>
      <c r="AI774">
        <f t="shared" si="346"/>
        <v>2.7593540783467501</v>
      </c>
      <c r="AJ774">
        <f t="shared" si="347"/>
        <v>1.9121839665736253</v>
      </c>
      <c r="AK774">
        <f t="shared" si="348"/>
        <v>1.2102430168187501</v>
      </c>
      <c r="AL774">
        <f t="shared" si="349"/>
        <v>1.4580697626140626</v>
      </c>
      <c r="AM774">
        <f t="shared" si="350"/>
        <v>1.6731833779643939</v>
      </c>
      <c r="AN774">
        <f>ACOS(COS(RADIANS(90-$C774)) *COS(RADIANS(90-'1. Intensity Data'!$C$8)) +SIN(RADIANS(90-'Climate Stations - U of M'!$C774)) *SIN(RADIANS(90-'1. Intensity Data'!$C$8)) *COS(RADIANS('Climate Stations - U of M'!$D774-'1. Intensity Data'!$C$9))) *6371</f>
        <v>226.54711058426517</v>
      </c>
    </row>
    <row r="775" spans="1:40" x14ac:dyDescent="0.25">
      <c r="A775">
        <v>699</v>
      </c>
      <c r="B775" t="s">
        <v>1397</v>
      </c>
      <c r="C775">
        <v>45.583300000000001</v>
      </c>
      <c r="D775">
        <v>-111.65</v>
      </c>
      <c r="E775" s="13">
        <v>1464</v>
      </c>
      <c r="F775" t="s">
        <v>1398</v>
      </c>
      <c r="G775" t="s">
        <v>2345</v>
      </c>
      <c r="H775" s="8">
        <v>0.72787000000000002</v>
      </c>
      <c r="I775" s="8">
        <v>1.28281</v>
      </c>
      <c r="J775" s="8">
        <v>1.69119</v>
      </c>
      <c r="K775" s="8">
        <v>2.8118300000000001</v>
      </c>
      <c r="L775">
        <f t="shared" si="324"/>
        <v>4803.1497600000002</v>
      </c>
      <c r="M775">
        <f t="shared" si="325"/>
        <v>0.39556598080853755</v>
      </c>
      <c r="N775">
        <f t="shared" si="326"/>
        <v>1.2969070995394016</v>
      </c>
      <c r="O775" s="6">
        <f t="shared" si="327"/>
        <v>0.23040281651723521</v>
      </c>
      <c r="P775" s="6">
        <f t="shared" si="328"/>
        <v>0.23586291814654536</v>
      </c>
      <c r="Q775">
        <f t="shared" si="329"/>
        <v>0.76638500884297345</v>
      </c>
      <c r="R775" s="8">
        <v>1.5018916218782619</v>
      </c>
      <c r="S775">
        <f t="shared" si="330"/>
        <v>1.3765696132137106</v>
      </c>
      <c r="T775">
        <f t="shared" si="331"/>
        <v>1.0680281481830514</v>
      </c>
      <c r="U775">
        <f t="shared" si="332"/>
        <v>0.90189043624346554</v>
      </c>
      <c r="V775">
        <f t="shared" si="333"/>
        <v>0.6249942496774894</v>
      </c>
      <c r="W775">
        <f t="shared" si="334"/>
        <v>0.39556598080853755</v>
      </c>
      <c r="X775">
        <f t="shared" si="335"/>
        <v>0.4786419856064032</v>
      </c>
      <c r="Y775">
        <f t="shared" si="336"/>
        <v>0.55075195777095054</v>
      </c>
      <c r="Z775">
        <f t="shared" si="337"/>
        <v>2.6670198307735475</v>
      </c>
      <c r="AA775">
        <f t="shared" si="338"/>
        <v>2.0692395238760284</v>
      </c>
      <c r="AB775">
        <f t="shared" si="339"/>
        <v>1.7473578201619793</v>
      </c>
      <c r="AC775">
        <f t="shared" si="340"/>
        <v>1.210888313971898</v>
      </c>
      <c r="AD775">
        <f t="shared" si="341"/>
        <v>0.76638500884297345</v>
      </c>
      <c r="AE775">
        <f t="shared" si="342"/>
        <v>1.1470965421000336</v>
      </c>
      <c r="AF775">
        <f t="shared" si="343"/>
        <v>1.2497505851825346</v>
      </c>
      <c r="AG775">
        <f t="shared" si="344"/>
        <v>4.5132367063971177</v>
      </c>
      <c r="AH775">
        <f t="shared" si="345"/>
        <v>3.5016491687563844</v>
      </c>
      <c r="AI775">
        <f t="shared" si="346"/>
        <v>2.9569481869498353</v>
      </c>
      <c r="AJ775">
        <f t="shared" si="347"/>
        <v>2.0491132172722546</v>
      </c>
      <c r="AK775">
        <f t="shared" si="348"/>
        <v>1.2969070995394016</v>
      </c>
      <c r="AL775">
        <f t="shared" si="349"/>
        <v>1.3954778246545512</v>
      </c>
      <c r="AM775">
        <f t="shared" si="350"/>
        <v>1.4810372140545012</v>
      </c>
      <c r="AN775">
        <f>ACOS(COS(RADIANS(90-$C775)) *COS(RADIANS(90-'1. Intensity Data'!$C$8)) +SIN(RADIANS(90-'Climate Stations - U of M'!$C775)) *SIN(RADIANS(90-'1. Intensity Data'!$C$8)) *COS(RADIANS('Climate Stations - U of M'!$D775-'1. Intensity Data'!$C$9))) *6371</f>
        <v>115.48031337641331</v>
      </c>
    </row>
    <row r="776" spans="1:40" x14ac:dyDescent="0.25">
      <c r="A776">
        <v>700</v>
      </c>
      <c r="B776" t="s">
        <v>1399</v>
      </c>
      <c r="C776">
        <v>45.485599999999899</v>
      </c>
      <c r="D776">
        <v>-111.632499999999</v>
      </c>
      <c r="E776" s="13">
        <v>1446.3</v>
      </c>
      <c r="F776" t="s">
        <v>1400</v>
      </c>
      <c r="G776" t="s">
        <v>2345</v>
      </c>
      <c r="H776" s="8">
        <v>0.76609000000000005</v>
      </c>
      <c r="I776" s="8">
        <v>1.34351</v>
      </c>
      <c r="J776" s="8">
        <v>1.7285699999999999</v>
      </c>
      <c r="K776" s="8">
        <v>2.7565499999999998</v>
      </c>
      <c r="L776">
        <f t="shared" si="324"/>
        <v>4745.0788919999995</v>
      </c>
      <c r="M776">
        <f t="shared" si="325"/>
        <v>0.41678427433290421</v>
      </c>
      <c r="N776">
        <f t="shared" si="326"/>
        <v>1.3491955512495775</v>
      </c>
      <c r="O776" s="6">
        <f t="shared" si="327"/>
        <v>0.23834503928604239</v>
      </c>
      <c r="P776" s="6">
        <f t="shared" si="328"/>
        <v>0.25157608235133455</v>
      </c>
      <c r="Q776">
        <f t="shared" si="329"/>
        <v>0.80038581680045595</v>
      </c>
      <c r="R776" s="8">
        <v>-9.9989999999999996E-2</v>
      </c>
      <c r="S776">
        <f t="shared" si="330"/>
        <v>1.4504092746785064</v>
      </c>
      <c r="T776">
        <f t="shared" si="331"/>
        <v>1.1253175406988414</v>
      </c>
      <c r="U776">
        <f t="shared" si="332"/>
        <v>0.9502681454790215</v>
      </c>
      <c r="V776">
        <f t="shared" si="333"/>
        <v>0.65851915344598866</v>
      </c>
      <c r="W776">
        <f t="shared" si="334"/>
        <v>0.41678427433290421</v>
      </c>
      <c r="X776">
        <f t="shared" si="335"/>
        <v>0.5041107057496782</v>
      </c>
      <c r="Y776">
        <f t="shared" si="336"/>
        <v>0.57991004821943803</v>
      </c>
      <c r="Z776">
        <f t="shared" si="337"/>
        <v>2.7853426424655865</v>
      </c>
      <c r="AA776">
        <f t="shared" si="338"/>
        <v>2.1610417053612307</v>
      </c>
      <c r="AB776">
        <f t="shared" si="339"/>
        <v>1.8248796623050394</v>
      </c>
      <c r="AC776">
        <f t="shared" si="340"/>
        <v>1.2646095905447206</v>
      </c>
      <c r="AD776">
        <f t="shared" si="341"/>
        <v>0.80038581680045595</v>
      </c>
      <c r="AE776">
        <f t="shared" si="342"/>
        <v>0.74662613663046817</v>
      </c>
      <c r="AF776">
        <f t="shared" si="343"/>
        <v>0.50167186776538608</v>
      </c>
      <c r="AG776">
        <f t="shared" si="344"/>
        <v>4.6952005183485293</v>
      </c>
      <c r="AH776">
        <f t="shared" si="345"/>
        <v>3.6428279883738588</v>
      </c>
      <c r="AI776">
        <f t="shared" si="346"/>
        <v>3.0761658568490362</v>
      </c>
      <c r="AJ776">
        <f t="shared" si="347"/>
        <v>2.1317289709743323</v>
      </c>
      <c r="AK776">
        <f t="shared" si="348"/>
        <v>1.3491955512495775</v>
      </c>
      <c r="AL776">
        <f t="shared" si="349"/>
        <v>1.444039163437183</v>
      </c>
      <c r="AM776">
        <f t="shared" si="350"/>
        <v>1.5263634188160249</v>
      </c>
      <c r="AN776">
        <f>ACOS(COS(RADIANS(90-$C776)) *COS(RADIANS(90-'1. Intensity Data'!$C$8)) +SIN(RADIANS(90-'Climate Stations - U of M'!$C776)) *SIN(RADIANS(90-'1. Intensity Data'!$C$8)) *COS(RADIANS('Climate Stations - U of M'!$D776-'1. Intensity Data'!$C$9))) *6371</f>
        <v>126.3598675633995</v>
      </c>
    </row>
    <row r="777" spans="1:40" x14ac:dyDescent="0.25">
      <c r="A777" s="1">
        <v>1116</v>
      </c>
      <c r="B777" t="s">
        <v>2224</v>
      </c>
      <c r="C777">
        <v>47.2667</v>
      </c>
      <c r="D777">
        <v>-113.7667</v>
      </c>
      <c r="E777" s="13">
        <v>1929.4</v>
      </c>
      <c r="F777" t="s">
        <v>2225</v>
      </c>
      <c r="G777" t="s">
        <v>2346</v>
      </c>
      <c r="H777" s="8">
        <v>1.06291</v>
      </c>
      <c r="I777" s="8">
        <v>2.06535</v>
      </c>
      <c r="J777" s="8">
        <v>2.2406199999999998</v>
      </c>
      <c r="K777" s="8">
        <v>4.2785399999999996</v>
      </c>
      <c r="L777">
        <f t="shared" si="324"/>
        <v>6330.0526960000007</v>
      </c>
      <c r="M777">
        <f t="shared" si="325"/>
        <v>0.47122827384023824</v>
      </c>
      <c r="N777">
        <f t="shared" si="326"/>
        <v>1.1874689978748447</v>
      </c>
      <c r="O777" s="6">
        <f t="shared" si="327"/>
        <v>0.18308704295470224</v>
      </c>
      <c r="P777" s="6">
        <f t="shared" si="328"/>
        <v>0.34432200621912884</v>
      </c>
      <c r="Q777">
        <f t="shared" si="329"/>
        <v>0.76589550204698675</v>
      </c>
      <c r="R777" s="8">
        <v>1.4125872532423882</v>
      </c>
      <c r="S777">
        <f t="shared" si="330"/>
        <v>1.6398743929640289</v>
      </c>
      <c r="T777">
        <f t="shared" si="331"/>
        <v>1.2723163393686434</v>
      </c>
      <c r="U777">
        <f t="shared" si="332"/>
        <v>1.0744004643557432</v>
      </c>
      <c r="V777">
        <f t="shared" si="333"/>
        <v>0.74454067266757651</v>
      </c>
      <c r="W777">
        <f t="shared" si="334"/>
        <v>0.47122827384023824</v>
      </c>
      <c r="X777">
        <f t="shared" si="335"/>
        <v>0.61914870538017874</v>
      </c>
      <c r="Y777">
        <f t="shared" si="336"/>
        <v>0.74754363995684703</v>
      </c>
      <c r="Z777">
        <f t="shared" si="337"/>
        <v>2.6653163471235137</v>
      </c>
      <c r="AA777">
        <f t="shared" si="338"/>
        <v>2.067917855526864</v>
      </c>
      <c r="AB777">
        <f t="shared" si="339"/>
        <v>1.7462417446671297</v>
      </c>
      <c r="AC777">
        <f t="shared" si="340"/>
        <v>1.2101148932342392</v>
      </c>
      <c r="AD777">
        <f t="shared" si="341"/>
        <v>0.76589550204698675</v>
      </c>
      <c r="AE777">
        <f t="shared" si="342"/>
        <v>1.1247704499410651</v>
      </c>
      <c r="AF777">
        <f t="shared" si="343"/>
        <v>1.2080454450295814</v>
      </c>
      <c r="AG777">
        <f t="shared" si="344"/>
        <v>4.1323921126044594</v>
      </c>
      <c r="AH777">
        <f t="shared" si="345"/>
        <v>3.2061662942620806</v>
      </c>
      <c r="AI777">
        <f t="shared" si="346"/>
        <v>2.7074293151546458</v>
      </c>
      <c r="AJ777">
        <f t="shared" si="347"/>
        <v>1.8762010166422547</v>
      </c>
      <c r="AK777">
        <f t="shared" si="348"/>
        <v>1.1874689978748447</v>
      </c>
      <c r="AL777">
        <f t="shared" si="349"/>
        <v>1.4507567484061334</v>
      </c>
      <c r="AM777">
        <f t="shared" si="350"/>
        <v>1.6792905158672922</v>
      </c>
      <c r="AN777">
        <f>ACOS(COS(RADIANS(90-$C777)) *COS(RADIANS(90-'1. Intensity Data'!$C$8)) +SIN(RADIANS(90-'Climate Stations - U of M'!$C777)) *SIN(RADIANS(90-'1. Intensity Data'!$C$8)) *COS(RADIANS('Climate Stations - U of M'!$D777-'1. Intensity Data'!$C$9))) *6371</f>
        <v>152.88931449554445</v>
      </c>
    </row>
    <row r="778" spans="1:40" x14ac:dyDescent="0.25">
      <c r="A778" s="1">
        <v>1071</v>
      </c>
      <c r="B778" t="s">
        <v>2136</v>
      </c>
      <c r="C778">
        <v>45</v>
      </c>
      <c r="D778">
        <v>-110</v>
      </c>
      <c r="E778" s="13">
        <v>2240.3000000000002</v>
      </c>
      <c r="F778" t="s">
        <v>2137</v>
      </c>
      <c r="G778" t="s">
        <v>2345</v>
      </c>
      <c r="H778" s="8">
        <v>0.82265999999999995</v>
      </c>
      <c r="I778" s="8">
        <v>1.1171599999999999</v>
      </c>
      <c r="J778" s="8">
        <v>2.0226600000000001</v>
      </c>
      <c r="K778" s="8">
        <v>2.9344299999999999</v>
      </c>
      <c r="L778">
        <f t="shared" si="324"/>
        <v>7350.0658520000006</v>
      </c>
      <c r="M778">
        <f t="shared" si="325"/>
        <v>0.56715717827705969</v>
      </c>
      <c r="N778">
        <f t="shared" si="326"/>
        <v>1.5058999870116754</v>
      </c>
      <c r="O778" s="6">
        <f t="shared" si="327"/>
        <v>0.23996351949670511</v>
      </c>
      <c r="P778" s="6">
        <f t="shared" si="328"/>
        <v>0.40082714130067698</v>
      </c>
      <c r="Q778">
        <f t="shared" si="329"/>
        <v>0.95336356415617629</v>
      </c>
      <c r="R778" s="8">
        <v>1.1668762853288022</v>
      </c>
      <c r="S778">
        <f t="shared" si="330"/>
        <v>1.9737069804041676</v>
      </c>
      <c r="T778">
        <f t="shared" si="331"/>
        <v>1.5313243813480613</v>
      </c>
      <c r="U778">
        <f t="shared" si="332"/>
        <v>1.2931183664716961</v>
      </c>
      <c r="V778">
        <f t="shared" si="333"/>
        <v>0.89610834167775433</v>
      </c>
      <c r="W778">
        <f t="shared" si="334"/>
        <v>0.56715717827705969</v>
      </c>
      <c r="X778">
        <f t="shared" si="335"/>
        <v>0.63103288370779476</v>
      </c>
      <c r="Y778">
        <f t="shared" si="336"/>
        <v>0.68647699602167278</v>
      </c>
      <c r="Z778">
        <f t="shared" si="337"/>
        <v>3.3177052032634933</v>
      </c>
      <c r="AA778">
        <f t="shared" si="338"/>
        <v>2.5740816232216757</v>
      </c>
      <c r="AB778">
        <f t="shared" si="339"/>
        <v>2.1736689262760818</v>
      </c>
      <c r="AC778">
        <f t="shared" si="340"/>
        <v>1.5063144313667587</v>
      </c>
      <c r="AD778">
        <f t="shared" si="341"/>
        <v>0.95336356415617629</v>
      </c>
      <c r="AE778">
        <f t="shared" si="342"/>
        <v>1.0633427079626687</v>
      </c>
      <c r="AF778">
        <f t="shared" si="343"/>
        <v>1.0932984230139366</v>
      </c>
      <c r="AG778">
        <f t="shared" si="344"/>
        <v>5.2405319548006304</v>
      </c>
      <c r="AH778">
        <f t="shared" si="345"/>
        <v>4.0659299649315237</v>
      </c>
      <c r="AI778">
        <f t="shared" si="346"/>
        <v>3.4334519703866198</v>
      </c>
      <c r="AJ778">
        <f t="shared" si="347"/>
        <v>2.3793219794784473</v>
      </c>
      <c r="AK778">
        <f t="shared" si="348"/>
        <v>1.5058999870116754</v>
      </c>
      <c r="AL778">
        <f t="shared" si="349"/>
        <v>1.6350899902587566</v>
      </c>
      <c r="AM778">
        <f t="shared" si="350"/>
        <v>1.7472269130772231</v>
      </c>
      <c r="AN778">
        <f>ACOS(COS(RADIANS(90-$C778)) *COS(RADIANS(90-'1. Intensity Data'!$C$8)) +SIN(RADIANS(90-'Climate Stations - U of M'!$C778)) *SIN(RADIANS(90-'1. Intensity Data'!$C$8)) *COS(RADIANS('Climate Stations - U of M'!$D778-'1. Intensity Data'!$C$9))) *6371</f>
        <v>235.89114919512454</v>
      </c>
    </row>
    <row r="779" spans="1:40" x14ac:dyDescent="0.25">
      <c r="A779">
        <v>204</v>
      </c>
      <c r="B779" t="s">
        <v>410</v>
      </c>
      <c r="C779">
        <v>48.113900000000001</v>
      </c>
      <c r="D779">
        <v>-115.8446</v>
      </c>
      <c r="E779">
        <v>702.89999999999895</v>
      </c>
      <c r="F779" t="s">
        <v>411</v>
      </c>
      <c r="G779" t="s">
        <v>2346</v>
      </c>
      <c r="H779" s="8">
        <v>1.05</v>
      </c>
      <c r="I779" s="8">
        <v>2.04406</v>
      </c>
      <c r="J779" s="8">
        <v>2.2215699999999998</v>
      </c>
      <c r="K779" s="8">
        <v>4.32308</v>
      </c>
      <c r="L779">
        <f t="shared" si="324"/>
        <v>2306.1024359999965</v>
      </c>
      <c r="M779">
        <f t="shared" si="325"/>
        <v>0.42555147963039319</v>
      </c>
      <c r="N779">
        <f t="shared" si="326"/>
        <v>1.1259555179809833</v>
      </c>
      <c r="O779" s="6">
        <f t="shared" si="327"/>
        <v>0.1790388342243236</v>
      </c>
      <c r="P779" s="6">
        <f t="shared" si="328"/>
        <v>0.30145121647706385</v>
      </c>
      <c r="Q779">
        <f t="shared" si="329"/>
        <v>0.71370336722902361</v>
      </c>
      <c r="R779" s="8">
        <v>2.0654890933443562</v>
      </c>
      <c r="S779">
        <f t="shared" si="330"/>
        <v>1.4809191491137683</v>
      </c>
      <c r="T779">
        <f t="shared" si="331"/>
        <v>1.1489889950020615</v>
      </c>
      <c r="U779">
        <f t="shared" si="332"/>
        <v>0.97025737355729635</v>
      </c>
      <c r="V779">
        <f t="shared" si="333"/>
        <v>0.67237133781602132</v>
      </c>
      <c r="W779">
        <f t="shared" si="334"/>
        <v>0.42555147963039319</v>
      </c>
      <c r="X779">
        <f t="shared" si="335"/>
        <v>0.58166360972279496</v>
      </c>
      <c r="Y779">
        <f t="shared" si="336"/>
        <v>0.71716893864299969</v>
      </c>
      <c r="Z779">
        <f t="shared" si="337"/>
        <v>2.4836877179570021</v>
      </c>
      <c r="AA779">
        <f t="shared" si="338"/>
        <v>1.9269990915183637</v>
      </c>
      <c r="AB779">
        <f t="shared" si="339"/>
        <v>1.6272436772821737</v>
      </c>
      <c r="AC779">
        <f t="shared" si="340"/>
        <v>1.1276513202218574</v>
      </c>
      <c r="AD779">
        <f t="shared" si="341"/>
        <v>0.71370336722902361</v>
      </c>
      <c r="AE779">
        <f t="shared" si="342"/>
        <v>1.2879959099665572</v>
      </c>
      <c r="AF779">
        <f t="shared" si="343"/>
        <v>1.5129506043572005</v>
      </c>
      <c r="AG779">
        <f t="shared" si="344"/>
        <v>3.9183252025738211</v>
      </c>
      <c r="AH779">
        <f t="shared" si="345"/>
        <v>3.0400798985486546</v>
      </c>
      <c r="AI779">
        <f t="shared" si="346"/>
        <v>2.5671785809966416</v>
      </c>
      <c r="AJ779">
        <f t="shared" si="347"/>
        <v>1.7790097184099536</v>
      </c>
      <c r="AK779">
        <f t="shared" si="348"/>
        <v>1.1259555179809833</v>
      </c>
      <c r="AL779">
        <f t="shared" si="349"/>
        <v>1.3998591384857373</v>
      </c>
      <c r="AM779">
        <f t="shared" si="350"/>
        <v>1.6376074810838641</v>
      </c>
      <c r="AN779">
        <f>ACOS(COS(RADIANS(90-$C779)) *COS(RADIANS(90-'1. Intensity Data'!$C$8)) +SIN(RADIANS(90-'Climate Stations - U of M'!$C779)) *SIN(RADIANS(90-'1. Intensity Data'!$C$8)) *COS(RADIANS('Climate Stations - U of M'!$D779-'1. Intensity Data'!$C$9))) *6371</f>
        <v>334.58767210850397</v>
      </c>
    </row>
    <row r="780" spans="1:40" x14ac:dyDescent="0.25">
      <c r="A780">
        <v>701</v>
      </c>
      <c r="B780" t="s">
        <v>1401</v>
      </c>
      <c r="C780">
        <v>45.383299999999899</v>
      </c>
      <c r="D780">
        <v>-109.88330000000001</v>
      </c>
      <c r="E780" s="13">
        <v>1534.0999999999899</v>
      </c>
      <c r="F780" t="s">
        <v>1402</v>
      </c>
      <c r="G780" t="s">
        <v>2345</v>
      </c>
      <c r="H780" s="8">
        <v>1.2514799999999999</v>
      </c>
      <c r="I780" s="8">
        <v>2.2000000000000002</v>
      </c>
      <c r="J780" s="8">
        <v>2.5936300000000001</v>
      </c>
      <c r="K780" s="8">
        <v>4.48285</v>
      </c>
      <c r="L780">
        <f t="shared" si="324"/>
        <v>5033.1366439999665</v>
      </c>
      <c r="M780">
        <f t="shared" si="325"/>
        <v>0.66159997702545448</v>
      </c>
      <c r="N780">
        <f t="shared" si="326"/>
        <v>1.6559519726461165</v>
      </c>
      <c r="O780" s="6">
        <f t="shared" si="327"/>
        <v>0.25417846322502297</v>
      </c>
      <c r="P780" s="6">
        <f t="shared" si="328"/>
        <v>0.48541689188197013</v>
      </c>
      <c r="Q780">
        <f t="shared" si="329"/>
        <v>1.0706844322640432</v>
      </c>
      <c r="R780" s="8">
        <v>1.6734110979605499</v>
      </c>
      <c r="S780">
        <f t="shared" si="330"/>
        <v>2.3023679200485812</v>
      </c>
      <c r="T780">
        <f t="shared" si="331"/>
        <v>1.7863199379687271</v>
      </c>
      <c r="U780">
        <f t="shared" si="332"/>
        <v>1.5084479476180361</v>
      </c>
      <c r="V780">
        <f t="shared" si="333"/>
        <v>1.0453279637002182</v>
      </c>
      <c r="W780">
        <f t="shared" si="334"/>
        <v>0.66159997702545448</v>
      </c>
      <c r="X780">
        <f t="shared" si="335"/>
        <v>0.80906998276909081</v>
      </c>
      <c r="Y780">
        <f t="shared" si="336"/>
        <v>0.93707394775456732</v>
      </c>
      <c r="Z780">
        <f t="shared" si="337"/>
        <v>3.72598182427887</v>
      </c>
      <c r="AA780">
        <f t="shared" si="338"/>
        <v>2.8908479671129168</v>
      </c>
      <c r="AB780">
        <f t="shared" si="339"/>
        <v>2.4411605055620185</v>
      </c>
      <c r="AC780">
        <f t="shared" si="340"/>
        <v>1.6916814029771883</v>
      </c>
      <c r="AD780">
        <f t="shared" si="341"/>
        <v>1.0706844322640432</v>
      </c>
      <c r="AE780">
        <f t="shared" si="342"/>
        <v>1.1899764111206057</v>
      </c>
      <c r="AF780">
        <f t="shared" si="343"/>
        <v>1.329850180512963</v>
      </c>
      <c r="AG780">
        <f t="shared" si="344"/>
        <v>5.7627128648084849</v>
      </c>
      <c r="AH780">
        <f t="shared" si="345"/>
        <v>4.4710703261445142</v>
      </c>
      <c r="AI780">
        <f t="shared" si="346"/>
        <v>3.7755704976331455</v>
      </c>
      <c r="AJ780">
        <f t="shared" si="347"/>
        <v>2.6164041167808643</v>
      </c>
      <c r="AK780">
        <f t="shared" si="348"/>
        <v>1.6559519726461165</v>
      </c>
      <c r="AL780">
        <f t="shared" si="349"/>
        <v>1.8903714794845874</v>
      </c>
      <c r="AM780">
        <f t="shared" si="350"/>
        <v>2.0938476114203803</v>
      </c>
      <c r="AN780">
        <f>ACOS(COS(RADIANS(90-$C780)) *COS(RADIANS(90-'1. Intensity Data'!$C$8)) +SIN(RADIANS(90-'Climate Stations - U of M'!$C780)) *SIN(RADIANS(90-'1. Intensity Data'!$C$8)) *COS(RADIANS('Climate Stations - U of M'!$D780-'1. Intensity Data'!$C$9))) *6371</f>
        <v>212.37527082830317</v>
      </c>
    </row>
    <row r="781" spans="1:40" x14ac:dyDescent="0.25">
      <c r="A781">
        <v>702</v>
      </c>
      <c r="B781" t="s">
        <v>1403</v>
      </c>
      <c r="C781">
        <v>45.435000000000002</v>
      </c>
      <c r="D781">
        <v>-109.8081</v>
      </c>
      <c r="E781" s="13">
        <v>1475.2</v>
      </c>
      <c r="F781" t="s">
        <v>1404</v>
      </c>
      <c r="G781" t="s">
        <v>2345</v>
      </c>
      <c r="H781" s="8">
        <v>1.19512</v>
      </c>
      <c r="I781" s="8">
        <v>1.98061</v>
      </c>
      <c r="J781" s="8">
        <v>2.54</v>
      </c>
      <c r="K781" s="8">
        <v>4.4171500000000004</v>
      </c>
      <c r="L781">
        <f t="shared" si="324"/>
        <v>4839.895168</v>
      </c>
      <c r="M781">
        <f t="shared" si="325"/>
        <v>0.66982121407849093</v>
      </c>
      <c r="N781">
        <f t="shared" si="326"/>
        <v>1.631462042665534</v>
      </c>
      <c r="O781" s="6">
        <f t="shared" si="327"/>
        <v>0.24581676213373838</v>
      </c>
      <c r="P781" s="6">
        <f t="shared" si="328"/>
        <v>0.49943401847111546</v>
      </c>
      <c r="Q781">
        <f t="shared" si="329"/>
        <v>1.0654480305683247</v>
      </c>
      <c r="R781" s="8">
        <v>1.4716255930050464</v>
      </c>
      <c r="S781">
        <f t="shared" si="330"/>
        <v>2.3309778249931483</v>
      </c>
      <c r="T781">
        <f t="shared" si="331"/>
        <v>1.8085172780119256</v>
      </c>
      <c r="U781">
        <f t="shared" si="332"/>
        <v>1.5271923680989592</v>
      </c>
      <c r="V781">
        <f t="shared" si="333"/>
        <v>1.0583175182440157</v>
      </c>
      <c r="W781">
        <f t="shared" si="334"/>
        <v>0.66982121407849093</v>
      </c>
      <c r="X781">
        <f t="shared" si="335"/>
        <v>0.8011459105588683</v>
      </c>
      <c r="Y781">
        <f t="shared" si="336"/>
        <v>0.91513574710383572</v>
      </c>
      <c r="Z781">
        <f t="shared" si="337"/>
        <v>3.7077591463777697</v>
      </c>
      <c r="AA781">
        <f t="shared" si="338"/>
        <v>2.8767096825344769</v>
      </c>
      <c r="AB781">
        <f t="shared" si="339"/>
        <v>2.4292215096957803</v>
      </c>
      <c r="AC781">
        <f t="shared" si="340"/>
        <v>1.6834078882979531</v>
      </c>
      <c r="AD781">
        <f t="shared" si="341"/>
        <v>1.0654480305683247</v>
      </c>
      <c r="AE781">
        <f t="shared" si="342"/>
        <v>1.1395300348817297</v>
      </c>
      <c r="AF781">
        <f t="shared" si="343"/>
        <v>1.2356163496987427</v>
      </c>
      <c r="AG781">
        <f t="shared" si="344"/>
        <v>5.6774879084760581</v>
      </c>
      <c r="AH781">
        <f t="shared" si="345"/>
        <v>4.4049475151969411</v>
      </c>
      <c r="AI781">
        <f t="shared" si="346"/>
        <v>3.719733457277417</v>
      </c>
      <c r="AJ781">
        <f t="shared" si="347"/>
        <v>2.5777100274115439</v>
      </c>
      <c r="AK781">
        <f t="shared" si="348"/>
        <v>1.631462042665534</v>
      </c>
      <c r="AL781">
        <f t="shared" si="349"/>
        <v>1.8585965319991504</v>
      </c>
      <c r="AM781">
        <f t="shared" si="350"/>
        <v>2.0557492687407297</v>
      </c>
      <c r="AN781">
        <f>ACOS(COS(RADIANS(90-$C781)) *COS(RADIANS(90-'1. Intensity Data'!$C$8)) +SIN(RADIANS(90-'Climate Stations - U of M'!$C781)) *SIN(RADIANS(90-'1. Intensity Data'!$C$8)) *COS(RADIANS('Climate Stations - U of M'!$D781-'1. Intensity Data'!$C$9))) *6371</f>
        <v>213.33358034262579</v>
      </c>
    </row>
    <row r="782" spans="1:40" x14ac:dyDescent="0.25">
      <c r="A782">
        <v>703</v>
      </c>
      <c r="B782" t="s">
        <v>1405</v>
      </c>
      <c r="C782">
        <v>45.383299999999899</v>
      </c>
      <c r="D782">
        <v>-109.9</v>
      </c>
      <c r="E782" s="13">
        <v>2114.0999999999899</v>
      </c>
      <c r="F782" t="s">
        <v>1406</v>
      </c>
      <c r="G782" t="s">
        <v>2345</v>
      </c>
      <c r="H782" s="8">
        <v>1.3</v>
      </c>
      <c r="I782" s="8">
        <v>2.35</v>
      </c>
      <c r="J782" s="8">
        <v>2.67388</v>
      </c>
      <c r="K782" s="8">
        <v>4.8</v>
      </c>
      <c r="L782">
        <f t="shared" si="324"/>
        <v>6936.0238439999666</v>
      </c>
      <c r="M782">
        <f t="shared" si="325"/>
        <v>0.66804255319148942</v>
      </c>
      <c r="N782">
        <f t="shared" si="326"/>
        <v>1.5904761868843345</v>
      </c>
      <c r="O782" s="6">
        <f t="shared" si="327"/>
        <v>0.23579453198841571</v>
      </c>
      <c r="P782" s="6">
        <f t="shared" si="328"/>
        <v>0.50460223815226701</v>
      </c>
      <c r="Q782">
        <f t="shared" si="329"/>
        <v>1.0475392125183007</v>
      </c>
      <c r="R782" s="8">
        <v>1.4766136556753193</v>
      </c>
      <c r="S782">
        <f t="shared" si="330"/>
        <v>2.3247880851063831</v>
      </c>
      <c r="T782">
        <f t="shared" si="331"/>
        <v>1.8037148936170215</v>
      </c>
      <c r="U782">
        <f t="shared" si="332"/>
        <v>1.5231370212765958</v>
      </c>
      <c r="V782">
        <f t="shared" si="333"/>
        <v>1.0555072340425533</v>
      </c>
      <c r="W782">
        <f t="shared" si="334"/>
        <v>0.66804255319148942</v>
      </c>
      <c r="X782">
        <f t="shared" si="335"/>
        <v>0.82603191489361705</v>
      </c>
      <c r="Y782">
        <f t="shared" si="336"/>
        <v>0.96316668085106394</v>
      </c>
      <c r="Z782">
        <f t="shared" si="337"/>
        <v>3.6454364595636863</v>
      </c>
      <c r="AA782">
        <f t="shared" si="338"/>
        <v>2.8283558737994121</v>
      </c>
      <c r="AB782">
        <f t="shared" si="339"/>
        <v>2.3883894045417255</v>
      </c>
      <c r="AC782">
        <f t="shared" si="340"/>
        <v>1.6551119557789151</v>
      </c>
      <c r="AD782">
        <f t="shared" si="341"/>
        <v>1.0475392125183007</v>
      </c>
      <c r="AE782">
        <f t="shared" si="342"/>
        <v>1.140777050549298</v>
      </c>
      <c r="AF782">
        <f t="shared" si="343"/>
        <v>1.2379457749657603</v>
      </c>
      <c r="AG782">
        <f t="shared" si="344"/>
        <v>5.5348571303574836</v>
      </c>
      <c r="AH782">
        <f t="shared" si="345"/>
        <v>4.2942857045877032</v>
      </c>
      <c r="AI782">
        <f t="shared" si="346"/>
        <v>3.6262857060962821</v>
      </c>
      <c r="AJ782">
        <f t="shared" si="347"/>
        <v>2.5129523752772487</v>
      </c>
      <c r="AK782">
        <f t="shared" si="348"/>
        <v>1.5904761868843345</v>
      </c>
      <c r="AL782">
        <f t="shared" si="349"/>
        <v>1.861327140163251</v>
      </c>
      <c r="AM782">
        <f t="shared" si="350"/>
        <v>2.0964257676093503</v>
      </c>
      <c r="AN782">
        <f>ACOS(COS(RADIANS(90-$C782)) *COS(RADIANS(90-'1. Intensity Data'!$C$8)) +SIN(RADIANS(90-'Climate Stations - U of M'!$C782)) *SIN(RADIANS(90-'1. Intensity Data'!$C$8)) *COS(RADIANS('Climate Stations - U of M'!$D782-'1. Intensity Data'!$C$9))) *6371</f>
        <v>211.37734898149628</v>
      </c>
    </row>
    <row r="783" spans="1:40" x14ac:dyDescent="0.25">
      <c r="A783">
        <v>704</v>
      </c>
      <c r="B783" t="s">
        <v>1407</v>
      </c>
      <c r="C783">
        <v>48.549700000000001</v>
      </c>
      <c r="D783">
        <v>-114.573899999999</v>
      </c>
      <c r="E783">
        <v>964.7</v>
      </c>
      <c r="F783" t="s">
        <v>1408</v>
      </c>
      <c r="G783" t="s">
        <v>2346</v>
      </c>
      <c r="H783" s="8">
        <v>0.8</v>
      </c>
      <c r="I783" s="8">
        <v>1.37741</v>
      </c>
      <c r="J783" s="8">
        <v>1.8187500000000001</v>
      </c>
      <c r="K783" s="8">
        <v>2.9766400000000002</v>
      </c>
      <c r="L783">
        <f t="shared" si="324"/>
        <v>3165.0263480000003</v>
      </c>
      <c r="M783">
        <f t="shared" si="325"/>
        <v>0.38100941580211178</v>
      </c>
      <c r="N783">
        <f t="shared" si="326"/>
        <v>1.1142013502338568</v>
      </c>
      <c r="O783" s="6">
        <f t="shared" si="327"/>
        <v>0.18742014896497311</v>
      </c>
      <c r="P783" s="6">
        <f t="shared" si="328"/>
        <v>0.25109966796691569</v>
      </c>
      <c r="Q783">
        <f t="shared" si="329"/>
        <v>0.68265050910038627</v>
      </c>
      <c r="R783" s="8">
        <v>1.6405379163669775</v>
      </c>
      <c r="S783">
        <f t="shared" si="330"/>
        <v>1.3259127669913489</v>
      </c>
      <c r="T783">
        <f t="shared" si="331"/>
        <v>1.0287254226657019</v>
      </c>
      <c r="U783">
        <f t="shared" si="332"/>
        <v>0.86870146802881476</v>
      </c>
      <c r="V783">
        <f t="shared" si="333"/>
        <v>0.60199487696733667</v>
      </c>
      <c r="W783">
        <f t="shared" si="334"/>
        <v>0.38100941580211178</v>
      </c>
      <c r="X783">
        <f t="shared" si="335"/>
        <v>0.48575706185158385</v>
      </c>
      <c r="Y783">
        <f t="shared" si="336"/>
        <v>0.57667801862252566</v>
      </c>
      <c r="Z783">
        <f t="shared" si="337"/>
        <v>2.375623771669344</v>
      </c>
      <c r="AA783">
        <f t="shared" si="338"/>
        <v>1.8431563745710429</v>
      </c>
      <c r="AB783">
        <f t="shared" si="339"/>
        <v>1.5564431607488807</v>
      </c>
      <c r="AC783">
        <f t="shared" si="340"/>
        <v>1.0785878043786103</v>
      </c>
      <c r="AD783">
        <f t="shared" si="341"/>
        <v>0.68265050910038627</v>
      </c>
      <c r="AE783">
        <f t="shared" si="342"/>
        <v>1.1817581157222126</v>
      </c>
      <c r="AF783">
        <f t="shared" si="343"/>
        <v>1.3144984047087647</v>
      </c>
      <c r="AG783">
        <f t="shared" si="344"/>
        <v>3.8774206988138218</v>
      </c>
      <c r="AH783">
        <f t="shared" si="345"/>
        <v>3.0083436456314132</v>
      </c>
      <c r="AI783">
        <f t="shared" si="346"/>
        <v>2.5403790785331934</v>
      </c>
      <c r="AJ783">
        <f t="shared" si="347"/>
        <v>1.7604381333694938</v>
      </c>
      <c r="AK783">
        <f t="shared" si="348"/>
        <v>1.1142013502338568</v>
      </c>
      <c r="AL783">
        <f t="shared" si="349"/>
        <v>1.2903385126753926</v>
      </c>
      <c r="AM783">
        <f t="shared" si="350"/>
        <v>1.4432255696746457</v>
      </c>
      <c r="AN783">
        <f>ACOS(COS(RADIANS(90-$C783)) *COS(RADIANS(90-'1. Intensity Data'!$C$8)) +SIN(RADIANS(90-'Climate Stations - U of M'!$C783)) *SIN(RADIANS(90-'1. Intensity Data'!$C$8)) *COS(RADIANS('Climate Stations - U of M'!$D783-'1. Intensity Data'!$C$9))) *6371</f>
        <v>290.39337293581195</v>
      </c>
    </row>
    <row r="784" spans="1:40" x14ac:dyDescent="0.25">
      <c r="A784">
        <v>705</v>
      </c>
      <c r="B784" t="s">
        <v>1409</v>
      </c>
      <c r="C784">
        <v>46.149999999999899</v>
      </c>
      <c r="D784">
        <v>-112.4833</v>
      </c>
      <c r="E784" s="13">
        <v>1934</v>
      </c>
      <c r="F784" t="s">
        <v>1410</v>
      </c>
      <c r="G784" t="s">
        <v>2345</v>
      </c>
      <c r="H784" s="8">
        <v>0.85</v>
      </c>
      <c r="I784" s="8">
        <v>1.49091</v>
      </c>
      <c r="J784" s="8">
        <v>1.8272999999999999</v>
      </c>
      <c r="K784" s="8">
        <v>3.1256400000000002</v>
      </c>
      <c r="L784">
        <f t="shared" si="324"/>
        <v>6345.1445599999997</v>
      </c>
      <c r="M784">
        <f t="shared" si="325"/>
        <v>0.45929699311158956</v>
      </c>
      <c r="N784">
        <f t="shared" si="326"/>
        <v>1.2893255318125081</v>
      </c>
      <c r="O784" s="6">
        <f t="shared" si="327"/>
        <v>0.21217373659337085</v>
      </c>
      <c r="P784" s="6">
        <f t="shared" si="328"/>
        <v>0.31222936580302607</v>
      </c>
      <c r="Q784">
        <f t="shared" si="329"/>
        <v>0.80077744880776702</v>
      </c>
      <c r="R784" s="8">
        <v>1.9124165438661875</v>
      </c>
      <c r="S784">
        <f t="shared" si="330"/>
        <v>1.5983535360283316</v>
      </c>
      <c r="T784">
        <f t="shared" si="331"/>
        <v>1.2401018814012919</v>
      </c>
      <c r="U784">
        <f t="shared" si="332"/>
        <v>1.0471971442944241</v>
      </c>
      <c r="V784">
        <f t="shared" si="333"/>
        <v>0.7256892491163115</v>
      </c>
      <c r="W784">
        <f t="shared" si="334"/>
        <v>0.45929699311158956</v>
      </c>
      <c r="X784">
        <f t="shared" si="335"/>
        <v>0.55697274483369219</v>
      </c>
      <c r="Y784">
        <f t="shared" si="336"/>
        <v>0.64175529732847725</v>
      </c>
      <c r="Z784">
        <f t="shared" si="337"/>
        <v>2.786705521851029</v>
      </c>
      <c r="AA784">
        <f t="shared" si="338"/>
        <v>2.1620991117809711</v>
      </c>
      <c r="AB784">
        <f t="shared" si="339"/>
        <v>1.8257725832817087</v>
      </c>
      <c r="AC784">
        <f t="shared" si="340"/>
        <v>1.265228369116272</v>
      </c>
      <c r="AD784">
        <f t="shared" si="341"/>
        <v>0.80077744880776702</v>
      </c>
      <c r="AE784">
        <f t="shared" si="342"/>
        <v>1.2497277725970151</v>
      </c>
      <c r="AF784">
        <f t="shared" si="343"/>
        <v>1.4414657237508957</v>
      </c>
      <c r="AG784">
        <f t="shared" si="344"/>
        <v>4.4868528507075283</v>
      </c>
      <c r="AH784">
        <f t="shared" si="345"/>
        <v>3.4811789358937717</v>
      </c>
      <c r="AI784">
        <f t="shared" si="346"/>
        <v>2.939662212532518</v>
      </c>
      <c r="AJ784">
        <f t="shared" si="347"/>
        <v>2.0371343402637629</v>
      </c>
      <c r="AK784">
        <f t="shared" si="348"/>
        <v>1.2893255318125081</v>
      </c>
      <c r="AL784">
        <f t="shared" si="349"/>
        <v>1.423819148859381</v>
      </c>
      <c r="AM784">
        <f t="shared" si="350"/>
        <v>1.5405596084560669</v>
      </c>
      <c r="AN784">
        <f>ACOS(COS(RADIANS(90-$C784)) *COS(RADIANS(90-'1. Intensity Data'!$C$8)) +SIN(RADIANS(90-'Climate Stations - U of M'!$C784)) *SIN(RADIANS(90-'1. Intensity Data'!$C$8)) *COS(RADIANS('Climate Stations - U of M'!$D784-'1. Intensity Data'!$C$9))) *6371</f>
        <v>60.853637083288312</v>
      </c>
    </row>
    <row r="785" spans="1:40" x14ac:dyDescent="0.25">
      <c r="A785" s="1">
        <v>1069</v>
      </c>
      <c r="B785" t="s">
        <v>2132</v>
      </c>
      <c r="C785">
        <v>46.899999999999899</v>
      </c>
      <c r="D785">
        <v>-110.849999999999</v>
      </c>
      <c r="E785" s="13">
        <v>2258.5999999999899</v>
      </c>
      <c r="F785" t="s">
        <v>2133</v>
      </c>
      <c r="G785" t="s">
        <v>2345</v>
      </c>
      <c r="H785" s="8">
        <v>1.2057800000000001</v>
      </c>
      <c r="I785" s="8">
        <v>1.9818199999999999</v>
      </c>
      <c r="J785" s="8">
        <v>2.6130599999999999</v>
      </c>
      <c r="K785" s="8">
        <v>4.38</v>
      </c>
      <c r="L785">
        <f t="shared" si="324"/>
        <v>7410.1052239999672</v>
      </c>
      <c r="M785">
        <f t="shared" si="325"/>
        <v>0.68092297659525103</v>
      </c>
      <c r="N785">
        <f t="shared" si="326"/>
        <v>1.6288015237926035</v>
      </c>
      <c r="O785" s="6">
        <f t="shared" si="327"/>
        <v>0.24229881723142202</v>
      </c>
      <c r="P785" s="6">
        <f t="shared" si="328"/>
        <v>0.51297423457828117</v>
      </c>
      <c r="Q785">
        <f t="shared" si="329"/>
        <v>1.0708878791854424</v>
      </c>
      <c r="R785" s="8">
        <v>1.1963906113880118</v>
      </c>
      <c r="S785">
        <f t="shared" si="330"/>
        <v>2.3696119585514737</v>
      </c>
      <c r="T785">
        <f t="shared" si="331"/>
        <v>1.8384920368071778</v>
      </c>
      <c r="U785">
        <f t="shared" si="332"/>
        <v>1.5525043866371722</v>
      </c>
      <c r="V785">
        <f t="shared" si="333"/>
        <v>1.0758583030204967</v>
      </c>
      <c r="W785">
        <f t="shared" si="334"/>
        <v>0.68092297659525103</v>
      </c>
      <c r="X785">
        <f t="shared" si="335"/>
        <v>0.81213723244643821</v>
      </c>
      <c r="Y785">
        <f t="shared" si="336"/>
        <v>0.92603120652526894</v>
      </c>
      <c r="Z785">
        <f t="shared" si="337"/>
        <v>3.7266898195653395</v>
      </c>
      <c r="AA785">
        <f t="shared" si="338"/>
        <v>2.8913972738006946</v>
      </c>
      <c r="AB785">
        <f t="shared" si="339"/>
        <v>2.4416243645428084</v>
      </c>
      <c r="AC785">
        <f t="shared" si="340"/>
        <v>1.692002849112999</v>
      </c>
      <c r="AD785">
        <f t="shared" si="341"/>
        <v>1.0708878791854424</v>
      </c>
      <c r="AE785">
        <f t="shared" si="342"/>
        <v>1.0707212894774711</v>
      </c>
      <c r="AF785">
        <f t="shared" si="343"/>
        <v>1.1070816132835877</v>
      </c>
      <c r="AG785">
        <f t="shared" si="344"/>
        <v>5.6682293027982595</v>
      </c>
      <c r="AH785">
        <f t="shared" si="345"/>
        <v>4.3977641142400294</v>
      </c>
      <c r="AI785">
        <f t="shared" si="346"/>
        <v>3.7136674742471354</v>
      </c>
      <c r="AJ785">
        <f t="shared" si="347"/>
        <v>2.5735064075923137</v>
      </c>
      <c r="AK785">
        <f t="shared" si="348"/>
        <v>1.6288015237926035</v>
      </c>
      <c r="AL785">
        <f t="shared" si="349"/>
        <v>1.8748661428444526</v>
      </c>
      <c r="AM785">
        <f t="shared" si="350"/>
        <v>2.088450232181458</v>
      </c>
      <c r="AN785">
        <f>ACOS(COS(RADIANS(90-$C785)) *COS(RADIANS(90-'1. Intensity Data'!$C$8)) +SIN(RADIANS(90-'Climate Stations - U of M'!$C785)) *SIN(RADIANS(90-'1. Intensity Data'!$C$8)) *COS(RADIANS('Climate Stations - U of M'!$D785-'1. Intensity Data'!$C$9))) *6371</f>
        <v>95.067904694483346</v>
      </c>
    </row>
    <row r="786" spans="1:40" x14ac:dyDescent="0.25">
      <c r="A786">
        <v>706</v>
      </c>
      <c r="B786" t="s">
        <v>1411</v>
      </c>
      <c r="C786">
        <v>48.85</v>
      </c>
      <c r="D786">
        <v>-106.41670000000001</v>
      </c>
      <c r="E786">
        <v>997</v>
      </c>
      <c r="F786" t="s">
        <v>1412</v>
      </c>
      <c r="G786" t="s">
        <v>2345</v>
      </c>
      <c r="H786" s="8">
        <v>1.11111</v>
      </c>
      <c r="I786" s="8">
        <v>1.6405700000000001</v>
      </c>
      <c r="J786" s="8">
        <v>2.7888899999999999</v>
      </c>
      <c r="K786" s="8">
        <v>3.9714299999999998</v>
      </c>
      <c r="L786">
        <f t="shared" si="324"/>
        <v>3270.99748</v>
      </c>
      <c r="M786">
        <f t="shared" si="325"/>
        <v>0.69774480489646895</v>
      </c>
      <c r="N786">
        <f t="shared" si="326"/>
        <v>2.0554282287336822</v>
      </c>
      <c r="O786" s="6">
        <f t="shared" si="327"/>
        <v>0.34705404900568149</v>
      </c>
      <c r="P786" s="6">
        <f t="shared" si="328"/>
        <v>0.4571852693262678</v>
      </c>
      <c r="Q786">
        <f t="shared" si="329"/>
        <v>1.2563067490299751</v>
      </c>
      <c r="R786" s="8">
        <v>1.7010148484560634</v>
      </c>
      <c r="S786">
        <f t="shared" si="330"/>
        <v>2.4281519210397118</v>
      </c>
      <c r="T786">
        <f t="shared" si="331"/>
        <v>1.8839109732204662</v>
      </c>
      <c r="U786">
        <f t="shared" si="332"/>
        <v>1.5908581551639491</v>
      </c>
      <c r="V786">
        <f t="shared" si="333"/>
        <v>1.1024367917364211</v>
      </c>
      <c r="W786">
        <f t="shared" si="334"/>
        <v>0.69774480489646895</v>
      </c>
      <c r="X786">
        <f t="shared" si="335"/>
        <v>0.80108610367235178</v>
      </c>
      <c r="Y786">
        <f t="shared" si="336"/>
        <v>0.89078635100981807</v>
      </c>
      <c r="Z786">
        <f t="shared" si="337"/>
        <v>4.3719474866243129</v>
      </c>
      <c r="AA786">
        <f t="shared" si="338"/>
        <v>3.392028222380933</v>
      </c>
      <c r="AB786">
        <f t="shared" si="339"/>
        <v>2.8643793877883428</v>
      </c>
      <c r="AC786">
        <f t="shared" si="340"/>
        <v>1.9849646634673608</v>
      </c>
      <c r="AD786">
        <f t="shared" si="341"/>
        <v>1.2563067490299751</v>
      </c>
      <c r="AE786">
        <f t="shared" si="342"/>
        <v>1.1968773487444841</v>
      </c>
      <c r="AF786">
        <f t="shared" si="343"/>
        <v>1.3427411319943676</v>
      </c>
      <c r="AG786">
        <f t="shared" si="344"/>
        <v>7.1528902359932136</v>
      </c>
      <c r="AH786">
        <f t="shared" si="345"/>
        <v>5.5496562175809423</v>
      </c>
      <c r="AI786">
        <f t="shared" si="346"/>
        <v>4.6863763615127949</v>
      </c>
      <c r="AJ786">
        <f t="shared" si="347"/>
        <v>3.247576601399218</v>
      </c>
      <c r="AK786">
        <f t="shared" si="348"/>
        <v>2.0554282287336822</v>
      </c>
      <c r="AL786">
        <f t="shared" si="349"/>
        <v>2.2387936715502619</v>
      </c>
      <c r="AM786">
        <f t="shared" si="350"/>
        <v>2.3979548759150529</v>
      </c>
      <c r="AN786">
        <f>ACOS(COS(RADIANS(90-$C786)) *COS(RADIANS(90-'1. Intensity Data'!$C$8)) +SIN(RADIANS(90-'Climate Stations - U of M'!$C786)) *SIN(RADIANS(90-'1. Intensity Data'!$C$8)) *COS(RADIANS('Climate Stations - U of M'!$D786-'1. Intensity Data'!$C$9))) *6371</f>
        <v>488.05663101006377</v>
      </c>
    </row>
    <row r="787" spans="1:40" x14ac:dyDescent="0.25">
      <c r="A787">
        <v>707</v>
      </c>
      <c r="B787" t="s">
        <v>1413</v>
      </c>
      <c r="C787">
        <v>48.9988999999999</v>
      </c>
      <c r="D787">
        <v>-106.38</v>
      </c>
      <c r="E787">
        <v>877.2</v>
      </c>
      <c r="F787" t="s">
        <v>1414</v>
      </c>
      <c r="G787" t="s">
        <v>2345</v>
      </c>
      <c r="H787" s="8">
        <v>-9.9989999999999996E-2</v>
      </c>
      <c r="I787" s="8">
        <v>-9.9989999999999996E-2</v>
      </c>
      <c r="J787" s="8">
        <v>-9.9989999999999996E-2</v>
      </c>
      <c r="K787" s="8">
        <v>-9.9989999999999996E-2</v>
      </c>
      <c r="L787">
        <f t="shared" si="324"/>
        <v>2877.9528479999999</v>
      </c>
      <c r="M787">
        <f t="shared" si="325"/>
        <v>-6.0991100000000006E-2</v>
      </c>
      <c r="N787">
        <f t="shared" si="326"/>
        <v>0.50896898456000006</v>
      </c>
      <c r="O787" s="6">
        <f t="shared" si="327"/>
        <v>0.14569446134880831</v>
      </c>
      <c r="P787" s="6">
        <f t="shared" si="328"/>
        <v>-0.16197880510712639</v>
      </c>
      <c r="Q787">
        <f t="shared" si="329"/>
        <v>0.17349508972643682</v>
      </c>
      <c r="R787" s="8">
        <v>1.8117471947717654</v>
      </c>
      <c r="S787">
        <f t="shared" si="330"/>
        <v>-0.21224902800000001</v>
      </c>
      <c r="T787">
        <f t="shared" si="331"/>
        <v>-0.16467597000000003</v>
      </c>
      <c r="U787">
        <f t="shared" si="332"/>
        <v>-0.139059708</v>
      </c>
      <c r="V787">
        <f t="shared" si="333"/>
        <v>-9.6365938000000012E-2</v>
      </c>
      <c r="W787">
        <f t="shared" si="334"/>
        <v>-6.0991100000000006E-2</v>
      </c>
      <c r="X787">
        <f t="shared" si="335"/>
        <v>-7.0740825000000007E-2</v>
      </c>
      <c r="Y787">
        <f t="shared" si="336"/>
        <v>-7.9203586300000003E-2</v>
      </c>
      <c r="Z787">
        <f t="shared" si="337"/>
        <v>0.60376291224800016</v>
      </c>
      <c r="AA787">
        <f t="shared" si="338"/>
        <v>0.46843674226137944</v>
      </c>
      <c r="AB787">
        <f t="shared" si="339"/>
        <v>0.39556880457627591</v>
      </c>
      <c r="AC787">
        <f t="shared" si="340"/>
        <v>0.27412224176777017</v>
      </c>
      <c r="AD787">
        <f t="shared" si="341"/>
        <v>0.17349508972643682</v>
      </c>
      <c r="AE787">
        <f t="shared" si="342"/>
        <v>1.2245604353234096</v>
      </c>
      <c r="AF787">
        <f t="shared" si="343"/>
        <v>1.3944531377238008</v>
      </c>
      <c r="AG787">
        <f t="shared" si="344"/>
        <v>1.7712120662688002</v>
      </c>
      <c r="AH787">
        <f t="shared" si="345"/>
        <v>1.3742162583120003</v>
      </c>
      <c r="AI787">
        <f t="shared" si="346"/>
        <v>1.1604492847968</v>
      </c>
      <c r="AJ787">
        <f t="shared" si="347"/>
        <v>0.8041709956048001</v>
      </c>
      <c r="AK787">
        <f t="shared" si="348"/>
        <v>0.50896898456000006</v>
      </c>
      <c r="AL787">
        <f t="shared" si="349"/>
        <v>0.35672923842000004</v>
      </c>
      <c r="AM787">
        <f t="shared" si="350"/>
        <v>0.22458513877048006</v>
      </c>
      <c r="AN787">
        <f>ACOS(COS(RADIANS(90-$C787)) *COS(RADIANS(90-'1. Intensity Data'!$C$8)) +SIN(RADIANS(90-'Climate Stations - U of M'!$C787)) *SIN(RADIANS(90-'1. Intensity Data'!$C$8)) *COS(RADIANS('Climate Stations - U of M'!$D787-'1. Intensity Data'!$C$9))) *6371</f>
        <v>498.57067976068726</v>
      </c>
    </row>
    <row r="788" spans="1:40" x14ac:dyDescent="0.25">
      <c r="A788">
        <v>708</v>
      </c>
      <c r="B788" t="s">
        <v>1415</v>
      </c>
      <c r="C788">
        <v>48.695599999999899</v>
      </c>
      <c r="D788">
        <v>-106.315299999999</v>
      </c>
      <c r="E788">
        <v>894.89999999999895</v>
      </c>
      <c r="F788" t="s">
        <v>1416</v>
      </c>
      <c r="G788" t="s">
        <v>2345</v>
      </c>
      <c r="H788" s="8">
        <v>1.08483</v>
      </c>
      <c r="I788" s="8">
        <v>1.57365</v>
      </c>
      <c r="J788" s="8">
        <v>2.7330399999999999</v>
      </c>
      <c r="K788" s="8">
        <v>3.7735400000000001</v>
      </c>
      <c r="L788">
        <f t="shared" si="324"/>
        <v>2936.0237159999965</v>
      </c>
      <c r="M788">
        <f t="shared" si="325"/>
        <v>0.69358761778095512</v>
      </c>
      <c r="N788">
        <f t="shared" si="326"/>
        <v>2.081357700380269</v>
      </c>
      <c r="O788" s="6">
        <f t="shared" si="327"/>
        <v>0.35474486746977379</v>
      </c>
      <c r="P788" s="6">
        <f t="shared" si="328"/>
        <v>0.44769721307616994</v>
      </c>
      <c r="Q788">
        <f t="shared" si="329"/>
        <v>1.2645274567282194</v>
      </c>
      <c r="R788" s="8">
        <v>1.0330949851830857</v>
      </c>
      <c r="S788">
        <f t="shared" si="330"/>
        <v>2.4136849098777233</v>
      </c>
      <c r="T788">
        <f t="shared" si="331"/>
        <v>1.8726865680085787</v>
      </c>
      <c r="U788">
        <f t="shared" si="332"/>
        <v>1.5813797685405775</v>
      </c>
      <c r="V788">
        <f t="shared" si="333"/>
        <v>1.095868436093909</v>
      </c>
      <c r="W788">
        <f t="shared" si="334"/>
        <v>0.69358761778095512</v>
      </c>
      <c r="X788">
        <f t="shared" si="335"/>
        <v>0.79139821333571625</v>
      </c>
      <c r="Y788">
        <f t="shared" si="336"/>
        <v>0.87629781027724907</v>
      </c>
      <c r="Z788">
        <f t="shared" si="337"/>
        <v>4.4005555494142037</v>
      </c>
      <c r="AA788">
        <f t="shared" si="338"/>
        <v>3.4142241331661927</v>
      </c>
      <c r="AB788">
        <f t="shared" si="339"/>
        <v>2.8831226013403399</v>
      </c>
      <c r="AC788">
        <f t="shared" si="340"/>
        <v>1.9979533816305868</v>
      </c>
      <c r="AD788">
        <f t="shared" si="341"/>
        <v>1.2645274567282194</v>
      </c>
      <c r="AE788">
        <f t="shared" si="342"/>
        <v>1.0298973829262397</v>
      </c>
      <c r="AF788">
        <f t="shared" si="343"/>
        <v>1.0308225558458872</v>
      </c>
      <c r="AG788">
        <f t="shared" si="344"/>
        <v>7.2431247973233361</v>
      </c>
      <c r="AH788">
        <f t="shared" si="345"/>
        <v>5.6196657910267263</v>
      </c>
      <c r="AI788">
        <f t="shared" si="346"/>
        <v>4.745495556867013</v>
      </c>
      <c r="AJ788">
        <f t="shared" si="347"/>
        <v>3.2885451666008252</v>
      </c>
      <c r="AK788">
        <f t="shared" si="348"/>
        <v>2.081357700380269</v>
      </c>
      <c r="AL788">
        <f t="shared" si="349"/>
        <v>2.2442782752852017</v>
      </c>
      <c r="AM788">
        <f t="shared" si="350"/>
        <v>2.3856933343026836</v>
      </c>
      <c r="AN788">
        <f>ACOS(COS(RADIANS(90-$C788)) *COS(RADIANS(90-'1. Intensity Data'!$C$8)) +SIN(RADIANS(90-'Climate Stations - U of M'!$C788)) *SIN(RADIANS(90-'1. Intensity Data'!$C$8)) *COS(RADIANS('Climate Stations - U of M'!$D788-'1. Intensity Data'!$C$9))) *6371</f>
        <v>486.6421527287456</v>
      </c>
    </row>
    <row r="789" spans="1:40" x14ac:dyDescent="0.25">
      <c r="A789">
        <v>709</v>
      </c>
      <c r="B789" t="s">
        <v>1417</v>
      </c>
      <c r="C789">
        <v>46.683300000000003</v>
      </c>
      <c r="D789">
        <v>-112.5333</v>
      </c>
      <c r="E789" s="13">
        <v>1585</v>
      </c>
      <c r="F789" t="s">
        <v>1418</v>
      </c>
      <c r="G789" t="s">
        <v>2346</v>
      </c>
      <c r="H789" s="8">
        <v>0.86922999999999995</v>
      </c>
      <c r="I789" s="8">
        <v>1.5323599999999999</v>
      </c>
      <c r="J789" s="8">
        <v>1.91429</v>
      </c>
      <c r="K789" s="8">
        <v>3.2694700000000001</v>
      </c>
      <c r="L789">
        <f t="shared" si="324"/>
        <v>5200.1314000000002</v>
      </c>
      <c r="M789">
        <f t="shared" si="325"/>
        <v>0.42157410613233182</v>
      </c>
      <c r="N789">
        <f t="shared" si="326"/>
        <v>1.1409545745428402</v>
      </c>
      <c r="O789" s="6">
        <f t="shared" si="327"/>
        <v>0.18388963137801809</v>
      </c>
      <c r="P789" s="6">
        <f t="shared" si="328"/>
        <v>0.29411152660845102</v>
      </c>
      <c r="Q789">
        <f t="shared" si="329"/>
        <v>0.71753305057564565</v>
      </c>
      <c r="R789" s="8">
        <v>1.3954835809126809</v>
      </c>
      <c r="S789">
        <f t="shared" si="330"/>
        <v>1.4670778893405148</v>
      </c>
      <c r="T789">
        <f t="shared" si="331"/>
        <v>1.1382500865572958</v>
      </c>
      <c r="U789">
        <f t="shared" si="332"/>
        <v>0.96118896198171644</v>
      </c>
      <c r="V789">
        <f t="shared" si="333"/>
        <v>0.66608708768908431</v>
      </c>
      <c r="W789">
        <f t="shared" si="334"/>
        <v>0.42157410613233182</v>
      </c>
      <c r="X789">
        <f t="shared" si="335"/>
        <v>0.53348807959924882</v>
      </c>
      <c r="Y789">
        <f t="shared" si="336"/>
        <v>0.63062940856853289</v>
      </c>
      <c r="Z789">
        <f t="shared" si="337"/>
        <v>2.4970150160032465</v>
      </c>
      <c r="AA789">
        <f t="shared" si="338"/>
        <v>1.9373392365542434</v>
      </c>
      <c r="AB789">
        <f t="shared" si="339"/>
        <v>1.6359753553124718</v>
      </c>
      <c r="AC789">
        <f t="shared" si="340"/>
        <v>1.1337022199095201</v>
      </c>
      <c r="AD789">
        <f t="shared" si="341"/>
        <v>0.71753305057564565</v>
      </c>
      <c r="AE789">
        <f t="shared" si="342"/>
        <v>1.1204945318586383</v>
      </c>
      <c r="AF789">
        <f t="shared" si="343"/>
        <v>1.2000580300516082</v>
      </c>
      <c r="AG789">
        <f t="shared" si="344"/>
        <v>3.9705219194090837</v>
      </c>
      <c r="AH789">
        <f t="shared" si="345"/>
        <v>3.0805773512656685</v>
      </c>
      <c r="AI789">
        <f t="shared" si="346"/>
        <v>2.6013764299576754</v>
      </c>
      <c r="AJ789">
        <f t="shared" si="347"/>
        <v>1.8027082277776876</v>
      </c>
      <c r="AK789">
        <f t="shared" si="348"/>
        <v>1.1409545745428402</v>
      </c>
      <c r="AL789">
        <f t="shared" si="349"/>
        <v>1.3342884309071301</v>
      </c>
      <c r="AM789">
        <f t="shared" si="350"/>
        <v>1.5021022182313339</v>
      </c>
      <c r="AN789">
        <f>ACOS(COS(RADIANS(90-$C789)) *COS(RADIANS(90-'1. Intensity Data'!$C$8)) +SIN(RADIANS(90-'Climate Stations - U of M'!$C789)) *SIN(RADIANS(90-'1. Intensity Data'!$C$8)) *COS(RADIANS('Climate Stations - U of M'!$D789-'1. Intensity Data'!$C$9))) *6371</f>
        <v>41.014064145841495</v>
      </c>
    </row>
    <row r="790" spans="1:40" x14ac:dyDescent="0.25">
      <c r="A790" s="1">
        <v>1012</v>
      </c>
      <c r="B790" t="s">
        <v>2019</v>
      </c>
      <c r="C790">
        <v>47.328299999999899</v>
      </c>
      <c r="D790">
        <v>-108.925</v>
      </c>
      <c r="E790" s="13">
        <v>1086.5999999999899</v>
      </c>
      <c r="F790" t="s">
        <v>2020</v>
      </c>
      <c r="G790" t="s">
        <v>2345</v>
      </c>
      <c r="H790" s="8">
        <v>1.05907</v>
      </c>
      <c r="I790" s="8">
        <v>1.5811500000000001</v>
      </c>
      <c r="J790" s="8">
        <v>2.3119100000000001</v>
      </c>
      <c r="K790" s="8">
        <v>3.7347800000000002</v>
      </c>
      <c r="L790">
        <f t="shared" si="324"/>
        <v>3564.9607439999668</v>
      </c>
      <c r="M790">
        <f t="shared" si="325"/>
        <v>0.6593443036783353</v>
      </c>
      <c r="N790">
        <f t="shared" si="326"/>
        <v>1.6474109421137026</v>
      </c>
      <c r="O790" s="6">
        <f t="shared" si="327"/>
        <v>0.25257178627640253</v>
      </c>
      <c r="P790" s="6">
        <f t="shared" si="328"/>
        <v>0.48427488213185776</v>
      </c>
      <c r="Q790">
        <f t="shared" si="329"/>
        <v>1.0658429121227804</v>
      </c>
      <c r="R790" s="8">
        <v>1.3744057853604641</v>
      </c>
      <c r="S790">
        <f t="shared" si="330"/>
        <v>2.2945181768006067</v>
      </c>
      <c r="T790">
        <f t="shared" si="331"/>
        <v>1.7802296199315053</v>
      </c>
      <c r="U790">
        <f t="shared" si="332"/>
        <v>1.5033050123866043</v>
      </c>
      <c r="V790">
        <f t="shared" si="333"/>
        <v>1.0417639998117698</v>
      </c>
      <c r="W790">
        <f t="shared" si="334"/>
        <v>0.6593443036783353</v>
      </c>
      <c r="X790">
        <f t="shared" si="335"/>
        <v>0.75927572775875141</v>
      </c>
      <c r="Y790">
        <f t="shared" si="336"/>
        <v>0.84601620386055276</v>
      </c>
      <c r="Z790">
        <f t="shared" si="337"/>
        <v>3.7091333341872756</v>
      </c>
      <c r="AA790">
        <f t="shared" si="338"/>
        <v>2.8777758627315073</v>
      </c>
      <c r="AB790">
        <f t="shared" si="339"/>
        <v>2.4301218396399391</v>
      </c>
      <c r="AC790">
        <f t="shared" si="340"/>
        <v>1.684031801153993</v>
      </c>
      <c r="AD790">
        <f t="shared" si="341"/>
        <v>1.0658429121227804</v>
      </c>
      <c r="AE790">
        <f t="shared" si="342"/>
        <v>1.1152250829705843</v>
      </c>
      <c r="AF790">
        <f t="shared" si="343"/>
        <v>1.1902146995287228</v>
      </c>
      <c r="AG790">
        <f t="shared" si="344"/>
        <v>5.7329900785556847</v>
      </c>
      <c r="AH790">
        <f t="shared" si="345"/>
        <v>4.4480095437069966</v>
      </c>
      <c r="AI790">
        <f t="shared" si="346"/>
        <v>3.7560969480192417</v>
      </c>
      <c r="AJ790">
        <f t="shared" si="347"/>
        <v>2.6029092885396503</v>
      </c>
      <c r="AK790">
        <f t="shared" si="348"/>
        <v>1.6474109421137026</v>
      </c>
      <c r="AL790">
        <f t="shared" si="349"/>
        <v>1.8135357065852771</v>
      </c>
      <c r="AM790">
        <f t="shared" si="350"/>
        <v>1.9577320021466036</v>
      </c>
      <c r="AN790">
        <f>ACOS(COS(RADIANS(90-$C790)) *COS(RADIANS(90-'1. Intensity Data'!$C$8)) +SIN(RADIANS(90-'Climate Stations - U of M'!$C790)) *SIN(RADIANS(90-'1. Intensity Data'!$C$8)) *COS(RADIANS('Climate Stations - U of M'!$D790-'1. Intensity Data'!$C$9))) *6371</f>
        <v>248.28563700767333</v>
      </c>
    </row>
    <row r="791" spans="1:40" x14ac:dyDescent="0.25">
      <c r="A791">
        <v>710</v>
      </c>
      <c r="B791" t="s">
        <v>1419</v>
      </c>
      <c r="C791">
        <v>45.1</v>
      </c>
      <c r="D791">
        <v>-106.25</v>
      </c>
      <c r="E791" s="13">
        <v>1237.5</v>
      </c>
      <c r="F791" t="s">
        <v>1420</v>
      </c>
      <c r="G791" t="s">
        <v>2345</v>
      </c>
      <c r="H791" s="8">
        <v>0.97892000000000001</v>
      </c>
      <c r="I791" s="8">
        <v>1.36052</v>
      </c>
      <c r="J791" s="8">
        <v>2.36388</v>
      </c>
      <c r="K791" s="8">
        <v>3.3487200000000001</v>
      </c>
      <c r="L791">
        <f t="shared" si="324"/>
        <v>4060.0394999999999</v>
      </c>
      <c r="M791">
        <f t="shared" si="325"/>
        <v>0.65487287661776383</v>
      </c>
      <c r="N791">
        <f t="shared" si="326"/>
        <v>1.8123865378854009</v>
      </c>
      <c r="O791" s="6">
        <f t="shared" si="327"/>
        <v>0.29588621019393896</v>
      </c>
      <c r="P791" s="6">
        <f t="shared" si="328"/>
        <v>0.44978018425526745</v>
      </c>
      <c r="Q791">
        <f t="shared" si="329"/>
        <v>1.1310833610703344</v>
      </c>
      <c r="R791" s="8">
        <v>1.4252558213659654</v>
      </c>
      <c r="S791">
        <f t="shared" si="330"/>
        <v>2.2789576106298179</v>
      </c>
      <c r="T791">
        <f t="shared" si="331"/>
        <v>1.7681567668679623</v>
      </c>
      <c r="U791">
        <f t="shared" si="332"/>
        <v>1.4931101586885014</v>
      </c>
      <c r="V791">
        <f t="shared" si="333"/>
        <v>1.034699145056067</v>
      </c>
      <c r="W791">
        <f t="shared" si="334"/>
        <v>0.65487287661776383</v>
      </c>
      <c r="X791">
        <f t="shared" si="335"/>
        <v>0.73588465746332288</v>
      </c>
      <c r="Y791">
        <f t="shared" si="336"/>
        <v>0.80620288323726819</v>
      </c>
      <c r="Z791">
        <f t="shared" si="337"/>
        <v>3.9361700965247635</v>
      </c>
      <c r="AA791">
        <f t="shared" si="338"/>
        <v>3.0539250748899032</v>
      </c>
      <c r="AB791">
        <f t="shared" si="339"/>
        <v>2.5788700632403621</v>
      </c>
      <c r="AC791">
        <f t="shared" si="340"/>
        <v>1.7871117104911283</v>
      </c>
      <c r="AD791">
        <f t="shared" si="341"/>
        <v>1.1310833610703344</v>
      </c>
      <c r="AE791">
        <f t="shared" si="342"/>
        <v>1.1279375919719596</v>
      </c>
      <c r="AF791">
        <f t="shared" si="343"/>
        <v>1.2139616663432919</v>
      </c>
      <c r="AG791">
        <f t="shared" si="344"/>
        <v>6.3071051518411956</v>
      </c>
      <c r="AH791">
        <f t="shared" si="345"/>
        <v>4.8934436522905829</v>
      </c>
      <c r="AI791">
        <f t="shared" si="346"/>
        <v>4.132241306378714</v>
      </c>
      <c r="AJ791">
        <f t="shared" si="347"/>
        <v>2.8635707298589335</v>
      </c>
      <c r="AK791">
        <f t="shared" si="348"/>
        <v>1.8123865378854009</v>
      </c>
      <c r="AL791">
        <f t="shared" si="349"/>
        <v>1.9502599034140506</v>
      </c>
      <c r="AM791">
        <f t="shared" si="350"/>
        <v>2.069933984692919</v>
      </c>
      <c r="AN791">
        <f>ACOS(COS(RADIANS(90-$C791)) *COS(RADIANS(90-'1. Intensity Data'!$C$8)) +SIN(RADIANS(90-'Climate Stations - U of M'!$C791)) *SIN(RADIANS(90-'1. Intensity Data'!$C$8)) *COS(RADIANS('Climate Stations - U of M'!$D791-'1. Intensity Data'!$C$9))) *6371</f>
        <v>476.05598971172009</v>
      </c>
    </row>
    <row r="792" spans="1:40" x14ac:dyDescent="0.25">
      <c r="A792">
        <v>711</v>
      </c>
      <c r="B792" t="s">
        <v>1421</v>
      </c>
      <c r="C792">
        <v>48.899999999999899</v>
      </c>
      <c r="D792">
        <v>-104.833299999999</v>
      </c>
      <c r="E792">
        <v>668.1</v>
      </c>
      <c r="F792" t="s">
        <v>1422</v>
      </c>
      <c r="G792" t="s">
        <v>2345</v>
      </c>
      <c r="H792" s="8">
        <v>1.3051900000000001</v>
      </c>
      <c r="I792" s="8">
        <v>1.81938</v>
      </c>
      <c r="J792" s="8">
        <v>3.2271999999999998</v>
      </c>
      <c r="K792" s="8">
        <v>4.25</v>
      </c>
      <c r="L792">
        <f t="shared" si="324"/>
        <v>2191.929204</v>
      </c>
      <c r="M792">
        <f t="shared" si="325"/>
        <v>0.86132433748254911</v>
      </c>
      <c r="N792">
        <f t="shared" si="326"/>
        <v>2.4603053283223524</v>
      </c>
      <c r="O792" s="6">
        <f t="shared" si="327"/>
        <v>0.40873506843419105</v>
      </c>
      <c r="P792" s="6">
        <f t="shared" si="328"/>
        <v>0.57801077720141336</v>
      </c>
      <c r="Q792">
        <f t="shared" si="329"/>
        <v>1.5191580527618829</v>
      </c>
      <c r="R792" s="8">
        <v>1.173878696595696</v>
      </c>
      <c r="S792">
        <f t="shared" si="330"/>
        <v>2.9974086944392706</v>
      </c>
      <c r="T792">
        <f t="shared" si="331"/>
        <v>2.325575711202883</v>
      </c>
      <c r="U792">
        <f t="shared" si="332"/>
        <v>1.9638194894602119</v>
      </c>
      <c r="V792">
        <f t="shared" si="333"/>
        <v>1.3608924532224276</v>
      </c>
      <c r="W792">
        <f t="shared" si="334"/>
        <v>0.86132433748254911</v>
      </c>
      <c r="X792">
        <f t="shared" si="335"/>
        <v>0.97229075311191182</v>
      </c>
      <c r="Y792">
        <f t="shared" si="336"/>
        <v>1.0686096018781988</v>
      </c>
      <c r="Z792">
        <f t="shared" si="337"/>
        <v>5.286670023611352</v>
      </c>
      <c r="AA792">
        <f t="shared" si="338"/>
        <v>4.1017267424570836</v>
      </c>
      <c r="AB792">
        <f t="shared" si="339"/>
        <v>3.4636803602970927</v>
      </c>
      <c r="AC792">
        <f t="shared" si="340"/>
        <v>2.4002697233637749</v>
      </c>
      <c r="AD792">
        <f t="shared" si="341"/>
        <v>1.5191580527618829</v>
      </c>
      <c r="AE792">
        <f t="shared" si="342"/>
        <v>1.0650933107793921</v>
      </c>
      <c r="AF792">
        <f t="shared" si="343"/>
        <v>1.0965685490755761</v>
      </c>
      <c r="AG792">
        <f t="shared" si="344"/>
        <v>8.5618625425617854</v>
      </c>
      <c r="AH792">
        <f t="shared" si="345"/>
        <v>6.6428243864703518</v>
      </c>
      <c r="AI792">
        <f t="shared" si="346"/>
        <v>5.609496148574963</v>
      </c>
      <c r="AJ792">
        <f t="shared" si="347"/>
        <v>3.8872824187493169</v>
      </c>
      <c r="AK792">
        <f t="shared" si="348"/>
        <v>2.4603053283223524</v>
      </c>
      <c r="AL792">
        <f t="shared" si="349"/>
        <v>2.6520289962417642</v>
      </c>
      <c r="AM792">
        <f t="shared" si="350"/>
        <v>2.8184451399958137</v>
      </c>
      <c r="AN792">
        <f>ACOS(COS(RADIANS(90-$C792)) *COS(RADIANS(90-'1. Intensity Data'!$C$8)) +SIN(RADIANS(90-'Climate Stations - U of M'!$C792)) *SIN(RADIANS(90-'1. Intensity Data'!$C$8)) *COS(RADIANS('Climate Stations - U of M'!$D792-'1. Intensity Data'!$C$9))) *6371</f>
        <v>594.76815940408915</v>
      </c>
    </row>
    <row r="793" spans="1:40" x14ac:dyDescent="0.25">
      <c r="A793">
        <v>196</v>
      </c>
      <c r="B793" t="s">
        <v>394</v>
      </c>
      <c r="C793">
        <v>48.9134999999999</v>
      </c>
      <c r="D793">
        <v>-104.8999</v>
      </c>
      <c r="E793">
        <v>696.2</v>
      </c>
      <c r="F793" t="s">
        <v>395</v>
      </c>
      <c r="G793" t="s">
        <v>2345</v>
      </c>
      <c r="H793" s="8">
        <v>1.30385</v>
      </c>
      <c r="I793" s="8">
        <v>1.81809</v>
      </c>
      <c r="J793" s="8">
        <v>3.2235299999999998</v>
      </c>
      <c r="K793" s="8">
        <v>4.2476000000000003</v>
      </c>
      <c r="L793">
        <f t="shared" si="324"/>
        <v>2284.1208080000001</v>
      </c>
      <c r="M793">
        <f t="shared" si="325"/>
        <v>0.86020417692468465</v>
      </c>
      <c r="N793">
        <f t="shared" si="326"/>
        <v>2.4543685655380627</v>
      </c>
      <c r="O793" s="6">
        <f t="shared" si="327"/>
        <v>0.40750383788678834</v>
      </c>
      <c r="P793" s="6">
        <f t="shared" si="328"/>
        <v>0.5777440406261003</v>
      </c>
      <c r="Q793">
        <f t="shared" si="329"/>
        <v>1.5160563030820815</v>
      </c>
      <c r="R793" s="8">
        <v>1.8482444536080154</v>
      </c>
      <c r="S793">
        <f t="shared" si="330"/>
        <v>2.9935105356979026</v>
      </c>
      <c r="T793">
        <f t="shared" si="331"/>
        <v>2.3225512776966486</v>
      </c>
      <c r="U793">
        <f t="shared" si="332"/>
        <v>1.9612655233882808</v>
      </c>
      <c r="V793">
        <f t="shared" si="333"/>
        <v>1.3591225995410019</v>
      </c>
      <c r="W793">
        <f t="shared" si="334"/>
        <v>0.86020417692468465</v>
      </c>
      <c r="X793">
        <f t="shared" si="335"/>
        <v>0.97111563269351353</v>
      </c>
      <c r="Y793">
        <f t="shared" si="336"/>
        <v>1.0673867763008569</v>
      </c>
      <c r="Z793">
        <f t="shared" si="337"/>
        <v>5.2758759347256436</v>
      </c>
      <c r="AA793">
        <f t="shared" si="338"/>
        <v>4.0933520183216201</v>
      </c>
      <c r="AB793">
        <f t="shared" si="339"/>
        <v>3.4566083710271456</v>
      </c>
      <c r="AC793">
        <f t="shared" si="340"/>
        <v>2.3953689588696889</v>
      </c>
      <c r="AD793">
        <f t="shared" si="341"/>
        <v>1.5160563030820815</v>
      </c>
      <c r="AE793">
        <f t="shared" si="342"/>
        <v>1.2336847500324719</v>
      </c>
      <c r="AF793">
        <f t="shared" si="343"/>
        <v>1.4114973576003293</v>
      </c>
      <c r="AG793">
        <f t="shared" si="344"/>
        <v>8.5412026080724583</v>
      </c>
      <c r="AH793">
        <f t="shared" si="345"/>
        <v>6.6267951269527696</v>
      </c>
      <c r="AI793">
        <f t="shared" si="346"/>
        <v>5.5959603294267826</v>
      </c>
      <c r="AJ793">
        <f t="shared" si="347"/>
        <v>3.8779023335501392</v>
      </c>
      <c r="AK793">
        <f t="shared" si="348"/>
        <v>2.4543685655380627</v>
      </c>
      <c r="AL793">
        <f t="shared" si="349"/>
        <v>2.646658924153547</v>
      </c>
      <c r="AM793">
        <f t="shared" si="350"/>
        <v>2.8135669554317877</v>
      </c>
      <c r="AN793">
        <f>ACOS(COS(RADIANS(90-$C793)) *COS(RADIANS(90-'1. Intensity Data'!$C$8)) +SIN(RADIANS(90-'Climate Stations - U of M'!$C793)) *SIN(RADIANS(90-'1. Intensity Data'!$C$8)) *COS(RADIANS('Climate Stations - U of M'!$D793-'1. Intensity Data'!$C$9))) *6371</f>
        <v>590.87718815685253</v>
      </c>
    </row>
    <row r="794" spans="1:40" x14ac:dyDescent="0.25">
      <c r="A794">
        <v>712</v>
      </c>
      <c r="B794" t="s">
        <v>1423</v>
      </c>
      <c r="C794">
        <v>47.018900000000002</v>
      </c>
      <c r="D794">
        <v>-113.1314</v>
      </c>
      <c r="E794" s="13">
        <v>1252.4000000000001</v>
      </c>
      <c r="F794" t="s">
        <v>1424</v>
      </c>
      <c r="G794" t="s">
        <v>2346</v>
      </c>
      <c r="H794" s="8">
        <v>0.76951999999999998</v>
      </c>
      <c r="I794" s="8">
        <v>1.3054699999999999</v>
      </c>
      <c r="J794" s="8">
        <v>1.7428600000000001</v>
      </c>
      <c r="K794" s="8">
        <v>2.9</v>
      </c>
      <c r="L794">
        <f t="shared" si="324"/>
        <v>4108.9240159999999</v>
      </c>
      <c r="M794">
        <f t="shared" si="325"/>
        <v>0.38259875214756001</v>
      </c>
      <c r="N794">
        <f t="shared" si="326"/>
        <v>1.0808705699296555</v>
      </c>
      <c r="O794" s="6">
        <f t="shared" si="327"/>
        <v>0.17849379127198511</v>
      </c>
      <c r="P794" s="6">
        <f t="shared" si="328"/>
        <v>0.25887628397992812</v>
      </c>
      <c r="Q794">
        <f t="shared" si="329"/>
        <v>0.6698734269547918</v>
      </c>
      <c r="R794" s="8">
        <v>1.0398091652107795</v>
      </c>
      <c r="S794">
        <f t="shared" si="330"/>
        <v>1.3314436574735087</v>
      </c>
      <c r="T794">
        <f t="shared" si="331"/>
        <v>1.0330166307984121</v>
      </c>
      <c r="U794">
        <f t="shared" si="332"/>
        <v>0.87232515489643669</v>
      </c>
      <c r="V794">
        <f t="shared" si="333"/>
        <v>0.60450602839314482</v>
      </c>
      <c r="W794">
        <f t="shared" si="334"/>
        <v>0.38259875214756001</v>
      </c>
      <c r="X794">
        <f t="shared" si="335"/>
        <v>0.47932906411067</v>
      </c>
      <c r="Y794">
        <f t="shared" si="336"/>
        <v>0.56329097489464952</v>
      </c>
      <c r="Z794">
        <f t="shared" si="337"/>
        <v>2.3311595258026756</v>
      </c>
      <c r="AA794">
        <f t="shared" si="338"/>
        <v>1.808658252777938</v>
      </c>
      <c r="AB794">
        <f t="shared" si="339"/>
        <v>1.5273114134569252</v>
      </c>
      <c r="AC794">
        <f t="shared" si="340"/>
        <v>1.058400014588571</v>
      </c>
      <c r="AD794">
        <f t="shared" si="341"/>
        <v>0.6698734269547918</v>
      </c>
      <c r="AE794">
        <f t="shared" si="342"/>
        <v>1.0315759279331631</v>
      </c>
      <c r="AF794">
        <f t="shared" si="343"/>
        <v>1.0339580779188202</v>
      </c>
      <c r="AG794">
        <f t="shared" si="344"/>
        <v>3.7614295833552012</v>
      </c>
      <c r="AH794">
        <f t="shared" si="345"/>
        <v>2.9183505388100697</v>
      </c>
      <c r="AI794">
        <f t="shared" si="346"/>
        <v>2.4643848994396143</v>
      </c>
      <c r="AJ794">
        <f t="shared" si="347"/>
        <v>1.7077755004888557</v>
      </c>
      <c r="AK794">
        <f t="shared" si="348"/>
        <v>1.0808705699296555</v>
      </c>
      <c r="AL794">
        <f t="shared" si="349"/>
        <v>1.2463679274472417</v>
      </c>
      <c r="AM794">
        <f t="shared" si="350"/>
        <v>1.3900196337725066</v>
      </c>
      <c r="AN794">
        <f>ACOS(COS(RADIANS(90-$C794)) *COS(RADIANS(90-'1. Intensity Data'!$C$8)) +SIN(RADIANS(90-'Climate Stations - U of M'!$C794)) *SIN(RADIANS(90-'1. Intensity Data'!$C$8)) *COS(RADIANS('Climate Stations - U of M'!$D794-'1. Intensity Data'!$C$9))) *6371</f>
        <v>97.509173425531671</v>
      </c>
    </row>
    <row r="795" spans="1:40" x14ac:dyDescent="0.25">
      <c r="A795">
        <v>164</v>
      </c>
      <c r="B795" t="s">
        <v>330</v>
      </c>
      <c r="C795">
        <v>46.993699999999897</v>
      </c>
      <c r="D795">
        <v>-113.1742</v>
      </c>
      <c r="E795" s="13">
        <v>1236.5999999999899</v>
      </c>
      <c r="F795" t="s">
        <v>331</v>
      </c>
      <c r="G795" t="s">
        <v>2346</v>
      </c>
      <c r="H795" s="8">
        <v>0.77539999999999998</v>
      </c>
      <c r="I795" s="8">
        <v>1.3748400000000001</v>
      </c>
      <c r="J795" s="8">
        <v>1.79321</v>
      </c>
      <c r="K795" s="8">
        <v>2.92</v>
      </c>
      <c r="L795">
        <f t="shared" si="324"/>
        <v>4057.086743999967</v>
      </c>
      <c r="M795">
        <f t="shared" si="325"/>
        <v>0.37050545529022222</v>
      </c>
      <c r="N795">
        <f t="shared" si="326"/>
        <v>1.1163973776273286</v>
      </c>
      <c r="O795" s="6">
        <f t="shared" si="327"/>
        <v>0.19066654804998345</v>
      </c>
      <c r="P795" s="6">
        <f t="shared" si="328"/>
        <v>0.23834547508227888</v>
      </c>
      <c r="Q795">
        <f t="shared" si="329"/>
        <v>0.67737142635480374</v>
      </c>
      <c r="R795" s="8">
        <v>1.4887055731286771</v>
      </c>
      <c r="S795">
        <f t="shared" si="330"/>
        <v>1.2893589844099731</v>
      </c>
      <c r="T795">
        <f t="shared" si="331"/>
        <v>1.0003647292836</v>
      </c>
      <c r="U795">
        <f t="shared" si="332"/>
        <v>0.84475243806170663</v>
      </c>
      <c r="V795">
        <f t="shared" si="333"/>
        <v>0.58539861935855109</v>
      </c>
      <c r="W795">
        <f t="shared" si="334"/>
        <v>0.37050545529022222</v>
      </c>
      <c r="X795">
        <f t="shared" si="335"/>
        <v>0.47172909146766662</v>
      </c>
      <c r="Y795">
        <f t="shared" si="336"/>
        <v>0.55959120766968851</v>
      </c>
      <c r="Z795">
        <f t="shared" si="337"/>
        <v>2.3572525637147166</v>
      </c>
      <c r="AA795">
        <f t="shared" si="338"/>
        <v>1.8289028511579701</v>
      </c>
      <c r="AB795">
        <f t="shared" si="339"/>
        <v>1.5444068520889525</v>
      </c>
      <c r="AC795">
        <f t="shared" si="340"/>
        <v>1.07024685364059</v>
      </c>
      <c r="AD795">
        <f t="shared" si="341"/>
        <v>0.67737142635480374</v>
      </c>
      <c r="AE795">
        <f t="shared" si="342"/>
        <v>1.1438000299126374</v>
      </c>
      <c r="AF795">
        <f t="shared" si="343"/>
        <v>1.2435927004164784</v>
      </c>
      <c r="AG795">
        <f t="shared" si="344"/>
        <v>3.8850628741431033</v>
      </c>
      <c r="AH795">
        <f t="shared" si="345"/>
        <v>3.0142729195937878</v>
      </c>
      <c r="AI795">
        <f t="shared" si="346"/>
        <v>2.5453860209903092</v>
      </c>
      <c r="AJ795">
        <f t="shared" si="347"/>
        <v>1.7639078566511792</v>
      </c>
      <c r="AK795">
        <f t="shared" si="348"/>
        <v>1.1163973776273286</v>
      </c>
      <c r="AL795">
        <f t="shared" si="349"/>
        <v>1.2856005332204965</v>
      </c>
      <c r="AM795">
        <f t="shared" si="350"/>
        <v>1.4324688722753662</v>
      </c>
      <c r="AN795">
        <f>ACOS(COS(RADIANS(90-$C795)) *COS(RADIANS(90-'1. Intensity Data'!$C$8)) +SIN(RADIANS(90-'Climate Stations - U of M'!$C795)) *SIN(RADIANS(90-'1. Intensity Data'!$C$8)) *COS(RADIANS('Climate Stations - U of M'!$D795-'1. Intensity Data'!$C$9))) *6371</f>
        <v>99.085012142692179</v>
      </c>
    </row>
    <row r="796" spans="1:40" x14ac:dyDescent="0.25">
      <c r="A796">
        <v>714</v>
      </c>
      <c r="B796" t="s">
        <v>1427</v>
      </c>
      <c r="C796">
        <v>47.049999999999898</v>
      </c>
      <c r="D796">
        <v>-113.2833</v>
      </c>
      <c r="E796" s="13">
        <v>1220.0999999999899</v>
      </c>
      <c r="F796" t="s">
        <v>1428</v>
      </c>
      <c r="G796" t="s">
        <v>2346</v>
      </c>
      <c r="H796" s="8">
        <v>0.76841999999999999</v>
      </c>
      <c r="I796" s="8">
        <v>1.31332</v>
      </c>
      <c r="J796" s="8">
        <v>1.73125</v>
      </c>
      <c r="K796" s="8">
        <v>2.9</v>
      </c>
      <c r="L796">
        <f t="shared" si="324"/>
        <v>4002.9528839999671</v>
      </c>
      <c r="M796">
        <f t="shared" si="325"/>
        <v>0.37869546687520811</v>
      </c>
      <c r="N796">
        <f t="shared" si="326"/>
        <v>1.0704922174175859</v>
      </c>
      <c r="O796" s="6">
        <f t="shared" si="327"/>
        <v>0.17683862021835553</v>
      </c>
      <c r="P796" s="6">
        <f t="shared" si="328"/>
        <v>0.25612027585674402</v>
      </c>
      <c r="Q796">
        <f t="shared" si="329"/>
        <v>0.66330624663716498</v>
      </c>
      <c r="R796" s="8">
        <v>1.0152409290658562</v>
      </c>
      <c r="S796">
        <f t="shared" si="330"/>
        <v>1.3178602247257243</v>
      </c>
      <c r="T796">
        <f t="shared" si="331"/>
        <v>1.0224777605630619</v>
      </c>
      <c r="U796">
        <f t="shared" si="332"/>
        <v>0.86342566447547442</v>
      </c>
      <c r="V796">
        <f t="shared" si="333"/>
        <v>0.5983388376628288</v>
      </c>
      <c r="W796">
        <f t="shared" si="334"/>
        <v>0.37869546687520811</v>
      </c>
      <c r="X796">
        <f t="shared" si="335"/>
        <v>0.47612660015640607</v>
      </c>
      <c r="Y796">
        <f t="shared" si="336"/>
        <v>0.56069682384448594</v>
      </c>
      <c r="Z796">
        <f t="shared" si="337"/>
        <v>2.3083057382973338</v>
      </c>
      <c r="AA796">
        <f t="shared" si="338"/>
        <v>1.7909268659203454</v>
      </c>
      <c r="AB796">
        <f t="shared" si="339"/>
        <v>1.5123382423327361</v>
      </c>
      <c r="AC796">
        <f t="shared" si="340"/>
        <v>1.0480238696867208</v>
      </c>
      <c r="AD796">
        <f t="shared" si="341"/>
        <v>0.66330624663716498</v>
      </c>
      <c r="AE796">
        <f t="shared" si="342"/>
        <v>1.0254338688969322</v>
      </c>
      <c r="AF796">
        <f t="shared" si="343"/>
        <v>1.0224847116391409</v>
      </c>
      <c r="AG796">
        <f t="shared" si="344"/>
        <v>3.7253129166131993</v>
      </c>
      <c r="AH796">
        <f t="shared" si="345"/>
        <v>2.8903289870274822</v>
      </c>
      <c r="AI796">
        <f t="shared" si="346"/>
        <v>2.4407222557120956</v>
      </c>
      <c r="AJ796">
        <f t="shared" si="347"/>
        <v>1.6913777035197859</v>
      </c>
      <c r="AK796">
        <f t="shared" si="348"/>
        <v>1.0704922174175859</v>
      </c>
      <c r="AL796">
        <f t="shared" si="349"/>
        <v>1.2356816630631895</v>
      </c>
      <c r="AM796">
        <f t="shared" si="350"/>
        <v>1.3790661018835735</v>
      </c>
      <c r="AN796">
        <f>ACOS(COS(RADIANS(90-$C796)) *COS(RADIANS(90-'1. Intensity Data'!$C$8)) +SIN(RADIANS(90-'Climate Stations - U of M'!$C796)) *SIN(RADIANS(90-'1. Intensity Data'!$C$8)) *COS(RADIANS('Climate Stations - U of M'!$D796-'1. Intensity Data'!$C$9))) *6371</f>
        <v>109.29377132681603</v>
      </c>
    </row>
    <row r="797" spans="1:40" x14ac:dyDescent="0.25">
      <c r="A797">
        <v>713</v>
      </c>
      <c r="B797" t="s">
        <v>1425</v>
      </c>
      <c r="C797">
        <v>46.881900000000002</v>
      </c>
      <c r="D797">
        <v>-113.0564</v>
      </c>
      <c r="E797" s="13">
        <v>1318.3</v>
      </c>
      <c r="F797" t="s">
        <v>1426</v>
      </c>
      <c r="G797" t="s">
        <v>2346</v>
      </c>
      <c r="H797" s="8">
        <v>0.76629000000000003</v>
      </c>
      <c r="I797" s="8">
        <v>1.35954</v>
      </c>
      <c r="J797" s="8">
        <v>1.7528999999999999</v>
      </c>
      <c r="K797" s="8">
        <v>2.9545499999999998</v>
      </c>
      <c r="L797">
        <f t="shared" si="324"/>
        <v>4325.1313719999998</v>
      </c>
      <c r="M797">
        <f t="shared" si="325"/>
        <v>0.36934007821026882</v>
      </c>
      <c r="N797">
        <f t="shared" si="326"/>
        <v>1.0780346257979814</v>
      </c>
      <c r="O797" s="6">
        <f t="shared" si="327"/>
        <v>0.18115807258913352</v>
      </c>
      <c r="P797" s="6">
        <f t="shared" si="328"/>
        <v>0.24377087095943711</v>
      </c>
      <c r="Q797">
        <f t="shared" si="329"/>
        <v>0.66090274837870933</v>
      </c>
      <c r="R797" s="8">
        <v>1.0366592147749651</v>
      </c>
      <c r="S797">
        <f t="shared" si="330"/>
        <v>1.2853034721717354</v>
      </c>
      <c r="T797">
        <f t="shared" si="331"/>
        <v>0.99721821116772591</v>
      </c>
      <c r="U797">
        <f t="shared" si="332"/>
        <v>0.84209537831941284</v>
      </c>
      <c r="V797">
        <f t="shared" si="333"/>
        <v>0.58355732357222478</v>
      </c>
      <c r="W797">
        <f t="shared" si="334"/>
        <v>0.36934007821026882</v>
      </c>
      <c r="X797">
        <f t="shared" si="335"/>
        <v>0.46857755865770168</v>
      </c>
      <c r="Y797">
        <f t="shared" si="336"/>
        <v>0.55471569168607338</v>
      </c>
      <c r="Z797">
        <f t="shared" si="337"/>
        <v>2.2999415643579084</v>
      </c>
      <c r="AA797">
        <f t="shared" si="338"/>
        <v>1.7844374206225153</v>
      </c>
      <c r="AB797">
        <f t="shared" si="339"/>
        <v>1.5068582663034571</v>
      </c>
      <c r="AC797">
        <f t="shared" si="340"/>
        <v>1.0442263424383609</v>
      </c>
      <c r="AD797">
        <f t="shared" si="341"/>
        <v>0.66090274837870933</v>
      </c>
      <c r="AE797">
        <f t="shared" si="342"/>
        <v>1.0307884403242094</v>
      </c>
      <c r="AF797">
        <f t="shared" si="343"/>
        <v>1.0324870510652948</v>
      </c>
      <c r="AG797">
        <f t="shared" si="344"/>
        <v>3.7515604977769752</v>
      </c>
      <c r="AH797">
        <f t="shared" si="345"/>
        <v>2.91069348965455</v>
      </c>
      <c r="AI797">
        <f t="shared" si="346"/>
        <v>2.4579189468193974</v>
      </c>
      <c r="AJ797">
        <f t="shared" si="347"/>
        <v>1.7032947087608106</v>
      </c>
      <c r="AK797">
        <f t="shared" si="348"/>
        <v>1.0780346257979814</v>
      </c>
      <c r="AL797">
        <f t="shared" si="349"/>
        <v>1.2467509693484859</v>
      </c>
      <c r="AM797">
        <f t="shared" si="350"/>
        <v>1.3931967555503242</v>
      </c>
      <c r="AN797">
        <f>ACOS(COS(RADIANS(90-$C797)) *COS(RADIANS(90-'1. Intensity Data'!$C$8)) +SIN(RADIANS(90-'Climate Stations - U of M'!$C797)) *SIN(RADIANS(90-'1. Intensity Data'!$C$8)) *COS(RADIANS('Climate Stations - U of M'!$D797-'1. Intensity Data'!$C$9))) *6371</f>
        <v>85.831267658798623</v>
      </c>
    </row>
    <row r="798" spans="1:40" x14ac:dyDescent="0.25">
      <c r="A798">
        <v>715</v>
      </c>
      <c r="B798" t="s">
        <v>1429</v>
      </c>
      <c r="C798">
        <v>47.383299999999899</v>
      </c>
      <c r="D798">
        <v>-114.8</v>
      </c>
      <c r="E798">
        <v>880.89999999999895</v>
      </c>
      <c r="F798" t="s">
        <v>1430</v>
      </c>
      <c r="G798" t="s">
        <v>2346</v>
      </c>
      <c r="H798" s="8">
        <v>0.76666999999999996</v>
      </c>
      <c r="I798" s="8">
        <v>1.3668899999999999</v>
      </c>
      <c r="J798" s="8">
        <v>1.77843</v>
      </c>
      <c r="K798" s="8">
        <v>2.96319</v>
      </c>
      <c r="L798">
        <f t="shared" si="324"/>
        <v>2890.0919559999966</v>
      </c>
      <c r="M798">
        <f t="shared" si="325"/>
        <v>0.35364142099603357</v>
      </c>
      <c r="N798">
        <f t="shared" si="326"/>
        <v>1.0820372717625251</v>
      </c>
      <c r="O798" s="6">
        <f t="shared" si="327"/>
        <v>0.18619416341770034</v>
      </c>
      <c r="P798" s="6">
        <f t="shared" si="328"/>
        <v>0.22458146158633691</v>
      </c>
      <c r="Q798">
        <f t="shared" si="329"/>
        <v>0.65330936667443096</v>
      </c>
      <c r="R798" s="8">
        <v>1.1049048467183344</v>
      </c>
      <c r="S798">
        <f t="shared" si="330"/>
        <v>1.2306721450661968</v>
      </c>
      <c r="T798">
        <f t="shared" si="331"/>
        <v>0.95483183668929061</v>
      </c>
      <c r="U798">
        <f t="shared" si="332"/>
        <v>0.80630243987095651</v>
      </c>
      <c r="V798">
        <f t="shared" si="333"/>
        <v>0.55875344517373304</v>
      </c>
      <c r="W798">
        <f t="shared" si="334"/>
        <v>0.35364142099603357</v>
      </c>
      <c r="X798">
        <f t="shared" si="335"/>
        <v>0.45689856574702514</v>
      </c>
      <c r="Y798">
        <f t="shared" si="336"/>
        <v>0.54652576739088587</v>
      </c>
      <c r="Z798">
        <f t="shared" si="337"/>
        <v>2.2735165960270196</v>
      </c>
      <c r="AA798">
        <f t="shared" si="338"/>
        <v>1.7639352900209637</v>
      </c>
      <c r="AB798">
        <f t="shared" si="339"/>
        <v>1.4895453560177025</v>
      </c>
      <c r="AC798">
        <f t="shared" si="340"/>
        <v>1.032228799345601</v>
      </c>
      <c r="AD798">
        <f t="shared" si="341"/>
        <v>0.65330936667443096</v>
      </c>
      <c r="AE798">
        <f t="shared" si="342"/>
        <v>1.0478498483100518</v>
      </c>
      <c r="AF798">
        <f t="shared" si="343"/>
        <v>1.0643577611828483</v>
      </c>
      <c r="AG798">
        <f t="shared" si="344"/>
        <v>3.7654897057335868</v>
      </c>
      <c r="AH798">
        <f t="shared" si="345"/>
        <v>2.9215006337588179</v>
      </c>
      <c r="AI798">
        <f t="shared" si="346"/>
        <v>2.467044979618557</v>
      </c>
      <c r="AJ798">
        <f t="shared" si="347"/>
        <v>1.7096188893847897</v>
      </c>
      <c r="AK798">
        <f t="shared" si="348"/>
        <v>1.0820372717625251</v>
      </c>
      <c r="AL798">
        <f t="shared" si="349"/>
        <v>1.2561354538218938</v>
      </c>
      <c r="AM798">
        <f t="shared" si="350"/>
        <v>1.4072526758494259</v>
      </c>
      <c r="AN798">
        <f>ACOS(COS(RADIANS(90-$C798)) *COS(RADIANS(90-'1. Intensity Data'!$C$8)) +SIN(RADIANS(90-'Climate Stations - U of M'!$C798)) *SIN(RADIANS(90-'1. Intensity Data'!$C$8)) *COS(RADIANS('Climate Stations - U of M'!$D798-'1. Intensity Data'!$C$9))) *6371</f>
        <v>228.99762665744419</v>
      </c>
    </row>
    <row r="799" spans="1:40" x14ac:dyDescent="0.25">
      <c r="A799" s="1">
        <v>1013</v>
      </c>
      <c r="B799" t="s">
        <v>2021</v>
      </c>
      <c r="C799">
        <v>47.2697</v>
      </c>
      <c r="D799">
        <v>-114.9161</v>
      </c>
      <c r="E799" s="13">
        <v>1414.3</v>
      </c>
      <c r="F799" t="s">
        <v>2022</v>
      </c>
      <c r="G799" t="s">
        <v>2346</v>
      </c>
      <c r="H799" s="8">
        <v>0.92459999999999998</v>
      </c>
      <c r="I799" s="8">
        <v>1.8069200000000001</v>
      </c>
      <c r="J799" s="8">
        <v>2.00745</v>
      </c>
      <c r="K799" s="8">
        <v>3.6909399999999999</v>
      </c>
      <c r="L799">
        <f t="shared" si="324"/>
        <v>4640.0920120000001</v>
      </c>
      <c r="M799">
        <f t="shared" si="325"/>
        <v>0.40178733941913886</v>
      </c>
      <c r="N799">
        <f t="shared" si="326"/>
        <v>1.1159227510560219</v>
      </c>
      <c r="O799" s="6">
        <f t="shared" si="327"/>
        <v>0.18254887832867572</v>
      </c>
      <c r="P799" s="6">
        <f t="shared" si="328"/>
        <v>0.27525409909123677</v>
      </c>
      <c r="Q799">
        <f t="shared" si="329"/>
        <v>0.69558842507362928</v>
      </c>
      <c r="R799" s="8">
        <v>1.2765630332990718</v>
      </c>
      <c r="S799">
        <f t="shared" si="330"/>
        <v>1.3982199411786032</v>
      </c>
      <c r="T799">
        <f t="shared" si="331"/>
        <v>1.0848258164316749</v>
      </c>
      <c r="U799">
        <f t="shared" si="332"/>
        <v>0.91607513387563655</v>
      </c>
      <c r="V799">
        <f t="shared" si="333"/>
        <v>0.6348239962822394</v>
      </c>
      <c r="W799">
        <f t="shared" si="334"/>
        <v>0.40178733941913886</v>
      </c>
      <c r="X799">
        <f t="shared" si="335"/>
        <v>0.53249050456435409</v>
      </c>
      <c r="Y799">
        <f t="shared" si="336"/>
        <v>0.64594085191040107</v>
      </c>
      <c r="Z799">
        <f t="shared" si="337"/>
        <v>2.4206477192562295</v>
      </c>
      <c r="AA799">
        <f t="shared" si="338"/>
        <v>1.8780887476987993</v>
      </c>
      <c r="AB799">
        <f t="shared" si="339"/>
        <v>1.5859416091678746</v>
      </c>
      <c r="AC799">
        <f t="shared" si="340"/>
        <v>1.0990297116163343</v>
      </c>
      <c r="AD799">
        <f t="shared" si="341"/>
        <v>0.69558842507362928</v>
      </c>
      <c r="AE799">
        <f t="shared" si="342"/>
        <v>1.0907643949552361</v>
      </c>
      <c r="AF799">
        <f t="shared" si="343"/>
        <v>1.1445221343160528</v>
      </c>
      <c r="AG799">
        <f t="shared" si="344"/>
        <v>3.8834111736749559</v>
      </c>
      <c r="AH799">
        <f t="shared" si="345"/>
        <v>3.0129914278512588</v>
      </c>
      <c r="AI799">
        <f t="shared" si="346"/>
        <v>2.5443038724077298</v>
      </c>
      <c r="AJ799">
        <f t="shared" si="347"/>
        <v>1.7631579466685148</v>
      </c>
      <c r="AK799">
        <f t="shared" si="348"/>
        <v>1.1159227510560219</v>
      </c>
      <c r="AL799">
        <f t="shared" si="349"/>
        <v>1.3388045632920162</v>
      </c>
      <c r="AM799">
        <f t="shared" si="350"/>
        <v>1.5322659763128597</v>
      </c>
      <c r="AN799">
        <f>ACOS(COS(RADIANS(90-$C799)) *COS(RADIANS(90-'1. Intensity Data'!$C$8)) +SIN(RADIANS(90-'Climate Stations - U of M'!$C799)) *SIN(RADIANS(90-'1. Intensity Data'!$C$8)) *COS(RADIANS('Climate Stations - U of M'!$D799-'1. Intensity Data'!$C$9))) *6371</f>
        <v>232.97376383958027</v>
      </c>
    </row>
    <row r="800" spans="1:40" x14ac:dyDescent="0.25">
      <c r="A800">
        <v>209</v>
      </c>
      <c r="B800" t="s">
        <v>420</v>
      </c>
      <c r="C800">
        <v>45.627000000000002</v>
      </c>
      <c r="D800">
        <v>-108.91930000000001</v>
      </c>
      <c r="E800" s="13">
        <v>1036.9000000000001</v>
      </c>
      <c r="F800" t="s">
        <v>421</v>
      </c>
      <c r="G800" t="s">
        <v>2345</v>
      </c>
      <c r="H800" s="8">
        <v>0.85416999999999998</v>
      </c>
      <c r="I800" s="8">
        <v>1.3489100000000001</v>
      </c>
      <c r="J800" s="8">
        <v>2.1474099999999998</v>
      </c>
      <c r="K800" s="8">
        <v>3.34355</v>
      </c>
      <c r="L800">
        <f t="shared" si="324"/>
        <v>3401.9029960000003</v>
      </c>
      <c r="M800">
        <f t="shared" si="325"/>
        <v>0.50938844409263773</v>
      </c>
      <c r="N800">
        <f t="shared" si="326"/>
        <v>1.6129849818795667</v>
      </c>
      <c r="O800" s="6">
        <f t="shared" si="327"/>
        <v>0.28210379546736525</v>
      </c>
      <c r="P800" s="6">
        <f t="shared" si="328"/>
        <v>0.31384899363917396</v>
      </c>
      <c r="Q800">
        <f t="shared" si="329"/>
        <v>0.96341698775937046</v>
      </c>
      <c r="R800" s="8">
        <v>1.5162752085476885</v>
      </c>
      <c r="S800">
        <f t="shared" si="330"/>
        <v>1.772671785442379</v>
      </c>
      <c r="T800">
        <f t="shared" si="331"/>
        <v>1.3753487990501219</v>
      </c>
      <c r="U800">
        <f t="shared" si="332"/>
        <v>1.161405652531214</v>
      </c>
      <c r="V800">
        <f t="shared" si="333"/>
        <v>0.80483374166636767</v>
      </c>
      <c r="W800">
        <f t="shared" si="334"/>
        <v>0.50938844409263773</v>
      </c>
      <c r="X800">
        <f t="shared" si="335"/>
        <v>0.59558383306947826</v>
      </c>
      <c r="Y800">
        <f t="shared" si="336"/>
        <v>0.67040143070137592</v>
      </c>
      <c r="Z800">
        <f t="shared" si="337"/>
        <v>3.3526911174026086</v>
      </c>
      <c r="AA800">
        <f t="shared" si="338"/>
        <v>2.6012258669503003</v>
      </c>
      <c r="AB800">
        <f t="shared" si="339"/>
        <v>2.1965907320913645</v>
      </c>
      <c r="AC800">
        <f t="shared" si="340"/>
        <v>1.5221988406598055</v>
      </c>
      <c r="AD800">
        <f t="shared" si="341"/>
        <v>0.96341698775937046</v>
      </c>
      <c r="AE800">
        <f t="shared" si="342"/>
        <v>1.1506924387673902</v>
      </c>
      <c r="AF800">
        <f t="shared" si="343"/>
        <v>1.2564677201571568</v>
      </c>
      <c r="AG800">
        <f t="shared" si="344"/>
        <v>5.6131877369408922</v>
      </c>
      <c r="AH800">
        <f t="shared" si="345"/>
        <v>4.3550594510748306</v>
      </c>
      <c r="AI800">
        <f t="shared" si="346"/>
        <v>3.6776057586854121</v>
      </c>
      <c r="AJ800">
        <f t="shared" si="347"/>
        <v>2.5485162713697154</v>
      </c>
      <c r="AK800">
        <f t="shared" si="348"/>
        <v>1.6129849818795667</v>
      </c>
      <c r="AL800">
        <f t="shared" si="349"/>
        <v>1.746591236409675</v>
      </c>
      <c r="AM800">
        <f t="shared" si="350"/>
        <v>1.862561465341809</v>
      </c>
      <c r="AN800">
        <f>ACOS(COS(RADIANS(90-$C800)) *COS(RADIANS(90-'1. Intensity Data'!$C$8)) +SIN(RADIANS(90-'Climate Stations - U of M'!$C800)) *SIN(RADIANS(90-'1. Intensity Data'!$C$8)) *COS(RADIANS('Climate Stations - U of M'!$D800-'1. Intensity Data'!$C$9))) *6371</f>
        <v>261.46142398448757</v>
      </c>
    </row>
    <row r="801" spans="1:40" x14ac:dyDescent="0.25">
      <c r="A801">
        <v>716</v>
      </c>
      <c r="B801" t="s">
        <v>1431</v>
      </c>
      <c r="C801">
        <v>45.651699999999899</v>
      </c>
      <c r="D801">
        <v>-108.9019</v>
      </c>
      <c r="E801" s="13">
        <v>1078.4000000000001</v>
      </c>
      <c r="F801" t="s">
        <v>1432</v>
      </c>
      <c r="G801" t="s">
        <v>2345</v>
      </c>
      <c r="H801" s="8">
        <v>0.83667000000000002</v>
      </c>
      <c r="I801" s="8">
        <v>1.34232</v>
      </c>
      <c r="J801" s="8">
        <v>2.1452</v>
      </c>
      <c r="K801" s="8">
        <v>3.3315800000000002</v>
      </c>
      <c r="L801">
        <f t="shared" si="324"/>
        <v>3538.0578560000004</v>
      </c>
      <c r="M801">
        <f t="shared" si="325"/>
        <v>0.49213288420123369</v>
      </c>
      <c r="N801">
        <f t="shared" si="326"/>
        <v>1.6104959081046306</v>
      </c>
      <c r="O801" s="6">
        <f t="shared" si="327"/>
        <v>0.28587843740990448</v>
      </c>
      <c r="P801" s="6">
        <f t="shared" si="328"/>
        <v>0.2939770513276756</v>
      </c>
      <c r="Q801">
        <f t="shared" si="329"/>
        <v>0.95223647971615299</v>
      </c>
      <c r="R801" s="8">
        <v>1.103296883592793</v>
      </c>
      <c r="S801">
        <f t="shared" si="330"/>
        <v>1.7126224370202934</v>
      </c>
      <c r="T801">
        <f t="shared" si="331"/>
        <v>1.3287587873433311</v>
      </c>
      <c r="U801">
        <f t="shared" si="332"/>
        <v>1.1220629759788128</v>
      </c>
      <c r="V801">
        <f t="shared" si="333"/>
        <v>0.77756995703794929</v>
      </c>
      <c r="W801">
        <f t="shared" si="334"/>
        <v>0.49213288420123369</v>
      </c>
      <c r="X801">
        <f t="shared" si="335"/>
        <v>0.5782671631509253</v>
      </c>
      <c r="Y801">
        <f t="shared" si="336"/>
        <v>0.65303171727925768</v>
      </c>
      <c r="Z801">
        <f t="shared" si="337"/>
        <v>3.3137829494122126</v>
      </c>
      <c r="AA801">
        <f t="shared" si="338"/>
        <v>2.5710384952336129</v>
      </c>
      <c r="AB801">
        <f t="shared" si="339"/>
        <v>2.1710991737528285</v>
      </c>
      <c r="AC801">
        <f t="shared" si="340"/>
        <v>1.5045336379515217</v>
      </c>
      <c r="AD801">
        <f t="shared" si="341"/>
        <v>0.95223647971615299</v>
      </c>
      <c r="AE801">
        <f t="shared" si="342"/>
        <v>1.0474478575286663</v>
      </c>
      <c r="AF801">
        <f t="shared" si="343"/>
        <v>1.0636068424032206</v>
      </c>
      <c r="AG801">
        <f t="shared" si="344"/>
        <v>5.6045257602041136</v>
      </c>
      <c r="AH801">
        <f t="shared" si="345"/>
        <v>4.3483389518825026</v>
      </c>
      <c r="AI801">
        <f t="shared" si="346"/>
        <v>3.6719306704785577</v>
      </c>
      <c r="AJ801">
        <f t="shared" si="347"/>
        <v>2.5445835348053163</v>
      </c>
      <c r="AK801">
        <f t="shared" si="348"/>
        <v>1.6104959081046306</v>
      </c>
      <c r="AL801">
        <f t="shared" si="349"/>
        <v>1.7441719310784729</v>
      </c>
      <c r="AM801">
        <f t="shared" si="350"/>
        <v>1.8602027190197683</v>
      </c>
      <c r="AN801">
        <f>ACOS(COS(RADIANS(90-$C801)) *COS(RADIANS(90-'1. Intensity Data'!$C$8)) +SIN(RADIANS(90-'Climate Stations - U of M'!$C801)) *SIN(RADIANS(90-'1. Intensity Data'!$C$8)) *COS(RADIANS('Climate Stations - U of M'!$D801-'1. Intensity Data'!$C$9))) *6371</f>
        <v>261.52796605268531</v>
      </c>
    </row>
    <row r="802" spans="1:40" x14ac:dyDescent="0.25">
      <c r="A802">
        <v>214</v>
      </c>
      <c r="B802" t="s">
        <v>430</v>
      </c>
      <c r="C802">
        <v>45.6036</v>
      </c>
      <c r="D802">
        <v>-109.0339</v>
      </c>
      <c r="E802" s="13">
        <v>1052.5</v>
      </c>
      <c r="F802" t="s">
        <v>431</v>
      </c>
      <c r="G802" t="s">
        <v>2345</v>
      </c>
      <c r="H802" s="8">
        <v>0.88571</v>
      </c>
      <c r="I802" s="8">
        <v>1.3833299999999999</v>
      </c>
      <c r="J802" s="8">
        <v>2.17727</v>
      </c>
      <c r="K802" s="8">
        <v>3.37778</v>
      </c>
      <c r="L802">
        <f t="shared" si="324"/>
        <v>3453.0841</v>
      </c>
      <c r="M802">
        <f t="shared" si="325"/>
        <v>0.53271627279752476</v>
      </c>
      <c r="N802">
        <f t="shared" si="326"/>
        <v>1.6298100083209563</v>
      </c>
      <c r="O802" s="6">
        <f t="shared" si="327"/>
        <v>0.28044153472542299</v>
      </c>
      <c r="P802" s="6">
        <f t="shared" si="328"/>
        <v>0.33832901369069401</v>
      </c>
      <c r="Q802">
        <f t="shared" si="329"/>
        <v>0.98406951100582507</v>
      </c>
      <c r="R802" s="8">
        <v>-9.9989999999999996E-2</v>
      </c>
      <c r="S802">
        <f t="shared" si="330"/>
        <v>1.8538526293353861</v>
      </c>
      <c r="T802">
        <f t="shared" si="331"/>
        <v>1.4383339365533168</v>
      </c>
      <c r="U802">
        <f t="shared" si="332"/>
        <v>1.2145931019783562</v>
      </c>
      <c r="V802">
        <f t="shared" si="333"/>
        <v>0.84169171102008911</v>
      </c>
      <c r="W802">
        <f t="shared" si="334"/>
        <v>0.53271627279752476</v>
      </c>
      <c r="X802">
        <f t="shared" si="335"/>
        <v>0.62096470459814357</v>
      </c>
      <c r="Y802">
        <f t="shared" si="336"/>
        <v>0.69756434340108076</v>
      </c>
      <c r="Z802">
        <f t="shared" si="337"/>
        <v>3.4245618983002712</v>
      </c>
      <c r="AA802">
        <f t="shared" si="338"/>
        <v>2.6569876797157277</v>
      </c>
      <c r="AB802">
        <f t="shared" si="339"/>
        <v>2.2436784850932812</v>
      </c>
      <c r="AC802">
        <f t="shared" si="340"/>
        <v>1.5548298273892036</v>
      </c>
      <c r="AD802">
        <f t="shared" si="341"/>
        <v>0.98406951100582507</v>
      </c>
      <c r="AE802">
        <f t="shared" si="342"/>
        <v>0.74662613663046817</v>
      </c>
      <c r="AF802">
        <f t="shared" si="343"/>
        <v>0.50167186776538608</v>
      </c>
      <c r="AG802">
        <f t="shared" si="344"/>
        <v>5.6717388289569275</v>
      </c>
      <c r="AH802">
        <f t="shared" si="345"/>
        <v>4.4004870224665824</v>
      </c>
      <c r="AI802">
        <f t="shared" si="346"/>
        <v>3.7159668189717801</v>
      </c>
      <c r="AJ802">
        <f t="shared" si="347"/>
        <v>2.5750998131471112</v>
      </c>
      <c r="AK802">
        <f t="shared" si="348"/>
        <v>1.6298100083209563</v>
      </c>
      <c r="AL802">
        <f t="shared" si="349"/>
        <v>1.7666750062407173</v>
      </c>
      <c r="AM802">
        <f t="shared" si="350"/>
        <v>1.8854738244350699</v>
      </c>
      <c r="AN802">
        <f>ACOS(COS(RADIANS(90-$C802)) *COS(RADIANS(90-'1. Intensity Data'!$C$8)) +SIN(RADIANS(90-'Climate Stations - U of M'!$C802)) *SIN(RADIANS(90-'1. Intensity Data'!$C$8)) *COS(RADIANS('Climate Stations - U of M'!$D802-'1. Intensity Data'!$C$9))) *6371</f>
        <v>254.58560546427964</v>
      </c>
    </row>
    <row r="803" spans="1:40" x14ac:dyDescent="0.25">
      <c r="A803">
        <v>717</v>
      </c>
      <c r="B803" t="s">
        <v>1433</v>
      </c>
      <c r="C803">
        <v>47.566699999999898</v>
      </c>
      <c r="D803">
        <v>-105.3</v>
      </c>
      <c r="E803">
        <v>732.1</v>
      </c>
      <c r="F803" t="s">
        <v>1434</v>
      </c>
      <c r="G803" t="s">
        <v>2345</v>
      </c>
      <c r="H803" s="8">
        <v>1.0809800000000001</v>
      </c>
      <c r="I803" s="8">
        <v>1.56508</v>
      </c>
      <c r="J803" s="8">
        <v>2.74336</v>
      </c>
      <c r="K803" s="8">
        <v>3.6107100000000001</v>
      </c>
      <c r="L803">
        <f t="shared" si="324"/>
        <v>2401.9029639999999</v>
      </c>
      <c r="M803">
        <f t="shared" si="325"/>
        <v>0.69249050959439784</v>
      </c>
      <c r="N803">
        <f t="shared" si="326"/>
        <v>2.176804394230738</v>
      </c>
      <c r="O803" s="6">
        <f t="shared" si="327"/>
        <v>0.37942360834196859</v>
      </c>
      <c r="P803" s="6">
        <f t="shared" si="328"/>
        <v>0.42949410523428133</v>
      </c>
      <c r="Q803">
        <f t="shared" si="329"/>
        <v>1.3031492497325097</v>
      </c>
      <c r="R803" s="8">
        <v>1.8507215022036847</v>
      </c>
      <c r="S803">
        <f t="shared" si="330"/>
        <v>2.4098669733885045</v>
      </c>
      <c r="T803">
        <f t="shared" si="331"/>
        <v>1.8697243759048741</v>
      </c>
      <c r="U803">
        <f t="shared" si="332"/>
        <v>1.5788783618752269</v>
      </c>
      <c r="V803">
        <f t="shared" si="333"/>
        <v>1.0941350051591487</v>
      </c>
      <c r="W803">
        <f t="shared" si="334"/>
        <v>0.69249050959439784</v>
      </c>
      <c r="X803">
        <f t="shared" si="335"/>
        <v>0.78961288219579839</v>
      </c>
      <c r="Y803">
        <f t="shared" si="336"/>
        <v>0.87391510161381414</v>
      </c>
      <c r="Z803">
        <f t="shared" si="337"/>
        <v>4.5349593890691331</v>
      </c>
      <c r="AA803">
        <f t="shared" si="338"/>
        <v>3.5185029742777765</v>
      </c>
      <c r="AB803">
        <f t="shared" si="339"/>
        <v>2.971180289390122</v>
      </c>
      <c r="AC803">
        <f t="shared" si="340"/>
        <v>2.0589758145773653</v>
      </c>
      <c r="AD803">
        <f t="shared" si="341"/>
        <v>1.3031492497325097</v>
      </c>
      <c r="AE803">
        <f t="shared" si="342"/>
        <v>1.2343040121813893</v>
      </c>
      <c r="AF803">
        <f t="shared" si="343"/>
        <v>1.4126541392945069</v>
      </c>
      <c r="AG803">
        <f t="shared" si="344"/>
        <v>7.5752792919229677</v>
      </c>
      <c r="AH803">
        <f t="shared" si="345"/>
        <v>5.8773718644229929</v>
      </c>
      <c r="AI803">
        <f t="shared" si="346"/>
        <v>4.9631140188460821</v>
      </c>
      <c r="AJ803">
        <f t="shared" si="347"/>
        <v>3.4393509428845661</v>
      </c>
      <c r="AK803">
        <f t="shared" si="348"/>
        <v>2.176804394230738</v>
      </c>
      <c r="AL803">
        <f t="shared" si="349"/>
        <v>2.3184432956730534</v>
      </c>
      <c r="AM803">
        <f t="shared" si="350"/>
        <v>2.4413858621249833</v>
      </c>
      <c r="AN803">
        <f>ACOS(COS(RADIANS(90-$C803)) *COS(RADIANS(90-'1. Intensity Data'!$C$8)) +SIN(RADIANS(90-'Climate Stations - U of M'!$C803)) *SIN(RADIANS(90-'1. Intensity Data'!$C$8)) *COS(RADIANS('Climate Stations - U of M'!$D803-'1. Intensity Data'!$C$9))) *6371</f>
        <v>519.62092244143594</v>
      </c>
    </row>
    <row r="804" spans="1:40" x14ac:dyDescent="0.25">
      <c r="A804">
        <v>718</v>
      </c>
      <c r="B804" t="s">
        <v>1435</v>
      </c>
      <c r="C804">
        <v>48.116700000000002</v>
      </c>
      <c r="D804">
        <v>-112.333299999999</v>
      </c>
      <c r="E804" s="13">
        <v>1330.5</v>
      </c>
      <c r="F804" t="s">
        <v>1436</v>
      </c>
      <c r="G804" t="s">
        <v>2345</v>
      </c>
      <c r="H804" s="8">
        <v>0.94818000000000002</v>
      </c>
      <c r="I804" s="8">
        <v>1.5042</v>
      </c>
      <c r="J804" s="8">
        <v>2.2155499999999999</v>
      </c>
      <c r="K804" s="8">
        <v>3.8572600000000001</v>
      </c>
      <c r="L804">
        <f t="shared" si="324"/>
        <v>4365.15762</v>
      </c>
      <c r="M804">
        <f t="shared" si="325"/>
        <v>0.55994410852014365</v>
      </c>
      <c r="N804">
        <f t="shared" si="326"/>
        <v>1.503386343687712</v>
      </c>
      <c r="O804" s="6">
        <f t="shared" si="327"/>
        <v>0.24116479730780999</v>
      </c>
      <c r="P804" s="6">
        <f t="shared" si="328"/>
        <v>0.39278140921592442</v>
      </c>
      <c r="Q804">
        <f t="shared" si="329"/>
        <v>0.94808387645181835</v>
      </c>
      <c r="R804" s="8">
        <v>-9.9989999999999996E-2</v>
      </c>
      <c r="S804">
        <f t="shared" si="330"/>
        <v>1.9486054976500997</v>
      </c>
      <c r="T804">
        <f t="shared" si="331"/>
        <v>1.5118490930043877</v>
      </c>
      <c r="U804">
        <f t="shared" si="332"/>
        <v>1.2766725674259274</v>
      </c>
      <c r="V804">
        <f t="shared" si="333"/>
        <v>0.88471169146182704</v>
      </c>
      <c r="W804">
        <f t="shared" si="334"/>
        <v>0.55994410852014365</v>
      </c>
      <c r="X804">
        <f t="shared" si="335"/>
        <v>0.65700308139010777</v>
      </c>
      <c r="Y804">
        <f t="shared" si="336"/>
        <v>0.74125026984123665</v>
      </c>
      <c r="Z804">
        <f t="shared" si="337"/>
        <v>3.2993318900523279</v>
      </c>
      <c r="AA804">
        <f t="shared" si="338"/>
        <v>2.5598264664199095</v>
      </c>
      <c r="AB804">
        <f t="shared" si="339"/>
        <v>2.1616312383101457</v>
      </c>
      <c r="AC804">
        <f t="shared" si="340"/>
        <v>1.4979725247938731</v>
      </c>
      <c r="AD804">
        <f t="shared" si="341"/>
        <v>0.94808387645181835</v>
      </c>
      <c r="AE804">
        <f t="shared" si="342"/>
        <v>0.74662613663046817</v>
      </c>
      <c r="AF804">
        <f t="shared" si="343"/>
        <v>0.50167186776538608</v>
      </c>
      <c r="AG804">
        <f t="shared" si="344"/>
        <v>5.231784476033237</v>
      </c>
      <c r="AH804">
        <f t="shared" si="345"/>
        <v>4.0591431279568226</v>
      </c>
      <c r="AI804">
        <f t="shared" si="346"/>
        <v>3.4277208636079828</v>
      </c>
      <c r="AJ804">
        <f t="shared" si="347"/>
        <v>2.3753504230265849</v>
      </c>
      <c r="AK804">
        <f t="shared" si="348"/>
        <v>1.503386343687712</v>
      </c>
      <c r="AL804">
        <f t="shared" si="349"/>
        <v>1.6814272577657841</v>
      </c>
      <c r="AM804">
        <f t="shared" si="350"/>
        <v>1.8359667711855505</v>
      </c>
      <c r="AN804">
        <f>ACOS(COS(RADIANS(90-$C804)) *COS(RADIANS(90-'1. Intensity Data'!$C$8)) +SIN(RADIANS(90-'Climate Stations - U of M'!$C804)) *SIN(RADIANS(90-'1. Intensity Data'!$C$8)) *COS(RADIANS('Climate Stations - U of M'!$D804-'1. Intensity Data'!$C$9))) *6371</f>
        <v>171.37405130609602</v>
      </c>
    </row>
    <row r="805" spans="1:40" x14ac:dyDescent="0.25">
      <c r="A805">
        <v>719</v>
      </c>
      <c r="B805" t="s">
        <v>1437</v>
      </c>
      <c r="C805">
        <v>46.1</v>
      </c>
      <c r="D805">
        <v>-106.4333</v>
      </c>
      <c r="E805">
        <v>-999.89999999999895</v>
      </c>
      <c r="F805" t="s">
        <v>1438</v>
      </c>
      <c r="G805" t="s">
        <v>2345</v>
      </c>
      <c r="H805" s="8">
        <v>1.0375000000000001</v>
      </c>
      <c r="I805" s="8">
        <v>1.4466300000000001</v>
      </c>
      <c r="J805" s="8">
        <v>2.4603999999999999</v>
      </c>
      <c r="K805" s="8">
        <v>3.7055199999999999</v>
      </c>
      <c r="L805">
        <f t="shared" si="324"/>
        <v>-3280.5119159999967</v>
      </c>
      <c r="M805">
        <f t="shared" si="325"/>
        <v>0.69022984626338468</v>
      </c>
      <c r="N805">
        <f t="shared" si="326"/>
        <v>2.0060976846891365</v>
      </c>
      <c r="O805" s="6">
        <f t="shared" si="327"/>
        <v>0.33636505628926849</v>
      </c>
      <c r="P805" s="6">
        <f t="shared" si="328"/>
        <v>0.45707935585759096</v>
      </c>
      <c r="Q805">
        <f t="shared" si="329"/>
        <v>1.2315885202733639</v>
      </c>
      <c r="R805" s="8">
        <v>1.0028324557441701</v>
      </c>
      <c r="S805">
        <f t="shared" si="330"/>
        <v>2.4019998649965784</v>
      </c>
      <c r="T805">
        <f t="shared" si="331"/>
        <v>1.8636205849111387</v>
      </c>
      <c r="U805">
        <f t="shared" si="332"/>
        <v>1.5737240494805169</v>
      </c>
      <c r="V805">
        <f t="shared" si="333"/>
        <v>1.0905631570961478</v>
      </c>
      <c r="W805">
        <f t="shared" si="334"/>
        <v>0.69022984626338468</v>
      </c>
      <c r="X805">
        <f t="shared" si="335"/>
        <v>0.77704738469753853</v>
      </c>
      <c r="Y805">
        <f t="shared" si="336"/>
        <v>0.85240500805838415</v>
      </c>
      <c r="Z805">
        <f t="shared" si="337"/>
        <v>4.2859280505513055</v>
      </c>
      <c r="AA805">
        <f t="shared" si="338"/>
        <v>3.3252890047380825</v>
      </c>
      <c r="AB805">
        <f t="shared" si="339"/>
        <v>2.8080218262232695</v>
      </c>
      <c r="AC805">
        <f t="shared" si="340"/>
        <v>1.9459098620319151</v>
      </c>
      <c r="AD805">
        <f t="shared" si="341"/>
        <v>1.2315885202733639</v>
      </c>
      <c r="AE805">
        <f t="shared" si="342"/>
        <v>1.0223317505665106</v>
      </c>
      <c r="AF805">
        <f t="shared" si="343"/>
        <v>1.0166899545979136</v>
      </c>
      <c r="AG805">
        <f t="shared" si="344"/>
        <v>6.9812199427181945</v>
      </c>
      <c r="AH805">
        <f t="shared" si="345"/>
        <v>5.4164637486606688</v>
      </c>
      <c r="AI805">
        <f t="shared" si="346"/>
        <v>4.5739027210912306</v>
      </c>
      <c r="AJ805">
        <f t="shared" si="347"/>
        <v>3.1696343418088357</v>
      </c>
      <c r="AK805">
        <f t="shared" si="348"/>
        <v>2.0060976846891365</v>
      </c>
      <c r="AL805">
        <f t="shared" si="349"/>
        <v>2.1196732635168525</v>
      </c>
      <c r="AM805">
        <f t="shared" si="350"/>
        <v>2.2182568659393098</v>
      </c>
      <c r="AN805">
        <f>ACOS(COS(RADIANS(90-$C805)) *COS(RADIANS(90-'1. Intensity Data'!$C$8)) +SIN(RADIANS(90-'Climate Stations - U of M'!$C805)) *SIN(RADIANS(90-'1. Intensity Data'!$C$8)) *COS(RADIANS('Climate Stations - U of M'!$D805-'1. Intensity Data'!$C$9))) *6371</f>
        <v>431.68127884874133</v>
      </c>
    </row>
    <row r="806" spans="1:40" x14ac:dyDescent="0.25">
      <c r="A806">
        <v>720</v>
      </c>
      <c r="B806" t="s">
        <v>1439</v>
      </c>
      <c r="C806">
        <v>46.333300000000001</v>
      </c>
      <c r="D806">
        <v>-113.3</v>
      </c>
      <c r="E806" s="13">
        <v>1610</v>
      </c>
      <c r="F806" t="s">
        <v>1440</v>
      </c>
      <c r="G806" t="s">
        <v>2346</v>
      </c>
      <c r="H806" s="8">
        <v>0.87858999999999998</v>
      </c>
      <c r="I806" s="8">
        <v>1.46157</v>
      </c>
      <c r="J806" s="8">
        <v>1.9863599999999999</v>
      </c>
      <c r="K806" s="8">
        <v>3.18092</v>
      </c>
      <c r="L806">
        <f t="shared" si="324"/>
        <v>5282.1523999999999</v>
      </c>
      <c r="M806">
        <f t="shared" si="325"/>
        <v>0.44733237598731501</v>
      </c>
      <c r="N806">
        <f t="shared" si="326"/>
        <v>1.2218922372628296</v>
      </c>
      <c r="O806" s="6">
        <f t="shared" si="327"/>
        <v>0.19799471020512155</v>
      </c>
      <c r="P806" s="6">
        <f t="shared" si="328"/>
        <v>0.31009290084285168</v>
      </c>
      <c r="Q806">
        <f t="shared" si="329"/>
        <v>0.76599256905284063</v>
      </c>
      <c r="R806" s="8">
        <v>1.6077390358876389</v>
      </c>
      <c r="S806">
        <f t="shared" si="330"/>
        <v>1.556716668435856</v>
      </c>
      <c r="T806">
        <f t="shared" si="331"/>
        <v>1.2077974151657505</v>
      </c>
      <c r="U806">
        <f t="shared" si="332"/>
        <v>1.0199178172510781</v>
      </c>
      <c r="V806">
        <f t="shared" si="333"/>
        <v>0.70678515405995779</v>
      </c>
      <c r="W806">
        <f t="shared" si="334"/>
        <v>0.44733237598731501</v>
      </c>
      <c r="X806">
        <f t="shared" si="335"/>
        <v>0.55514678199048628</v>
      </c>
      <c r="Y806">
        <f t="shared" si="336"/>
        <v>0.64872968640123896</v>
      </c>
      <c r="Z806">
        <f t="shared" si="337"/>
        <v>2.6656541403038854</v>
      </c>
      <c r="AA806">
        <f t="shared" si="338"/>
        <v>2.0681799364426698</v>
      </c>
      <c r="AB806">
        <f t="shared" si="339"/>
        <v>1.7464630574404765</v>
      </c>
      <c r="AC806">
        <f t="shared" si="340"/>
        <v>1.2102682591034883</v>
      </c>
      <c r="AD806">
        <f t="shared" si="341"/>
        <v>0.76599256905284063</v>
      </c>
      <c r="AE806">
        <f t="shared" si="342"/>
        <v>1.1735583956023778</v>
      </c>
      <c r="AF806">
        <f t="shared" si="343"/>
        <v>1.2991813275249136</v>
      </c>
      <c r="AG806">
        <f t="shared" si="344"/>
        <v>4.2521849856746474</v>
      </c>
      <c r="AH806">
        <f t="shared" si="345"/>
        <v>3.2991090406096397</v>
      </c>
      <c r="AI806">
        <f t="shared" si="346"/>
        <v>2.7859143009592513</v>
      </c>
      <c r="AJ806">
        <f t="shared" si="347"/>
        <v>1.9305897348752707</v>
      </c>
      <c r="AK806">
        <f t="shared" si="348"/>
        <v>1.2218922372628296</v>
      </c>
      <c r="AL806">
        <f t="shared" si="349"/>
        <v>1.4130091779471221</v>
      </c>
      <c r="AM806">
        <f t="shared" si="350"/>
        <v>1.5788986824610882</v>
      </c>
      <c r="AN806">
        <f>ACOS(COS(RADIANS(90-$C806)) *COS(RADIANS(90-'1. Intensity Data'!$C$8)) +SIN(RADIANS(90-'Climate Stations - U of M'!$C806)) *SIN(RADIANS(90-'1. Intensity Data'!$C$8)) *COS(RADIANS('Climate Stations - U of M'!$D806-'1. Intensity Data'!$C$9))) *6371</f>
        <v>102.63171491986628</v>
      </c>
    </row>
    <row r="807" spans="1:40" x14ac:dyDescent="0.25">
      <c r="A807">
        <v>78</v>
      </c>
      <c r="B807" t="s">
        <v>158</v>
      </c>
      <c r="C807">
        <v>46.204900000000002</v>
      </c>
      <c r="D807">
        <v>-113.40600000000001</v>
      </c>
      <c r="E807" s="13">
        <v>1661.2</v>
      </c>
      <c r="F807" t="s">
        <v>159</v>
      </c>
      <c r="G807" t="s">
        <v>2346</v>
      </c>
      <c r="H807" s="8">
        <v>0.85923000000000005</v>
      </c>
      <c r="I807" s="8">
        <v>1.45801</v>
      </c>
      <c r="J807" s="8">
        <v>1.9551799999999999</v>
      </c>
      <c r="K807" s="8">
        <v>3.1231100000000001</v>
      </c>
      <c r="L807">
        <f t="shared" si="324"/>
        <v>5450.1314080000002</v>
      </c>
      <c r="M807">
        <f t="shared" si="325"/>
        <v>0.43352242034943578</v>
      </c>
      <c r="N807">
        <f t="shared" si="326"/>
        <v>1.2125903656049222</v>
      </c>
      <c r="O807" s="6">
        <f t="shared" si="327"/>
        <v>0.19914707663387632</v>
      </c>
      <c r="P807" s="6">
        <f t="shared" si="328"/>
        <v>0.29548418566390922</v>
      </c>
      <c r="Q807">
        <f t="shared" si="329"/>
        <v>0.75403727563441569</v>
      </c>
      <c r="R807" s="8">
        <v>1.4184058572085845</v>
      </c>
      <c r="S807">
        <f t="shared" si="330"/>
        <v>1.5086580228160367</v>
      </c>
      <c r="T807">
        <f t="shared" si="331"/>
        <v>1.1705105349434766</v>
      </c>
      <c r="U807">
        <f t="shared" si="332"/>
        <v>0.98843111839671349</v>
      </c>
      <c r="V807">
        <f t="shared" si="333"/>
        <v>0.68496542415210859</v>
      </c>
      <c r="W807">
        <f t="shared" si="334"/>
        <v>0.43352242034943578</v>
      </c>
      <c r="X807">
        <f t="shared" si="335"/>
        <v>0.5399493152620769</v>
      </c>
      <c r="Y807">
        <f t="shared" si="336"/>
        <v>0.63232786004624941</v>
      </c>
      <c r="Z807">
        <f t="shared" si="337"/>
        <v>2.6240497192077665</v>
      </c>
      <c r="AA807">
        <f t="shared" si="338"/>
        <v>2.0359006442129224</v>
      </c>
      <c r="AB807">
        <f t="shared" si="339"/>
        <v>1.7192049884464677</v>
      </c>
      <c r="AC807">
        <f t="shared" si="340"/>
        <v>1.1913788955023767</v>
      </c>
      <c r="AD807">
        <f t="shared" si="341"/>
        <v>0.75403727563441569</v>
      </c>
      <c r="AE807">
        <f t="shared" si="342"/>
        <v>1.1262251009326143</v>
      </c>
      <c r="AF807">
        <f t="shared" si="343"/>
        <v>1.2107627330817952</v>
      </c>
      <c r="AG807">
        <f t="shared" si="344"/>
        <v>4.2198144723051296</v>
      </c>
      <c r="AH807">
        <f t="shared" si="345"/>
        <v>3.2739939871332897</v>
      </c>
      <c r="AI807">
        <f t="shared" si="346"/>
        <v>2.7647060335792224</v>
      </c>
      <c r="AJ807">
        <f t="shared" si="347"/>
        <v>1.915892777655777</v>
      </c>
      <c r="AK807">
        <f t="shared" si="348"/>
        <v>1.2125903656049222</v>
      </c>
      <c r="AL807">
        <f t="shared" si="349"/>
        <v>1.3982377742036918</v>
      </c>
      <c r="AM807">
        <f t="shared" si="350"/>
        <v>1.5593797248674235</v>
      </c>
      <c r="AN807">
        <f>ACOS(COS(RADIANS(90-$C807)) *COS(RADIANS(90-'1. Intensity Data'!$C$8)) +SIN(RADIANS(90-'Climate Stations - U of M'!$C807)) *SIN(RADIANS(90-'1. Intensity Data'!$C$8)) *COS(RADIANS('Climate Stations - U of M'!$D807-'1. Intensity Data'!$C$9))) *6371</f>
        <v>115.09878971501897</v>
      </c>
    </row>
    <row r="808" spans="1:40" x14ac:dyDescent="0.25">
      <c r="A808">
        <v>721</v>
      </c>
      <c r="B808" t="s">
        <v>1441</v>
      </c>
      <c r="C808">
        <v>46.216700000000003</v>
      </c>
      <c r="D808">
        <v>-113.3</v>
      </c>
      <c r="E808" s="13">
        <v>1740.0999999999899</v>
      </c>
      <c r="F808" t="s">
        <v>1442</v>
      </c>
      <c r="G808" t="s">
        <v>2346</v>
      </c>
      <c r="H808" s="8">
        <v>0.94286000000000003</v>
      </c>
      <c r="I808" s="8">
        <v>1.55</v>
      </c>
      <c r="J808" s="8">
        <v>2.0102799999999998</v>
      </c>
      <c r="K808" s="8">
        <v>3.2428599999999999</v>
      </c>
      <c r="L808">
        <f t="shared" si="324"/>
        <v>5708.9896839999665</v>
      </c>
      <c r="M808">
        <f t="shared" si="325"/>
        <v>0.48387591006296743</v>
      </c>
      <c r="N808">
        <f t="shared" si="326"/>
        <v>1.2300384313212909</v>
      </c>
      <c r="O808" s="6">
        <f t="shared" si="327"/>
        <v>0.19073571914658535</v>
      </c>
      <c r="P808" s="6">
        <f t="shared" si="328"/>
        <v>0.35166798410443811</v>
      </c>
      <c r="Q808">
        <f t="shared" si="329"/>
        <v>0.79085320771286449</v>
      </c>
      <c r="R808" s="8">
        <v>1.1655870924937022</v>
      </c>
      <c r="S808">
        <f t="shared" si="330"/>
        <v>1.6838881670191266</v>
      </c>
      <c r="T808">
        <f t="shared" si="331"/>
        <v>1.306464957170012</v>
      </c>
      <c r="U808">
        <f t="shared" si="332"/>
        <v>1.1032370749435656</v>
      </c>
      <c r="V808">
        <f t="shared" si="333"/>
        <v>0.76452393789948858</v>
      </c>
      <c r="W808">
        <f t="shared" si="334"/>
        <v>0.48387591006296743</v>
      </c>
      <c r="X808">
        <f t="shared" si="335"/>
        <v>0.59862193254722551</v>
      </c>
      <c r="Y808">
        <f t="shared" si="336"/>
        <v>0.69822148006356166</v>
      </c>
      <c r="Z808">
        <f t="shared" si="337"/>
        <v>2.7521691628407683</v>
      </c>
      <c r="AA808">
        <f t="shared" si="338"/>
        <v>2.1353036608247344</v>
      </c>
      <c r="AB808">
        <f t="shared" si="339"/>
        <v>1.8031453135853308</v>
      </c>
      <c r="AC808">
        <f t="shared" si="340"/>
        <v>1.249548068186326</v>
      </c>
      <c r="AD808">
        <f t="shared" si="341"/>
        <v>0.79085320771286449</v>
      </c>
      <c r="AE808">
        <f t="shared" si="342"/>
        <v>1.0630204097538938</v>
      </c>
      <c r="AF808">
        <f t="shared" si="343"/>
        <v>1.092696369959945</v>
      </c>
      <c r="AG808">
        <f t="shared" si="344"/>
        <v>4.2805337409980915</v>
      </c>
      <c r="AH808">
        <f t="shared" si="345"/>
        <v>3.3211037645674857</v>
      </c>
      <c r="AI808">
        <f t="shared" si="346"/>
        <v>2.8044876234125429</v>
      </c>
      <c r="AJ808">
        <f t="shared" si="347"/>
        <v>1.9434607214876396</v>
      </c>
      <c r="AK808">
        <f t="shared" si="348"/>
        <v>1.2300384313212909</v>
      </c>
      <c r="AL808">
        <f t="shared" si="349"/>
        <v>1.4250988234909681</v>
      </c>
      <c r="AM808">
        <f t="shared" si="350"/>
        <v>1.5944112438942479</v>
      </c>
      <c r="AN808">
        <f>ACOS(COS(RADIANS(90-$C808)) *COS(RADIANS(90-'1. Intensity Data'!$C$8)) +SIN(RADIANS(90-'Climate Stations - U of M'!$C808)) *SIN(RADIANS(90-'1. Intensity Data'!$C$8)) *COS(RADIANS('Climate Stations - U of M'!$D808-'1. Intensity Data'!$C$9))) *6371</f>
        <v>107.07293713553781</v>
      </c>
    </row>
    <row r="809" spans="1:40" x14ac:dyDescent="0.25">
      <c r="A809" s="1">
        <v>1015</v>
      </c>
      <c r="B809" t="s">
        <v>2025</v>
      </c>
      <c r="C809">
        <v>46.316699999999898</v>
      </c>
      <c r="D809">
        <v>-113.3</v>
      </c>
      <c r="E809" s="13">
        <v>1609.3</v>
      </c>
      <c r="F809" t="s">
        <v>2026</v>
      </c>
      <c r="G809" t="s">
        <v>2346</v>
      </c>
      <c r="H809" s="8">
        <v>0.88507999999999998</v>
      </c>
      <c r="I809" s="8">
        <v>1.4856400000000001</v>
      </c>
      <c r="J809" s="8">
        <v>1.98882</v>
      </c>
      <c r="K809" s="8">
        <v>3.2174100000000001</v>
      </c>
      <c r="L809">
        <f t="shared" si="324"/>
        <v>5279.8558119999998</v>
      </c>
      <c r="M809">
        <f t="shared" si="325"/>
        <v>0.4467034187527239</v>
      </c>
      <c r="N809">
        <f t="shared" si="326"/>
        <v>1.2144801358200754</v>
      </c>
      <c r="O809" s="6">
        <f t="shared" si="327"/>
        <v>0.19626078783330761</v>
      </c>
      <c r="P809" s="6">
        <f t="shared" si="328"/>
        <v>0.31066580701159296</v>
      </c>
      <c r="Q809">
        <f t="shared" si="329"/>
        <v>0.76257297141583424</v>
      </c>
      <c r="R809" s="8">
        <v>1.1617167070407413</v>
      </c>
      <c r="S809">
        <f t="shared" si="330"/>
        <v>1.5545278972594792</v>
      </c>
      <c r="T809">
        <f t="shared" si="331"/>
        <v>1.2060992306323546</v>
      </c>
      <c r="U809">
        <f t="shared" si="332"/>
        <v>1.0184837947562104</v>
      </c>
      <c r="V809">
        <f t="shared" si="333"/>
        <v>0.70579140162930376</v>
      </c>
      <c r="W809">
        <f t="shared" si="334"/>
        <v>0.4467034187527239</v>
      </c>
      <c r="X809">
        <f t="shared" si="335"/>
        <v>0.55629756406454289</v>
      </c>
      <c r="Y809">
        <f t="shared" si="336"/>
        <v>0.65142528219520179</v>
      </c>
      <c r="Z809">
        <f t="shared" si="337"/>
        <v>2.6537539405271033</v>
      </c>
      <c r="AA809">
        <f t="shared" si="338"/>
        <v>2.0589470228227524</v>
      </c>
      <c r="AB809">
        <f t="shared" si="339"/>
        <v>1.7386663748281019</v>
      </c>
      <c r="AC809">
        <f t="shared" si="340"/>
        <v>1.2048652948370182</v>
      </c>
      <c r="AD809">
        <f t="shared" si="341"/>
        <v>0.76257297141583424</v>
      </c>
      <c r="AE809">
        <f t="shared" si="342"/>
        <v>1.0620528133906535</v>
      </c>
      <c r="AF809">
        <f t="shared" si="343"/>
        <v>1.0908888999534123</v>
      </c>
      <c r="AG809">
        <f t="shared" si="344"/>
        <v>4.2263908726538624</v>
      </c>
      <c r="AH809">
        <f t="shared" si="345"/>
        <v>3.2790963667142039</v>
      </c>
      <c r="AI809">
        <f t="shared" si="346"/>
        <v>2.7690147096697717</v>
      </c>
      <c r="AJ809">
        <f t="shared" si="347"/>
        <v>1.9188786145957193</v>
      </c>
      <c r="AK809">
        <f t="shared" si="348"/>
        <v>1.2144801358200754</v>
      </c>
      <c r="AL809">
        <f t="shared" si="349"/>
        <v>1.4080651018650565</v>
      </c>
      <c r="AM809">
        <f t="shared" si="350"/>
        <v>1.5760968523921002</v>
      </c>
      <c r="AN809">
        <f>ACOS(COS(RADIANS(90-$C809)) *COS(RADIANS(90-'1. Intensity Data'!$C$8)) +SIN(RADIANS(90-'Climate Stations - U of M'!$C809)) *SIN(RADIANS(90-'1. Intensity Data'!$C$8)) *COS(RADIANS('Climate Stations - U of M'!$D809-'1. Intensity Data'!$C$9))) *6371</f>
        <v>103.17625031725724</v>
      </c>
    </row>
    <row r="810" spans="1:40" x14ac:dyDescent="0.25">
      <c r="A810">
        <v>722</v>
      </c>
      <c r="B810" t="s">
        <v>1443</v>
      </c>
      <c r="C810">
        <v>46.315800000000003</v>
      </c>
      <c r="D810">
        <v>-113.3</v>
      </c>
      <c r="E810" s="13">
        <v>1606.3</v>
      </c>
      <c r="F810" t="s">
        <v>1444</v>
      </c>
      <c r="G810" t="s">
        <v>2346</v>
      </c>
      <c r="H810" s="8">
        <v>0.88507999999999998</v>
      </c>
      <c r="I810" s="8">
        <v>1.4856400000000001</v>
      </c>
      <c r="J810" s="8">
        <v>1.98882</v>
      </c>
      <c r="K810" s="8">
        <v>3.2174100000000001</v>
      </c>
      <c r="L810">
        <f t="shared" si="324"/>
        <v>5270.0132919999996</v>
      </c>
      <c r="M810">
        <f t="shared" si="325"/>
        <v>0.44660499355272387</v>
      </c>
      <c r="N810">
        <f t="shared" si="326"/>
        <v>1.2143817106200756</v>
      </c>
      <c r="O810" s="6">
        <f t="shared" si="327"/>
        <v>0.19626078783330755</v>
      </c>
      <c r="P810" s="6">
        <f t="shared" si="328"/>
        <v>0.31056738181159316</v>
      </c>
      <c r="Q810">
        <f t="shared" si="329"/>
        <v>0.76247454621583433</v>
      </c>
      <c r="R810" s="8">
        <v>1.5503664187972372</v>
      </c>
      <c r="S810">
        <f t="shared" si="330"/>
        <v>1.5541853775634791</v>
      </c>
      <c r="T810">
        <f t="shared" si="331"/>
        <v>1.2058334825923545</v>
      </c>
      <c r="U810">
        <f t="shared" si="332"/>
        <v>1.0182593853002104</v>
      </c>
      <c r="V810">
        <f t="shared" si="333"/>
        <v>0.70563588981330372</v>
      </c>
      <c r="W810">
        <f t="shared" si="334"/>
        <v>0.44660499355272387</v>
      </c>
      <c r="X810">
        <f t="shared" si="335"/>
        <v>0.55622374516454287</v>
      </c>
      <c r="Y810">
        <f t="shared" si="336"/>
        <v>0.65137282156360188</v>
      </c>
      <c r="Z810">
        <f t="shared" si="337"/>
        <v>2.6534114208311035</v>
      </c>
      <c r="AA810">
        <f t="shared" si="338"/>
        <v>2.0586812747827525</v>
      </c>
      <c r="AB810">
        <f t="shared" si="339"/>
        <v>1.7384419653721022</v>
      </c>
      <c r="AC810">
        <f t="shared" si="340"/>
        <v>1.2047097830210183</v>
      </c>
      <c r="AD810">
        <f t="shared" si="341"/>
        <v>0.76247454621583433</v>
      </c>
      <c r="AE810">
        <f t="shared" si="342"/>
        <v>1.1592152413297776</v>
      </c>
      <c r="AF810">
        <f t="shared" si="343"/>
        <v>1.2723883153436959</v>
      </c>
      <c r="AG810">
        <f t="shared" si="344"/>
        <v>4.2260483529578625</v>
      </c>
      <c r="AH810">
        <f t="shared" si="345"/>
        <v>3.278830618674204</v>
      </c>
      <c r="AI810">
        <f t="shared" si="346"/>
        <v>2.7687903002137721</v>
      </c>
      <c r="AJ810">
        <f t="shared" si="347"/>
        <v>1.9187231027797196</v>
      </c>
      <c r="AK810">
        <f t="shared" si="348"/>
        <v>1.2143817106200756</v>
      </c>
      <c r="AL810">
        <f t="shared" si="349"/>
        <v>1.4079912829650567</v>
      </c>
      <c r="AM810">
        <f t="shared" si="350"/>
        <v>1.5760443917605005</v>
      </c>
      <c r="AN810">
        <f>ACOS(COS(RADIANS(90-$C810)) *COS(RADIANS(90-'1. Intensity Data'!$C$8)) +SIN(RADIANS(90-'Climate Stations - U of M'!$C810)) *SIN(RADIANS(90-'1. Intensity Data'!$C$8)) *COS(RADIANS('Climate Stations - U of M'!$D810-'1. Intensity Data'!$C$9))) *6371</f>
        <v>103.20663457963421</v>
      </c>
    </row>
    <row r="811" spans="1:40" x14ac:dyDescent="0.25">
      <c r="A811">
        <v>723</v>
      </c>
      <c r="B811" t="s">
        <v>1445</v>
      </c>
      <c r="C811">
        <v>48.066699999999898</v>
      </c>
      <c r="D811">
        <v>-108.16670000000001</v>
      </c>
      <c r="E811">
        <v>808</v>
      </c>
      <c r="F811" t="s">
        <v>1446</v>
      </c>
      <c r="G811" t="s">
        <v>2345</v>
      </c>
      <c r="H811" s="8">
        <v>0.95267000000000002</v>
      </c>
      <c r="I811" s="8">
        <v>1.5611699999999999</v>
      </c>
      <c r="J811" s="8">
        <v>2.3703599999999998</v>
      </c>
      <c r="K811" s="8">
        <v>3.5441500000000001</v>
      </c>
      <c r="L811">
        <f t="shared" si="324"/>
        <v>2650.9187200000001</v>
      </c>
      <c r="M811">
        <f t="shared" si="325"/>
        <v>0.54539805064214664</v>
      </c>
      <c r="N811">
        <f t="shared" si="326"/>
        <v>1.7915585360276962</v>
      </c>
      <c r="O811" s="6">
        <f t="shared" si="327"/>
        <v>0.31854630804993567</v>
      </c>
      <c r="P811" s="6">
        <f t="shared" si="328"/>
        <v>0.32459857533955394</v>
      </c>
      <c r="Q811">
        <f t="shared" si="329"/>
        <v>1.058078555683625</v>
      </c>
      <c r="R811" s="8">
        <v>1.7803026641381265</v>
      </c>
      <c r="S811">
        <f t="shared" si="330"/>
        <v>1.8979852162346702</v>
      </c>
      <c r="T811">
        <f t="shared" si="331"/>
        <v>1.472574736733796</v>
      </c>
      <c r="U811">
        <f t="shared" si="332"/>
        <v>1.2435075554640942</v>
      </c>
      <c r="V811">
        <f t="shared" si="333"/>
        <v>0.86172892001459167</v>
      </c>
      <c r="W811">
        <f t="shared" si="334"/>
        <v>0.54539805064214664</v>
      </c>
      <c r="X811">
        <f t="shared" si="335"/>
        <v>0.64721603798160998</v>
      </c>
      <c r="Y811">
        <f t="shared" si="336"/>
        <v>0.73559405099226427</v>
      </c>
      <c r="Z811">
        <f t="shared" si="337"/>
        <v>3.6821133737790142</v>
      </c>
      <c r="AA811">
        <f t="shared" si="338"/>
        <v>2.8568121003457874</v>
      </c>
      <c r="AB811">
        <f t="shared" si="339"/>
        <v>2.4124191069586649</v>
      </c>
      <c r="AC811">
        <f t="shared" si="340"/>
        <v>1.6717641179801275</v>
      </c>
      <c r="AD811">
        <f t="shared" si="341"/>
        <v>1.058078555683625</v>
      </c>
      <c r="AE811">
        <f t="shared" si="342"/>
        <v>1.2166993026649999</v>
      </c>
      <c r="AF811">
        <f t="shared" si="343"/>
        <v>1.3797685419178913</v>
      </c>
      <c r="AG811">
        <f t="shared" si="344"/>
        <v>6.2346237053763822</v>
      </c>
      <c r="AH811">
        <f t="shared" si="345"/>
        <v>4.83720804727478</v>
      </c>
      <c r="AI811">
        <f t="shared" si="346"/>
        <v>4.0847534621431469</v>
      </c>
      <c r="AJ811">
        <f t="shared" si="347"/>
        <v>2.8306624869237602</v>
      </c>
      <c r="AK811">
        <f t="shared" si="348"/>
        <v>1.7915585360276962</v>
      </c>
      <c r="AL811">
        <f t="shared" si="349"/>
        <v>1.9362589020207721</v>
      </c>
      <c r="AM811">
        <f t="shared" si="350"/>
        <v>2.0618588197027621</v>
      </c>
      <c r="AN811">
        <f>ACOS(COS(RADIANS(90-$C811)) *COS(RADIANS(90-'1. Intensity Data'!$C$8)) +SIN(RADIANS(90-'Climate Stations - U of M'!$C811)) *SIN(RADIANS(90-'1. Intensity Data'!$C$8)) *COS(RADIANS('Climate Stations - U of M'!$D811-'1. Intensity Data'!$C$9))) *6371</f>
        <v>333.07373503371775</v>
      </c>
    </row>
    <row r="812" spans="1:40" x14ac:dyDescent="0.25">
      <c r="A812" s="1">
        <v>1014</v>
      </c>
      <c r="B812" t="s">
        <v>2023</v>
      </c>
      <c r="C812">
        <v>47.833100000000002</v>
      </c>
      <c r="D812">
        <v>-108.616699999999</v>
      </c>
      <c r="E812" s="13">
        <v>1030.2</v>
      </c>
      <c r="F812" t="s">
        <v>2024</v>
      </c>
      <c r="G812" t="s">
        <v>2345</v>
      </c>
      <c r="H812" s="8">
        <v>0.98467000000000005</v>
      </c>
      <c r="I812" s="8">
        <v>1.5</v>
      </c>
      <c r="J812" s="8">
        <v>2.33066</v>
      </c>
      <c r="K812" s="8">
        <v>3.6169099999999998</v>
      </c>
      <c r="L812">
        <f t="shared" si="324"/>
        <v>3379.9213680000003</v>
      </c>
      <c r="M812">
        <f t="shared" si="325"/>
        <v>0.60328117194733344</v>
      </c>
      <c r="N812">
        <f t="shared" si="326"/>
        <v>1.7064860135019158</v>
      </c>
      <c r="O812" s="6">
        <f t="shared" si="327"/>
        <v>0.28200366920742176</v>
      </c>
      <c r="P812" s="6">
        <f t="shared" si="328"/>
        <v>0.40781112372864925</v>
      </c>
      <c r="Q812">
        <f t="shared" si="329"/>
        <v>1.0571485686152826</v>
      </c>
      <c r="R812" s="8">
        <v>1.2241741554807746</v>
      </c>
      <c r="S812">
        <f t="shared" si="330"/>
        <v>2.0994184783767205</v>
      </c>
      <c r="T812">
        <f t="shared" si="331"/>
        <v>1.6288591642578005</v>
      </c>
      <c r="U812">
        <f t="shared" si="332"/>
        <v>1.3754810720399202</v>
      </c>
      <c r="V812">
        <f t="shared" si="333"/>
        <v>0.95318425167678689</v>
      </c>
      <c r="W812">
        <f t="shared" si="334"/>
        <v>0.60328117194733344</v>
      </c>
      <c r="X812">
        <f t="shared" si="335"/>
        <v>0.69862837896050012</v>
      </c>
      <c r="Y812">
        <f t="shared" si="336"/>
        <v>0.78138975464792881</v>
      </c>
      <c r="Z812">
        <f t="shared" si="337"/>
        <v>3.6788770187811832</v>
      </c>
      <c r="AA812">
        <f t="shared" si="338"/>
        <v>2.8543011352612631</v>
      </c>
      <c r="AB812">
        <f t="shared" si="339"/>
        <v>2.4102987364428441</v>
      </c>
      <c r="AC812">
        <f t="shared" si="340"/>
        <v>1.6702947384121467</v>
      </c>
      <c r="AD812">
        <f t="shared" si="341"/>
        <v>1.0571485686152826</v>
      </c>
      <c r="AE812">
        <f t="shared" si="342"/>
        <v>1.0776671755006619</v>
      </c>
      <c r="AF812">
        <f t="shared" si="343"/>
        <v>1.1200565283749078</v>
      </c>
      <c r="AG812">
        <f t="shared" si="344"/>
        <v>5.9385713269866667</v>
      </c>
      <c r="AH812">
        <f t="shared" si="345"/>
        <v>4.6075122364551726</v>
      </c>
      <c r="AI812">
        <f t="shared" si="346"/>
        <v>3.8907881107843676</v>
      </c>
      <c r="AJ812">
        <f t="shared" si="347"/>
        <v>2.6962479013330269</v>
      </c>
      <c r="AK812">
        <f t="shared" si="348"/>
        <v>1.7064860135019158</v>
      </c>
      <c r="AL812">
        <f t="shared" si="349"/>
        <v>1.8625295101264367</v>
      </c>
      <c r="AM812">
        <f t="shared" si="350"/>
        <v>1.9979752651965212</v>
      </c>
      <c r="AN812">
        <f>ACOS(COS(RADIANS(90-$C812)) *COS(RADIANS(90-'1. Intensity Data'!$C$8)) +SIN(RADIANS(90-'Climate Stations - U of M'!$C812)) *SIN(RADIANS(90-'1. Intensity Data'!$C$8)) *COS(RADIANS('Climate Stations - U of M'!$D812-'1. Intensity Data'!$C$9))) *6371</f>
        <v>291.3404638361958</v>
      </c>
    </row>
    <row r="813" spans="1:40" x14ac:dyDescent="0.25">
      <c r="A813" s="1">
        <v>1080</v>
      </c>
      <c r="B813" t="s">
        <v>2154</v>
      </c>
      <c r="C813">
        <v>46.583300000000001</v>
      </c>
      <c r="D813">
        <v>-111.2667</v>
      </c>
      <c r="E813" s="13">
        <v>2026.9</v>
      </c>
      <c r="F813" t="s">
        <v>2155</v>
      </c>
      <c r="G813" t="s">
        <v>2345</v>
      </c>
      <c r="H813" s="8">
        <v>0.9</v>
      </c>
      <c r="I813" s="8">
        <v>1.6522300000000001</v>
      </c>
      <c r="J813" s="8">
        <v>2.0336099999999999</v>
      </c>
      <c r="K813" s="8">
        <v>3.1777799999999998</v>
      </c>
      <c r="L813">
        <f t="shared" si="324"/>
        <v>6649.9345960000001</v>
      </c>
      <c r="M813">
        <f t="shared" si="325"/>
        <v>0.46431939863094129</v>
      </c>
      <c r="N813">
        <f t="shared" si="326"/>
        <v>1.4566633677238177</v>
      </c>
      <c r="O813" s="6">
        <f t="shared" si="327"/>
        <v>0.2536651670289119</v>
      </c>
      <c r="P813" s="6">
        <f t="shared" si="328"/>
        <v>0.28849210329858321</v>
      </c>
      <c r="Q813">
        <f t="shared" si="329"/>
        <v>0.87257773551120055</v>
      </c>
      <c r="R813" s="8">
        <v>1.24083768543561</v>
      </c>
      <c r="S813">
        <f t="shared" si="330"/>
        <v>1.6158315072356757</v>
      </c>
      <c r="T813">
        <f t="shared" si="331"/>
        <v>1.2536623763035415</v>
      </c>
      <c r="U813">
        <f t="shared" si="332"/>
        <v>1.0586482288785461</v>
      </c>
      <c r="V813">
        <f t="shared" si="333"/>
        <v>0.73362464983688724</v>
      </c>
      <c r="W813">
        <f t="shared" si="334"/>
        <v>0.46431939863094129</v>
      </c>
      <c r="X813">
        <f t="shared" si="335"/>
        <v>0.57323954897320595</v>
      </c>
      <c r="Y813">
        <f t="shared" si="336"/>
        <v>0.66778223947029169</v>
      </c>
      <c r="Z813">
        <f t="shared" si="337"/>
        <v>3.0365705195789774</v>
      </c>
      <c r="AA813">
        <f t="shared" si="338"/>
        <v>2.3559598858802415</v>
      </c>
      <c r="AB813">
        <f t="shared" si="339"/>
        <v>1.9894772369655371</v>
      </c>
      <c r="AC813">
        <f t="shared" si="340"/>
        <v>1.3786728221076969</v>
      </c>
      <c r="AD813">
        <f t="shared" si="341"/>
        <v>0.87257773551120055</v>
      </c>
      <c r="AE813">
        <f t="shared" si="342"/>
        <v>1.0818330579893707</v>
      </c>
      <c r="AF813">
        <f t="shared" si="343"/>
        <v>1.1278383968638162</v>
      </c>
      <c r="AG813">
        <f t="shared" si="344"/>
        <v>5.0691885196788853</v>
      </c>
      <c r="AH813">
        <f t="shared" si="345"/>
        <v>3.9329910928543077</v>
      </c>
      <c r="AI813">
        <f t="shared" si="346"/>
        <v>3.3211924784103042</v>
      </c>
      <c r="AJ813">
        <f t="shared" si="347"/>
        <v>2.3015281210036318</v>
      </c>
      <c r="AK813">
        <f t="shared" si="348"/>
        <v>1.4566633677238177</v>
      </c>
      <c r="AL813">
        <f t="shared" si="349"/>
        <v>1.6009000257928632</v>
      </c>
      <c r="AM813">
        <f t="shared" si="350"/>
        <v>1.7260974449967947</v>
      </c>
      <c r="AN813">
        <f>ACOS(COS(RADIANS(90-$C813)) *COS(RADIANS(90-'1. Intensity Data'!$C$8)) +SIN(RADIANS(90-'Climate Stations - U of M'!$C813)) *SIN(RADIANS(90-'1. Intensity Data'!$C$8)) *COS(RADIANS('Climate Stations - U of M'!$D813-'1. Intensity Data'!$C$9))) *6371</f>
        <v>57.057352511367974</v>
      </c>
    </row>
    <row r="814" spans="1:40" x14ac:dyDescent="0.25">
      <c r="A814" s="1">
        <v>1114</v>
      </c>
      <c r="B814" t="s">
        <v>2221</v>
      </c>
      <c r="C814">
        <v>48.299999999999898</v>
      </c>
      <c r="D814">
        <v>-113.333299999999</v>
      </c>
      <c r="E814" s="13">
        <v>1807.5</v>
      </c>
      <c r="F814" t="s">
        <v>2222</v>
      </c>
      <c r="G814" t="s">
        <v>2345</v>
      </c>
      <c r="H814" s="8">
        <v>1.0738799999999999</v>
      </c>
      <c r="I814" s="8">
        <v>1.8833299999999999</v>
      </c>
      <c r="J814" s="8">
        <v>2.2485200000000001</v>
      </c>
      <c r="K814" s="8">
        <v>4.08284</v>
      </c>
      <c r="L814">
        <f t="shared" si="324"/>
        <v>5930.1183000000001</v>
      </c>
      <c r="M814">
        <f t="shared" si="325"/>
        <v>0.57297313079279777</v>
      </c>
      <c r="N814">
        <f t="shared" si="326"/>
        <v>1.4305009385951053</v>
      </c>
      <c r="O814" s="6">
        <f t="shared" si="327"/>
        <v>0.21920316077191793</v>
      </c>
      <c r="P814" s="6">
        <f t="shared" si="328"/>
        <v>0.42103307793391453</v>
      </c>
      <c r="Q814">
        <f t="shared" si="329"/>
        <v>0.92576700826450997</v>
      </c>
      <c r="R814" s="8">
        <v>1.2120401446012508</v>
      </c>
      <c r="S814">
        <f t="shared" si="330"/>
        <v>1.9939464951589363</v>
      </c>
      <c r="T814">
        <f t="shared" si="331"/>
        <v>1.5470274531405539</v>
      </c>
      <c r="U814">
        <f t="shared" si="332"/>
        <v>1.3063787382075789</v>
      </c>
      <c r="V814">
        <f t="shared" si="333"/>
        <v>0.90529754665262052</v>
      </c>
      <c r="W814">
        <f t="shared" si="334"/>
        <v>0.57297313079279777</v>
      </c>
      <c r="X814">
        <f t="shared" si="335"/>
        <v>0.69819984809459834</v>
      </c>
      <c r="Y814">
        <f t="shared" si="336"/>
        <v>0.80689663871256123</v>
      </c>
      <c r="Z814">
        <f t="shared" si="337"/>
        <v>3.2216691887604947</v>
      </c>
      <c r="AA814">
        <f t="shared" si="338"/>
        <v>2.4995709223141769</v>
      </c>
      <c r="AB814">
        <f t="shared" si="339"/>
        <v>2.1107487788430825</v>
      </c>
      <c r="AC814">
        <f t="shared" si="340"/>
        <v>1.4627118730579258</v>
      </c>
      <c r="AD814">
        <f t="shared" si="341"/>
        <v>0.92576700826450997</v>
      </c>
      <c r="AE814">
        <f t="shared" si="342"/>
        <v>1.0746336727807808</v>
      </c>
      <c r="AF814">
        <f t="shared" si="343"/>
        <v>1.1143899452941701</v>
      </c>
      <c r="AG814">
        <f t="shared" si="344"/>
        <v>4.9781432663109655</v>
      </c>
      <c r="AH814">
        <f t="shared" si="345"/>
        <v>3.8623525342067841</v>
      </c>
      <c r="AI814">
        <f t="shared" si="346"/>
        <v>3.2615421399968398</v>
      </c>
      <c r="AJ814">
        <f t="shared" si="347"/>
        <v>2.2601914829802663</v>
      </c>
      <c r="AK814">
        <f t="shared" si="348"/>
        <v>1.4305009385951053</v>
      </c>
      <c r="AL814">
        <f t="shared" si="349"/>
        <v>1.635005703946329</v>
      </c>
      <c r="AM814">
        <f t="shared" si="350"/>
        <v>1.8125158402711912</v>
      </c>
      <c r="AN814">
        <f>ACOS(COS(RADIANS(90-$C814)) *COS(RADIANS(90-'1. Intensity Data'!$C$8)) +SIN(RADIANS(90-'Climate Stations - U of M'!$C814)) *SIN(RADIANS(90-'1. Intensity Data'!$C$8)) *COS(RADIANS('Climate Stations - U of M'!$D814-'1. Intensity Data'!$C$9))) *6371</f>
        <v>214.40679587521339</v>
      </c>
    </row>
    <row r="815" spans="1:40" x14ac:dyDescent="0.25">
      <c r="A815" s="1">
        <v>1016</v>
      </c>
      <c r="B815" t="s">
        <v>2027</v>
      </c>
      <c r="C815">
        <v>46.776899999999898</v>
      </c>
      <c r="D815">
        <v>-104.5797</v>
      </c>
      <c r="E815">
        <v>807.39999999999895</v>
      </c>
      <c r="F815" t="s">
        <v>2028</v>
      </c>
      <c r="G815" t="s">
        <v>2345</v>
      </c>
      <c r="H815" s="8">
        <v>1.3452999999999999</v>
      </c>
      <c r="I815" s="8">
        <v>1.7517100000000001</v>
      </c>
      <c r="J815" s="8">
        <v>3.4432299999999998</v>
      </c>
      <c r="K815" s="8">
        <v>4.3361599999999996</v>
      </c>
      <c r="L815">
        <f t="shared" si="324"/>
        <v>2648.9502159999965</v>
      </c>
      <c r="M815">
        <f t="shared" si="325"/>
        <v>0.94753037894400316</v>
      </c>
      <c r="N815">
        <f t="shared" si="326"/>
        <v>2.6613041620805009</v>
      </c>
      <c r="O815" s="6">
        <f t="shared" si="327"/>
        <v>0.43807865668441692</v>
      </c>
      <c r="P815" s="6">
        <f t="shared" si="328"/>
        <v>0.64387739319971127</v>
      </c>
      <c r="Q815">
        <f t="shared" si="329"/>
        <v>1.6525907776401061</v>
      </c>
      <c r="R815" s="8">
        <v>1.42498933352623</v>
      </c>
      <c r="S815">
        <f t="shared" si="330"/>
        <v>3.2974057187251304</v>
      </c>
      <c r="T815">
        <f t="shared" si="331"/>
        <v>2.5583320231488087</v>
      </c>
      <c r="U815">
        <f t="shared" si="332"/>
        <v>2.1603692639923269</v>
      </c>
      <c r="V815">
        <f t="shared" si="333"/>
        <v>1.4970979987315252</v>
      </c>
      <c r="W815">
        <f t="shared" si="334"/>
        <v>0.94753037894400316</v>
      </c>
      <c r="X815">
        <f t="shared" si="335"/>
        <v>1.0469727842080023</v>
      </c>
      <c r="Y815">
        <f t="shared" si="336"/>
        <v>1.1332887919771537</v>
      </c>
      <c r="Z815">
        <f t="shared" si="337"/>
        <v>5.7510159061875683</v>
      </c>
      <c r="AA815">
        <f t="shared" si="338"/>
        <v>4.461995099628286</v>
      </c>
      <c r="AB815">
        <f t="shared" si="339"/>
        <v>3.7679069730194414</v>
      </c>
      <c r="AC815">
        <f t="shared" si="340"/>
        <v>2.6110934286713676</v>
      </c>
      <c r="AD815">
        <f t="shared" si="341"/>
        <v>1.6525907776401061</v>
      </c>
      <c r="AE815">
        <f t="shared" si="342"/>
        <v>1.1278709700120257</v>
      </c>
      <c r="AF815">
        <f t="shared" si="343"/>
        <v>1.2138372165221356</v>
      </c>
      <c r="AG815">
        <f t="shared" si="344"/>
        <v>9.2613384840401416</v>
      </c>
      <c r="AH815">
        <f t="shared" si="345"/>
        <v>7.1855212376173521</v>
      </c>
      <c r="AI815">
        <f t="shared" si="346"/>
        <v>6.0677734895435416</v>
      </c>
      <c r="AJ815">
        <f t="shared" si="347"/>
        <v>4.2048605760871913</v>
      </c>
      <c r="AK815">
        <f t="shared" si="348"/>
        <v>2.6613041620805009</v>
      </c>
      <c r="AL815">
        <f t="shared" si="349"/>
        <v>2.8567856215603755</v>
      </c>
      <c r="AM815">
        <f t="shared" si="350"/>
        <v>3.026463528388907</v>
      </c>
      <c r="AN815">
        <f>ACOS(COS(RADIANS(90-$C815)) *COS(RADIANS(90-'1. Intensity Data'!$C$8)) +SIN(RADIANS(90-'Climate Stations - U of M'!$C815)) *SIN(RADIANS(90-'1. Intensity Data'!$C$8)) *COS(RADIANS('Climate Stations - U of M'!$D815-'1. Intensity Data'!$C$9))) *6371</f>
        <v>567.21507464027206</v>
      </c>
    </row>
    <row r="816" spans="1:40" x14ac:dyDescent="0.25">
      <c r="A816">
        <v>724</v>
      </c>
      <c r="B816" t="s">
        <v>1447</v>
      </c>
      <c r="C816">
        <v>46.799999999999898</v>
      </c>
      <c r="D816">
        <v>-109.116699999999</v>
      </c>
      <c r="E816">
        <v>-999.89999999999895</v>
      </c>
      <c r="F816" t="s">
        <v>1448</v>
      </c>
      <c r="G816" t="s">
        <v>2345</v>
      </c>
      <c r="H816" s="8">
        <v>1.3286899999999999</v>
      </c>
      <c r="I816" s="8">
        <v>2.2440899999999999</v>
      </c>
      <c r="J816" s="8">
        <v>2.7602899999999999</v>
      </c>
      <c r="K816" s="8">
        <v>4.6750600000000002</v>
      </c>
      <c r="L816">
        <f t="shared" si="324"/>
        <v>-3280.5119159999967</v>
      </c>
      <c r="M816">
        <f t="shared" si="325"/>
        <v>0.7281596341185067</v>
      </c>
      <c r="N816">
        <f t="shared" si="326"/>
        <v>2.0031396453530323</v>
      </c>
      <c r="O816" s="6">
        <f t="shared" si="327"/>
        <v>0.32591321918746924</v>
      </c>
      <c r="P816" s="6">
        <f t="shared" si="328"/>
        <v>0.50225380513149698</v>
      </c>
      <c r="Q816">
        <f t="shared" si="329"/>
        <v>1.2526967252422647</v>
      </c>
      <c r="R816" s="8">
        <v>1.4633976347852284</v>
      </c>
      <c r="S816">
        <f t="shared" si="330"/>
        <v>2.533995526732403</v>
      </c>
      <c r="T816">
        <f t="shared" si="331"/>
        <v>1.966031012119968</v>
      </c>
      <c r="U816">
        <f t="shared" si="332"/>
        <v>1.6602039657901952</v>
      </c>
      <c r="V816">
        <f t="shared" si="333"/>
        <v>1.1504922219072407</v>
      </c>
      <c r="W816">
        <f t="shared" si="334"/>
        <v>0.7281596341185067</v>
      </c>
      <c r="X816">
        <f t="shared" si="335"/>
        <v>0.87829222558887998</v>
      </c>
      <c r="Y816">
        <f t="shared" si="336"/>
        <v>1.0086073149851642</v>
      </c>
      <c r="Z816">
        <f t="shared" si="337"/>
        <v>4.3593846038430808</v>
      </c>
      <c r="AA816">
        <f t="shared" si="338"/>
        <v>3.382281158154115</v>
      </c>
      <c r="AB816">
        <f t="shared" si="339"/>
        <v>2.8561485335523633</v>
      </c>
      <c r="AC816">
        <f t="shared" si="340"/>
        <v>1.9792608258827784</v>
      </c>
      <c r="AD816">
        <f t="shared" si="341"/>
        <v>1.2526967252422647</v>
      </c>
      <c r="AE816">
        <f t="shared" si="342"/>
        <v>1.1374730453267752</v>
      </c>
      <c r="AF816">
        <f t="shared" si="343"/>
        <v>1.2317738932100877</v>
      </c>
      <c r="AG816">
        <f t="shared" si="344"/>
        <v>6.9709259658285516</v>
      </c>
      <c r="AH816">
        <f t="shared" si="345"/>
        <v>5.4084770424531872</v>
      </c>
      <c r="AI816">
        <f t="shared" si="346"/>
        <v>4.567158391404913</v>
      </c>
      <c r="AJ816">
        <f t="shared" si="347"/>
        <v>3.1649606396577914</v>
      </c>
      <c r="AK816">
        <f t="shared" si="348"/>
        <v>2.0031396453530323</v>
      </c>
      <c r="AL816">
        <f t="shared" si="349"/>
        <v>2.1924272340147741</v>
      </c>
      <c r="AM816">
        <f t="shared" si="350"/>
        <v>2.3567288609731665</v>
      </c>
      <c r="AN816">
        <f>ACOS(COS(RADIANS(90-$C816)) *COS(RADIANS(90-'1. Intensity Data'!$C$8)) +SIN(RADIANS(90-'Climate Stations - U of M'!$C816)) *SIN(RADIANS(90-'1. Intensity Data'!$C$8)) *COS(RADIANS('Climate Stations - U of M'!$D816-'1. Intensity Data'!$C$9))) *6371</f>
        <v>222.11744466205656</v>
      </c>
    </row>
    <row r="817" spans="1:40" x14ac:dyDescent="0.25">
      <c r="A817">
        <v>725</v>
      </c>
      <c r="B817" t="s">
        <v>1449</v>
      </c>
      <c r="C817">
        <v>45.9833</v>
      </c>
      <c r="D817">
        <v>-112.333299999999</v>
      </c>
      <c r="E817" s="13">
        <v>1767.8</v>
      </c>
      <c r="F817" t="s">
        <v>1450</v>
      </c>
      <c r="G817" t="s">
        <v>2345</v>
      </c>
      <c r="H817" s="8">
        <v>0.80840000000000001</v>
      </c>
      <c r="I817" s="8">
        <v>1.4</v>
      </c>
      <c r="J817" s="8">
        <v>1.8319399999999999</v>
      </c>
      <c r="K817" s="8">
        <v>2.9932599999999998</v>
      </c>
      <c r="L817">
        <f t="shared" si="324"/>
        <v>5799.8689519999998</v>
      </c>
      <c r="M817">
        <f t="shared" si="325"/>
        <v>0.44344599885714298</v>
      </c>
      <c r="N817">
        <f t="shared" si="326"/>
        <v>1.3457424813304875</v>
      </c>
      <c r="O817" s="6">
        <f t="shared" si="327"/>
        <v>0.23064702871669174</v>
      </c>
      <c r="P817" s="6">
        <f t="shared" si="328"/>
        <v>0.28357366119763927</v>
      </c>
      <c r="Q817">
        <f t="shared" si="329"/>
        <v>0.81465807126406331</v>
      </c>
      <c r="R817" s="8">
        <v>1.4332666979714213</v>
      </c>
      <c r="S817">
        <f t="shared" si="330"/>
        <v>1.5431920760228575</v>
      </c>
      <c r="T817">
        <f t="shared" si="331"/>
        <v>1.1973041969142861</v>
      </c>
      <c r="U817">
        <f t="shared" si="332"/>
        <v>1.0110568773942858</v>
      </c>
      <c r="V817">
        <f t="shared" si="333"/>
        <v>0.70064467819428589</v>
      </c>
      <c r="W817">
        <f t="shared" si="334"/>
        <v>0.44344599885714298</v>
      </c>
      <c r="X817">
        <f t="shared" si="335"/>
        <v>0.53468449914285721</v>
      </c>
      <c r="Y817">
        <f t="shared" si="336"/>
        <v>0.61387951739085733</v>
      </c>
      <c r="Z817">
        <f t="shared" si="337"/>
        <v>2.8350100879989402</v>
      </c>
      <c r="AA817">
        <f t="shared" si="338"/>
        <v>2.1995767924129712</v>
      </c>
      <c r="AB817">
        <f t="shared" si="339"/>
        <v>1.8574204024820642</v>
      </c>
      <c r="AC817">
        <f t="shared" si="340"/>
        <v>1.28715975259722</v>
      </c>
      <c r="AD817">
        <f t="shared" si="341"/>
        <v>0.81465807126406331</v>
      </c>
      <c r="AE817">
        <f t="shared" si="342"/>
        <v>1.1299403111233235</v>
      </c>
      <c r="AF817">
        <f t="shared" si="343"/>
        <v>1.2177027457180398</v>
      </c>
      <c r="AG817">
        <f t="shared" si="344"/>
        <v>4.6831838350300963</v>
      </c>
      <c r="AH817">
        <f t="shared" si="345"/>
        <v>3.6335046995923159</v>
      </c>
      <c r="AI817">
        <f t="shared" si="346"/>
        <v>3.0682928574335113</v>
      </c>
      <c r="AJ817">
        <f t="shared" si="347"/>
        <v>2.1262731205021703</v>
      </c>
      <c r="AK817">
        <f t="shared" si="348"/>
        <v>1.3457424813304875</v>
      </c>
      <c r="AL817">
        <f t="shared" si="349"/>
        <v>1.4672918609978653</v>
      </c>
      <c r="AM817">
        <f t="shared" si="350"/>
        <v>1.5727967225491497</v>
      </c>
      <c r="AN817">
        <f>ACOS(COS(RADIANS(90-$C817)) *COS(RADIANS(90-'1. Intensity Data'!$C$8)) +SIN(RADIANS(90-'Climate Stations - U of M'!$C817)) *SIN(RADIANS(90-'1. Intensity Data'!$C$8)) *COS(RADIANS('Climate Stations - U of M'!$D817-'1. Intensity Data'!$C$9))) *6371</f>
        <v>71.889858318318488</v>
      </c>
    </row>
    <row r="818" spans="1:40" x14ac:dyDescent="0.25">
      <c r="A818">
        <v>726</v>
      </c>
      <c r="B818" t="s">
        <v>1451</v>
      </c>
      <c r="C818">
        <v>45.866700000000002</v>
      </c>
      <c r="D818">
        <v>-112.366699999999</v>
      </c>
      <c r="E818" s="13">
        <v>2133.5999999999899</v>
      </c>
      <c r="F818" t="s">
        <v>1452</v>
      </c>
      <c r="G818" t="s">
        <v>2345</v>
      </c>
      <c r="H818" s="8">
        <v>0.81040999999999996</v>
      </c>
      <c r="I818" s="8">
        <v>1.38</v>
      </c>
      <c r="J818" s="8">
        <v>1.8062499999999999</v>
      </c>
      <c r="K818" s="8">
        <v>2.9727299999999999</v>
      </c>
      <c r="L818">
        <f t="shared" si="324"/>
        <v>7000.0002239999667</v>
      </c>
      <c r="M818">
        <f t="shared" si="325"/>
        <v>0.45156542580362319</v>
      </c>
      <c r="N818">
        <f t="shared" si="326"/>
        <v>1.29179931589339</v>
      </c>
      <c r="O818" s="6">
        <f t="shared" si="327"/>
        <v>0.21478245115734143</v>
      </c>
      <c r="P818" s="6">
        <f t="shared" si="328"/>
        <v>0.30268957535015784</v>
      </c>
      <c r="Q818">
        <f t="shared" si="329"/>
        <v>0.79724444562177399</v>
      </c>
      <c r="R818" s="8">
        <v>1.4315351407725716</v>
      </c>
      <c r="S818">
        <f t="shared" si="330"/>
        <v>1.5714476817966085</v>
      </c>
      <c r="T818">
        <f t="shared" si="331"/>
        <v>1.2192266496697826</v>
      </c>
      <c r="U818">
        <f t="shared" si="332"/>
        <v>1.0295691708322607</v>
      </c>
      <c r="V818">
        <f t="shared" si="333"/>
        <v>0.71347337276972467</v>
      </c>
      <c r="W818">
        <f t="shared" si="334"/>
        <v>0.45156542580362319</v>
      </c>
      <c r="X818">
        <f t="shared" si="335"/>
        <v>0.5412765693527174</v>
      </c>
      <c r="Y818">
        <f t="shared" si="336"/>
        <v>0.61914584195333122</v>
      </c>
      <c r="Z818">
        <f t="shared" si="337"/>
        <v>2.7744106707637735</v>
      </c>
      <c r="AA818">
        <f t="shared" si="338"/>
        <v>2.1525600031787899</v>
      </c>
      <c r="AB818">
        <f t="shared" si="339"/>
        <v>1.8177173360176446</v>
      </c>
      <c r="AC818">
        <f t="shared" si="340"/>
        <v>1.2596462240824029</v>
      </c>
      <c r="AD818">
        <f t="shared" si="341"/>
        <v>0.79724444562177399</v>
      </c>
      <c r="AE818">
        <f t="shared" si="342"/>
        <v>1.129507421823611</v>
      </c>
      <c r="AF818">
        <f t="shared" si="343"/>
        <v>1.2168941085061771</v>
      </c>
      <c r="AG818">
        <f t="shared" si="344"/>
        <v>4.4954616193089976</v>
      </c>
      <c r="AH818">
        <f t="shared" si="345"/>
        <v>3.4878581529121533</v>
      </c>
      <c r="AI818">
        <f t="shared" si="346"/>
        <v>2.945302440236929</v>
      </c>
      <c r="AJ818">
        <f t="shared" si="347"/>
        <v>2.0410429191115562</v>
      </c>
      <c r="AK818">
        <f t="shared" si="348"/>
        <v>1.29179931589339</v>
      </c>
      <c r="AL818">
        <f t="shared" si="349"/>
        <v>1.4204119869200427</v>
      </c>
      <c r="AM818">
        <f t="shared" si="350"/>
        <v>1.5320477853711769</v>
      </c>
      <c r="AN818">
        <f>ACOS(COS(RADIANS(90-$C818)) *COS(RADIANS(90-'1. Intensity Data'!$C$8)) +SIN(RADIANS(90-'Climate Stations - U of M'!$C818)) *SIN(RADIANS(90-'1. Intensity Data'!$C$8)) *COS(RADIANS('Climate Stations - U of M'!$D818-'1. Intensity Data'!$C$9))) *6371</f>
        <v>84.984200795182346</v>
      </c>
    </row>
    <row r="819" spans="1:40" x14ac:dyDescent="0.25">
      <c r="A819" s="1">
        <v>1076</v>
      </c>
      <c r="B819" t="s">
        <v>2146</v>
      </c>
      <c r="C819">
        <v>45.416699999999899</v>
      </c>
      <c r="D819">
        <v>-110.099999999999</v>
      </c>
      <c r="E819" s="13">
        <v>2691.4</v>
      </c>
      <c r="F819" t="s">
        <v>2147</v>
      </c>
      <c r="G819" t="s">
        <v>2345</v>
      </c>
      <c r="H819" s="8">
        <v>1.4176800000000001</v>
      </c>
      <c r="I819" s="8">
        <v>2.4292899999999999</v>
      </c>
      <c r="J819" s="8">
        <v>2.8269700000000002</v>
      </c>
      <c r="K819" s="8">
        <v>5.0320299999999998</v>
      </c>
      <c r="L819">
        <f t="shared" si="324"/>
        <v>8830.0527760000004</v>
      </c>
      <c r="M819">
        <f t="shared" si="325"/>
        <v>0.76432080086609677</v>
      </c>
      <c r="N819">
        <f t="shared" si="326"/>
        <v>1.6083491686712605</v>
      </c>
      <c r="O819" s="6">
        <f t="shared" si="327"/>
        <v>0.21575240396951348</v>
      </c>
      <c r="P819" s="6">
        <f t="shared" si="328"/>
        <v>0.61477263035559815</v>
      </c>
      <c r="Q819">
        <f t="shared" si="329"/>
        <v>1.1115608995134294</v>
      </c>
      <c r="R819" s="8">
        <v>1.4787020253792704</v>
      </c>
      <c r="S819">
        <f t="shared" si="330"/>
        <v>2.6598363870140167</v>
      </c>
      <c r="T819">
        <f t="shared" si="331"/>
        <v>2.0636661623384613</v>
      </c>
      <c r="U819">
        <f t="shared" si="332"/>
        <v>1.7426514259747006</v>
      </c>
      <c r="V819">
        <f t="shared" si="333"/>
        <v>1.207626865368433</v>
      </c>
      <c r="W819">
        <f t="shared" si="334"/>
        <v>0.76432080086609677</v>
      </c>
      <c r="X819">
        <f t="shared" si="335"/>
        <v>0.92766060064957268</v>
      </c>
      <c r="Y819">
        <f t="shared" si="336"/>
        <v>1.0694395468616296</v>
      </c>
      <c r="Z819">
        <f t="shared" si="337"/>
        <v>3.8682319303067345</v>
      </c>
      <c r="AA819">
        <f t="shared" si="338"/>
        <v>3.0012144286862599</v>
      </c>
      <c r="AB819">
        <f t="shared" si="339"/>
        <v>2.534358850890619</v>
      </c>
      <c r="AC819">
        <f t="shared" si="340"/>
        <v>1.7562662212312186</v>
      </c>
      <c r="AD819">
        <f t="shared" si="341"/>
        <v>1.1115608995134294</v>
      </c>
      <c r="AE819">
        <f t="shared" si="342"/>
        <v>1.1412991429752859</v>
      </c>
      <c r="AF819">
        <f t="shared" si="343"/>
        <v>1.2389210436175055</v>
      </c>
      <c r="AG819">
        <f t="shared" si="344"/>
        <v>5.5970551069759864</v>
      </c>
      <c r="AH819">
        <f t="shared" si="345"/>
        <v>4.3425427554124036</v>
      </c>
      <c r="AI819">
        <f t="shared" si="346"/>
        <v>3.6670361045704736</v>
      </c>
      <c r="AJ819">
        <f t="shared" si="347"/>
        <v>2.5411916865005919</v>
      </c>
      <c r="AK819">
        <f t="shared" si="348"/>
        <v>1.6083491686712605</v>
      </c>
      <c r="AL819">
        <f t="shared" si="349"/>
        <v>1.9130043765034455</v>
      </c>
      <c r="AM819">
        <f t="shared" si="350"/>
        <v>2.1774450969017822</v>
      </c>
      <c r="AN819">
        <f>ACOS(COS(RADIANS(90-$C819)) *COS(RADIANS(90-'1. Intensity Data'!$C$8)) +SIN(RADIANS(90-'Climate Stations - U of M'!$C819)) *SIN(RADIANS(90-'1. Intensity Data'!$C$8)) *COS(RADIANS('Climate Stations - U of M'!$D819-'1. Intensity Data'!$C$9))) *6371</f>
        <v>197.17527125954297</v>
      </c>
    </row>
    <row r="820" spans="1:40" x14ac:dyDescent="0.25">
      <c r="A820" s="1">
        <v>1017</v>
      </c>
      <c r="B820" t="s">
        <v>2029</v>
      </c>
      <c r="C820">
        <v>47.45</v>
      </c>
      <c r="D820">
        <v>-114.866699999999</v>
      </c>
      <c r="E820">
        <v>731.5</v>
      </c>
      <c r="F820" t="s">
        <v>2030</v>
      </c>
      <c r="G820" t="s">
        <v>2346</v>
      </c>
      <c r="H820" s="8">
        <v>0.72499999999999998</v>
      </c>
      <c r="I820" s="8">
        <v>1.2</v>
      </c>
      <c r="J820" s="8">
        <v>1.6</v>
      </c>
      <c r="K820" s="8">
        <v>2.68</v>
      </c>
      <c r="L820">
        <f t="shared" si="324"/>
        <v>2399.9344599999999</v>
      </c>
      <c r="M820">
        <f t="shared" si="325"/>
        <v>0.35443215709999998</v>
      </c>
      <c r="N820">
        <f t="shared" si="326"/>
        <v>1.0019993446</v>
      </c>
      <c r="O820" s="6">
        <f t="shared" si="327"/>
        <v>0.16553256118419163</v>
      </c>
      <c r="P820" s="6">
        <f t="shared" si="328"/>
        <v>0.23969372902431096</v>
      </c>
      <c r="Q820">
        <f t="shared" si="329"/>
        <v>0.6208465368121554</v>
      </c>
      <c r="R820" s="8">
        <v>1.17988649156867</v>
      </c>
      <c r="S820">
        <f t="shared" si="330"/>
        <v>1.2334239067079997</v>
      </c>
      <c r="T820">
        <f t="shared" si="331"/>
        <v>0.95696682417000001</v>
      </c>
      <c r="U820">
        <f t="shared" si="332"/>
        <v>0.80810531818799991</v>
      </c>
      <c r="V820">
        <f t="shared" si="333"/>
        <v>0.56000280821799997</v>
      </c>
      <c r="W820">
        <f t="shared" si="334"/>
        <v>0.35443215709999998</v>
      </c>
      <c r="X820">
        <f t="shared" si="335"/>
        <v>0.44707411782499995</v>
      </c>
      <c r="Y820">
        <f t="shared" si="336"/>
        <v>0.52748733973430006</v>
      </c>
      <c r="Z820">
        <f t="shared" si="337"/>
        <v>2.1605459481063005</v>
      </c>
      <c r="AA820">
        <f t="shared" si="338"/>
        <v>1.6762856493928195</v>
      </c>
      <c r="AB820">
        <f t="shared" si="339"/>
        <v>1.4155301039317143</v>
      </c>
      <c r="AC820">
        <f t="shared" si="340"/>
        <v>0.98093752816320556</v>
      </c>
      <c r="AD820">
        <f t="shared" si="341"/>
        <v>0.6208465368121554</v>
      </c>
      <c r="AE820">
        <f t="shared" si="342"/>
        <v>1.0665952595226358</v>
      </c>
      <c r="AF820">
        <f t="shared" si="343"/>
        <v>1.0993741893279552</v>
      </c>
      <c r="AG820">
        <f t="shared" si="344"/>
        <v>3.4869577192079992</v>
      </c>
      <c r="AH820">
        <f t="shared" si="345"/>
        <v>2.7053982304200002</v>
      </c>
      <c r="AI820">
        <f t="shared" si="346"/>
        <v>2.2845585056879996</v>
      </c>
      <c r="AJ820">
        <f t="shared" si="347"/>
        <v>1.583158964468</v>
      </c>
      <c r="AK820">
        <f t="shared" si="348"/>
        <v>1.0019993446</v>
      </c>
      <c r="AL820">
        <f t="shared" si="349"/>
        <v>1.1514995084500002</v>
      </c>
      <c r="AM820">
        <f t="shared" si="350"/>
        <v>1.2812656506718001</v>
      </c>
      <c r="AN820">
        <f>ACOS(COS(RADIANS(90-$C820)) *COS(RADIANS(90-'1. Intensity Data'!$C$8)) +SIN(RADIANS(90-'Climate Stations - U of M'!$C820)) *SIN(RADIANS(90-'1. Intensity Data'!$C$8)) *COS(RADIANS('Climate Stations - U of M'!$D820-'1. Intensity Data'!$C$9))) *6371</f>
        <v>236.44643774693742</v>
      </c>
    </row>
    <row r="821" spans="1:40" x14ac:dyDescent="0.25">
      <c r="A821">
        <v>727</v>
      </c>
      <c r="B821" t="s">
        <v>1453</v>
      </c>
      <c r="C821">
        <v>47.466099999999898</v>
      </c>
      <c r="D821">
        <v>-114.8794</v>
      </c>
      <c r="E821">
        <v>759</v>
      </c>
      <c r="F821" t="s">
        <v>1454</v>
      </c>
      <c r="G821" t="s">
        <v>2346</v>
      </c>
      <c r="H821" s="8">
        <v>0.7</v>
      </c>
      <c r="I821" s="8">
        <v>1.2</v>
      </c>
      <c r="J821" s="8">
        <v>1.6</v>
      </c>
      <c r="K821" s="8">
        <v>2.6</v>
      </c>
      <c r="L821">
        <f t="shared" si="324"/>
        <v>2490.1575600000001</v>
      </c>
      <c r="M821">
        <f t="shared" si="325"/>
        <v>0.33422657560000002</v>
      </c>
      <c r="N821">
        <f t="shared" si="326"/>
        <v>1.0225938832923078</v>
      </c>
      <c r="O821" s="6">
        <f t="shared" si="327"/>
        <v>0.17596197842833761</v>
      </c>
      <c r="P821" s="6">
        <f t="shared" si="328"/>
        <v>0.21225902636664779</v>
      </c>
      <c r="Q821">
        <f t="shared" si="329"/>
        <v>0.61742645482947789</v>
      </c>
      <c r="R821" s="8">
        <v>1.3899980007781794</v>
      </c>
      <c r="S821">
        <f t="shared" si="330"/>
        <v>1.1631084830880001</v>
      </c>
      <c r="T821">
        <f t="shared" si="331"/>
        <v>0.90241175412000008</v>
      </c>
      <c r="U821">
        <f t="shared" si="332"/>
        <v>0.76203659236800003</v>
      </c>
      <c r="V821">
        <f t="shared" si="333"/>
        <v>0.52807798944800011</v>
      </c>
      <c r="W821">
        <f t="shared" si="334"/>
        <v>0.33422657560000002</v>
      </c>
      <c r="X821">
        <f t="shared" si="335"/>
        <v>0.4256699317</v>
      </c>
      <c r="Y821">
        <f t="shared" si="336"/>
        <v>0.50504276479480004</v>
      </c>
      <c r="Z821">
        <f t="shared" si="337"/>
        <v>2.148644062806583</v>
      </c>
      <c r="AA821">
        <f t="shared" si="338"/>
        <v>1.6670514280395905</v>
      </c>
      <c r="AB821">
        <f t="shared" si="339"/>
        <v>1.4077323170112095</v>
      </c>
      <c r="AC821">
        <f t="shared" si="340"/>
        <v>0.9755337986305751</v>
      </c>
      <c r="AD821">
        <f t="shared" si="341"/>
        <v>0.61742645482947789</v>
      </c>
      <c r="AE821">
        <f t="shared" si="342"/>
        <v>1.119123136825013</v>
      </c>
      <c r="AF821">
        <f t="shared" si="343"/>
        <v>1.1974962641287958</v>
      </c>
      <c r="AG821">
        <f t="shared" si="344"/>
        <v>3.5586267138572305</v>
      </c>
      <c r="AH821">
        <f t="shared" si="345"/>
        <v>2.7610034848892311</v>
      </c>
      <c r="AI821">
        <f t="shared" si="346"/>
        <v>2.3315140539064618</v>
      </c>
      <c r="AJ821">
        <f t="shared" si="347"/>
        <v>1.6156983356018464</v>
      </c>
      <c r="AK821">
        <f t="shared" si="348"/>
        <v>1.0225938832923078</v>
      </c>
      <c r="AL821">
        <f t="shared" si="349"/>
        <v>1.1669454124692309</v>
      </c>
      <c r="AM821">
        <f t="shared" si="350"/>
        <v>1.2922425397948003</v>
      </c>
      <c r="AN821">
        <f>ACOS(COS(RADIANS(90-$C821)) *COS(RADIANS(90-'1. Intensity Data'!$C$8)) +SIN(RADIANS(90-'Climate Stations - U of M'!$C821)) *SIN(RADIANS(90-'1. Intensity Data'!$C$8)) *COS(RADIANS('Climate Stations - U of M'!$D821-'1. Intensity Data'!$C$9))) *6371</f>
        <v>238.02331083821542</v>
      </c>
    </row>
    <row r="822" spans="1:40" x14ac:dyDescent="0.25">
      <c r="A822">
        <v>728</v>
      </c>
      <c r="B822" t="s">
        <v>1455</v>
      </c>
      <c r="C822">
        <v>48.133299999999899</v>
      </c>
      <c r="D822">
        <v>-114.91670000000001</v>
      </c>
      <c r="E822" s="13">
        <v>1097.9000000000001</v>
      </c>
      <c r="F822" t="s">
        <v>1456</v>
      </c>
      <c r="G822" t="s">
        <v>2346</v>
      </c>
      <c r="H822" s="8">
        <v>0.85231000000000001</v>
      </c>
      <c r="I822" s="8">
        <v>1.5555000000000001</v>
      </c>
      <c r="J822" s="8">
        <v>1.97397</v>
      </c>
      <c r="K822" s="8">
        <v>3.34605</v>
      </c>
      <c r="L822">
        <f t="shared" si="324"/>
        <v>3602.0342360000004</v>
      </c>
      <c r="M822">
        <f t="shared" si="325"/>
        <v>0.3870636666718611</v>
      </c>
      <c r="N822">
        <f t="shared" si="326"/>
        <v>1.154251828979447</v>
      </c>
      <c r="O822" s="6">
        <f t="shared" si="327"/>
        <v>0.19611034015982787</v>
      </c>
      <c r="P822" s="6">
        <f t="shared" si="328"/>
        <v>0.25113033731142453</v>
      </c>
      <c r="Q822">
        <f t="shared" si="329"/>
        <v>0.70269108314543582</v>
      </c>
      <c r="R822" s="8">
        <v>1.8291847255412015</v>
      </c>
      <c r="S822">
        <f t="shared" si="330"/>
        <v>1.3469815600180763</v>
      </c>
      <c r="T822">
        <f t="shared" si="331"/>
        <v>1.0450719000140252</v>
      </c>
      <c r="U822">
        <f t="shared" si="332"/>
        <v>0.8825051600118432</v>
      </c>
      <c r="V822">
        <f t="shared" si="333"/>
        <v>0.61156059334154056</v>
      </c>
      <c r="W822">
        <f t="shared" si="334"/>
        <v>0.3870636666718611</v>
      </c>
      <c r="X822">
        <f t="shared" si="335"/>
        <v>0.50337525000389582</v>
      </c>
      <c r="Y822">
        <f t="shared" si="336"/>
        <v>0.60433370433610201</v>
      </c>
      <c r="Z822">
        <f t="shared" si="337"/>
        <v>2.4453649693461164</v>
      </c>
      <c r="AA822">
        <f t="shared" si="338"/>
        <v>1.8972659244926766</v>
      </c>
      <c r="AB822">
        <f t="shared" si="339"/>
        <v>1.6021356695715936</v>
      </c>
      <c r="AC822">
        <f t="shared" si="340"/>
        <v>1.1102519113697886</v>
      </c>
      <c r="AD822">
        <f t="shared" si="341"/>
        <v>0.70269108314543582</v>
      </c>
      <c r="AE822">
        <f t="shared" si="342"/>
        <v>1.2289198180157686</v>
      </c>
      <c r="AF822">
        <f t="shared" si="343"/>
        <v>1.4025964645931273</v>
      </c>
      <c r="AG822">
        <f t="shared" si="344"/>
        <v>4.0167963648484752</v>
      </c>
      <c r="AH822">
        <f t="shared" si="345"/>
        <v>3.116479938244507</v>
      </c>
      <c r="AI822">
        <f t="shared" si="346"/>
        <v>2.6316941700731391</v>
      </c>
      <c r="AJ822">
        <f t="shared" si="347"/>
        <v>1.8237178897875264</v>
      </c>
      <c r="AK822">
        <f t="shared" si="348"/>
        <v>1.154251828979447</v>
      </c>
      <c r="AL822">
        <f t="shared" si="349"/>
        <v>1.3591813717345853</v>
      </c>
      <c r="AM822">
        <f t="shared" si="350"/>
        <v>1.5370602148460453</v>
      </c>
      <c r="AN822">
        <f>ACOS(COS(RADIANS(90-$C822)) *COS(RADIANS(90-'1. Intensity Data'!$C$8)) +SIN(RADIANS(90-'Climate Stations - U of M'!$C822)) *SIN(RADIANS(90-'1. Intensity Data'!$C$8)) *COS(RADIANS('Climate Stations - U of M'!$D822-'1. Intensity Data'!$C$9))) *6371</f>
        <v>277.88896680235558</v>
      </c>
    </row>
    <row r="823" spans="1:40" x14ac:dyDescent="0.25">
      <c r="A823">
        <v>729</v>
      </c>
      <c r="B823" t="s">
        <v>1457</v>
      </c>
      <c r="C823">
        <v>48.105600000000003</v>
      </c>
      <c r="D823">
        <v>-114.877799999999</v>
      </c>
      <c r="E823" s="13">
        <v>1079</v>
      </c>
      <c r="F823" t="s">
        <v>1458</v>
      </c>
      <c r="G823" t="s">
        <v>2346</v>
      </c>
      <c r="H823" s="8">
        <v>0.85</v>
      </c>
      <c r="I823" s="8">
        <v>1.5830500000000001</v>
      </c>
      <c r="J823" s="8">
        <v>1.9925299999999999</v>
      </c>
      <c r="K823" s="8">
        <v>3.5688200000000001</v>
      </c>
      <c r="L823">
        <f t="shared" si="324"/>
        <v>3540.0263599999998</v>
      </c>
      <c r="M823">
        <f t="shared" si="325"/>
        <v>0.37889885808532892</v>
      </c>
      <c r="N823">
        <f t="shared" si="326"/>
        <v>1.1187496470385034</v>
      </c>
      <c r="O823" s="6">
        <f t="shared" si="327"/>
        <v>0.18912230013131079</v>
      </c>
      <c r="P823" s="6">
        <f t="shared" si="328"/>
        <v>0.24780926896829913</v>
      </c>
      <c r="Q823">
        <f t="shared" si="329"/>
        <v>0.68327945800340117</v>
      </c>
      <c r="R823" s="8">
        <v>1.0901818468360132</v>
      </c>
      <c r="S823">
        <f t="shared" si="330"/>
        <v>1.3185680261369446</v>
      </c>
      <c r="T823">
        <f t="shared" si="331"/>
        <v>1.0230269168303883</v>
      </c>
      <c r="U823">
        <f t="shared" si="332"/>
        <v>0.86388939643454987</v>
      </c>
      <c r="V823">
        <f t="shared" si="333"/>
        <v>0.59866019577481966</v>
      </c>
      <c r="W823">
        <f t="shared" si="334"/>
        <v>0.37889885808532892</v>
      </c>
      <c r="X823">
        <f t="shared" si="335"/>
        <v>0.49667414356399664</v>
      </c>
      <c r="Y823">
        <f t="shared" si="336"/>
        <v>0.59890309135948039</v>
      </c>
      <c r="Z823">
        <f t="shared" si="337"/>
        <v>2.3778125138518362</v>
      </c>
      <c r="AA823">
        <f t="shared" si="338"/>
        <v>1.8448545366091833</v>
      </c>
      <c r="AB823">
        <f t="shared" si="339"/>
        <v>1.5578771642477545</v>
      </c>
      <c r="AC823">
        <f t="shared" si="340"/>
        <v>1.079581543645374</v>
      </c>
      <c r="AD823">
        <f t="shared" si="341"/>
        <v>0.68327945800340117</v>
      </c>
      <c r="AE823">
        <f t="shared" si="342"/>
        <v>1.0441690983394714</v>
      </c>
      <c r="AF823">
        <f t="shared" si="343"/>
        <v>1.0574821202378044</v>
      </c>
      <c r="AG823">
        <f t="shared" si="344"/>
        <v>3.8932487716939916</v>
      </c>
      <c r="AH823">
        <f t="shared" si="345"/>
        <v>3.0206240470039591</v>
      </c>
      <c r="AI823">
        <f t="shared" si="346"/>
        <v>2.5507491952477874</v>
      </c>
      <c r="AJ823">
        <f t="shared" si="347"/>
        <v>1.7676244423208356</v>
      </c>
      <c r="AK823">
        <f t="shared" si="348"/>
        <v>1.1187496470385034</v>
      </c>
      <c r="AL823">
        <f t="shared" si="349"/>
        <v>1.3371947352788776</v>
      </c>
      <c r="AM823">
        <f t="shared" si="350"/>
        <v>1.5268050718715225</v>
      </c>
      <c r="AN823">
        <f>ACOS(COS(RADIANS(90-$C823)) *COS(RADIANS(90-'1. Intensity Data'!$C$8)) +SIN(RADIANS(90-'Climate Stations - U of M'!$C823)) *SIN(RADIANS(90-'1. Intensity Data'!$C$8)) *COS(RADIANS('Climate Stations - U of M'!$D823-'1. Intensity Data'!$C$9))) *6371</f>
        <v>273.72952676892453</v>
      </c>
    </row>
    <row r="824" spans="1:40" x14ac:dyDescent="0.25">
      <c r="A824">
        <v>730</v>
      </c>
      <c r="B824" t="s">
        <v>1459</v>
      </c>
      <c r="C824">
        <v>48.78</v>
      </c>
      <c r="D824">
        <v>-104.56780000000001</v>
      </c>
      <c r="E824">
        <v>624.20000000000005</v>
      </c>
      <c r="F824" t="s">
        <v>1460</v>
      </c>
      <c r="G824" t="s">
        <v>2345</v>
      </c>
      <c r="H824" s="8">
        <v>1.30426</v>
      </c>
      <c r="I824" s="8">
        <v>1.81579</v>
      </c>
      <c r="J824" s="8">
        <v>3.2276799999999999</v>
      </c>
      <c r="K824" s="8">
        <v>4.2463100000000003</v>
      </c>
      <c r="L824">
        <f t="shared" si="324"/>
        <v>2047.9003280000002</v>
      </c>
      <c r="M824">
        <f t="shared" si="325"/>
        <v>0.86178242603164457</v>
      </c>
      <c r="N824">
        <f t="shared" si="326"/>
        <v>2.4667905745984418</v>
      </c>
      <c r="O824" s="6">
        <f t="shared" si="327"/>
        <v>0.41027574386443044</v>
      </c>
      <c r="P824" s="6">
        <f t="shared" si="328"/>
        <v>0.57740095091988008</v>
      </c>
      <c r="Q824">
        <f t="shared" si="329"/>
        <v>1.5220957627591609</v>
      </c>
      <c r="R824" s="8">
        <v>1.7086328505016244</v>
      </c>
      <c r="S824">
        <f t="shared" si="330"/>
        <v>2.999002842590123</v>
      </c>
      <c r="T824">
        <f t="shared" si="331"/>
        <v>2.3268125502854407</v>
      </c>
      <c r="U824">
        <f t="shared" si="332"/>
        <v>1.9648639313521494</v>
      </c>
      <c r="V824">
        <f t="shared" si="333"/>
        <v>1.3616162331299986</v>
      </c>
      <c r="W824">
        <f t="shared" si="334"/>
        <v>0.86178242603164457</v>
      </c>
      <c r="X824">
        <f t="shared" si="335"/>
        <v>0.97240181952373339</v>
      </c>
      <c r="Y824">
        <f t="shared" si="336"/>
        <v>1.0684194530748665</v>
      </c>
      <c r="Z824">
        <f t="shared" si="337"/>
        <v>5.2968932544018799</v>
      </c>
      <c r="AA824">
        <f t="shared" si="338"/>
        <v>4.1096585594497341</v>
      </c>
      <c r="AB824">
        <f t="shared" si="339"/>
        <v>3.4703783390908867</v>
      </c>
      <c r="AC824">
        <f t="shared" si="340"/>
        <v>2.4049113051594744</v>
      </c>
      <c r="AD824">
        <f t="shared" si="341"/>
        <v>1.5220957627591609</v>
      </c>
      <c r="AE824">
        <f t="shared" si="342"/>
        <v>1.1987818492558744</v>
      </c>
      <c r="AF824">
        <f t="shared" si="343"/>
        <v>1.3462987389496448</v>
      </c>
      <c r="AG824">
        <f t="shared" si="344"/>
        <v>8.5844311996025766</v>
      </c>
      <c r="AH824">
        <f t="shared" si="345"/>
        <v>6.6603345514157919</v>
      </c>
      <c r="AI824">
        <f t="shared" si="346"/>
        <v>5.6242825100844467</v>
      </c>
      <c r="AJ824">
        <f t="shared" si="347"/>
        <v>3.8975291078655383</v>
      </c>
      <c r="AK824">
        <f t="shared" si="348"/>
        <v>2.4667905745984418</v>
      </c>
      <c r="AL824">
        <f t="shared" si="349"/>
        <v>2.6570129309488313</v>
      </c>
      <c r="AM824">
        <f t="shared" si="350"/>
        <v>2.8221259362609699</v>
      </c>
      <c r="AN824">
        <f>ACOS(COS(RADIANS(90-$C824)) *COS(RADIANS(90-'1. Intensity Data'!$C$8)) +SIN(RADIANS(90-'Climate Stations - U of M'!$C824)) *SIN(RADIANS(90-'1. Intensity Data'!$C$8)) *COS(RADIANS('Climate Stations - U of M'!$D824-'1. Intensity Data'!$C$9))) *6371</f>
        <v>607.84195772556859</v>
      </c>
    </row>
    <row r="825" spans="1:40" x14ac:dyDescent="0.25">
      <c r="A825">
        <v>198</v>
      </c>
      <c r="B825" t="s">
        <v>398</v>
      </c>
      <c r="C825">
        <v>48.7747999999999</v>
      </c>
      <c r="D825">
        <v>-104.566999999999</v>
      </c>
      <c r="E825">
        <v>623</v>
      </c>
      <c r="F825" t="s">
        <v>399</v>
      </c>
      <c r="G825" t="s">
        <v>2345</v>
      </c>
      <c r="H825" s="8">
        <v>1.30393</v>
      </c>
      <c r="I825" s="8">
        <v>1.8152600000000001</v>
      </c>
      <c r="J825" s="8">
        <v>3.2269800000000002</v>
      </c>
      <c r="K825" s="8">
        <v>4.2454999999999998</v>
      </c>
      <c r="L825">
        <f t="shared" si="324"/>
        <v>2043.9633200000001</v>
      </c>
      <c r="M825">
        <f t="shared" si="325"/>
        <v>0.86160387270198213</v>
      </c>
      <c r="N825">
        <f t="shared" si="326"/>
        <v>2.4664573905290315</v>
      </c>
      <c r="O825" s="6">
        <f t="shared" si="327"/>
        <v>0.41023621681166678</v>
      </c>
      <c r="P825" s="6">
        <f t="shared" si="328"/>
        <v>0.57724979565539702</v>
      </c>
      <c r="Q825">
        <f t="shared" si="329"/>
        <v>1.5218535930922144</v>
      </c>
      <c r="R825" s="8">
        <v>1.0401688846246329</v>
      </c>
      <c r="S825">
        <f t="shared" si="330"/>
        <v>2.9983814770028978</v>
      </c>
      <c r="T825">
        <f t="shared" si="331"/>
        <v>2.3263304562953522</v>
      </c>
      <c r="U825">
        <f t="shared" si="332"/>
        <v>1.9644568297605192</v>
      </c>
      <c r="V825">
        <f t="shared" si="333"/>
        <v>1.3613341188691319</v>
      </c>
      <c r="W825">
        <f t="shared" si="334"/>
        <v>0.86160387270198213</v>
      </c>
      <c r="X825">
        <f t="shared" si="335"/>
        <v>0.97218540452648661</v>
      </c>
      <c r="Y825">
        <f t="shared" si="336"/>
        <v>1.0681701741501566</v>
      </c>
      <c r="Z825">
        <f t="shared" si="337"/>
        <v>5.296050503960906</v>
      </c>
      <c r="AA825">
        <f t="shared" si="338"/>
        <v>4.1090047013489785</v>
      </c>
      <c r="AB825">
        <f t="shared" si="339"/>
        <v>3.4698261922502485</v>
      </c>
      <c r="AC825">
        <f t="shared" si="340"/>
        <v>2.4045286770856986</v>
      </c>
      <c r="AD825">
        <f t="shared" si="341"/>
        <v>1.5218535930922144</v>
      </c>
      <c r="AE825">
        <f t="shared" si="342"/>
        <v>1.0316658577866265</v>
      </c>
      <c r="AF825">
        <f t="shared" si="343"/>
        <v>1.0341260668850896</v>
      </c>
      <c r="AG825">
        <f t="shared" si="344"/>
        <v>8.5832717190410293</v>
      </c>
      <c r="AH825">
        <f t="shared" si="345"/>
        <v>6.6594349544283862</v>
      </c>
      <c r="AI825">
        <f t="shared" si="346"/>
        <v>5.6235228504061912</v>
      </c>
      <c r="AJ825">
        <f t="shared" si="347"/>
        <v>3.8970026770358697</v>
      </c>
      <c r="AK825">
        <f t="shared" si="348"/>
        <v>2.4664573905290315</v>
      </c>
      <c r="AL825">
        <f t="shared" si="349"/>
        <v>2.6565880428967734</v>
      </c>
      <c r="AM825">
        <f t="shared" si="350"/>
        <v>2.8216214491519738</v>
      </c>
      <c r="AN825">
        <f>ACOS(COS(RADIANS(90-$C825)) *COS(RADIANS(90-'1. Intensity Data'!$C$8)) +SIN(RADIANS(90-'Climate Stations - U of M'!$C825)) *SIN(RADIANS(90-'1. Intensity Data'!$C$8)) *COS(RADIANS('Climate Stations - U of M'!$D825-'1. Intensity Data'!$C$9))) *6371</f>
        <v>607.69161354638481</v>
      </c>
    </row>
    <row r="826" spans="1:40" x14ac:dyDescent="0.25">
      <c r="A826">
        <v>200</v>
      </c>
      <c r="B826" t="s">
        <v>402</v>
      </c>
      <c r="C826">
        <v>48.6069999999999</v>
      </c>
      <c r="D826">
        <v>-104.5968</v>
      </c>
      <c r="E826">
        <v>661.7</v>
      </c>
      <c r="F826" t="s">
        <v>403</v>
      </c>
      <c r="G826" t="s">
        <v>2345</v>
      </c>
      <c r="H826" s="8">
        <v>1.2052700000000001</v>
      </c>
      <c r="I826" s="8">
        <v>1.7687200000000001</v>
      </c>
      <c r="J826" s="8">
        <v>3</v>
      </c>
      <c r="K826" s="8">
        <v>4.2041500000000003</v>
      </c>
      <c r="L826">
        <f t="shared" si="324"/>
        <v>2170.9318280000002</v>
      </c>
      <c r="M826">
        <f t="shared" si="325"/>
        <v>0.75897010147507804</v>
      </c>
      <c r="N826">
        <f t="shared" si="326"/>
        <v>2.2264136528571563</v>
      </c>
      <c r="O826" s="6">
        <f t="shared" si="327"/>
        <v>0.37511117632639679</v>
      </c>
      <c r="P826" s="6">
        <f t="shared" si="328"/>
        <v>0.49896284720791173</v>
      </c>
      <c r="Q826">
        <f t="shared" si="329"/>
        <v>1.3626882500325341</v>
      </c>
      <c r="R826" s="8">
        <v>1.0662459693163968</v>
      </c>
      <c r="S826">
        <f t="shared" si="330"/>
        <v>2.6412159531332713</v>
      </c>
      <c r="T826">
        <f t="shared" si="331"/>
        <v>2.0492192739827106</v>
      </c>
      <c r="U826">
        <f t="shared" si="332"/>
        <v>1.7304518313631778</v>
      </c>
      <c r="V826">
        <f t="shared" si="333"/>
        <v>1.1991727603306233</v>
      </c>
      <c r="W826">
        <f t="shared" si="334"/>
        <v>0.75897010147507804</v>
      </c>
      <c r="X826">
        <f t="shared" si="335"/>
        <v>0.8705450761063086</v>
      </c>
      <c r="Y826">
        <f t="shared" si="336"/>
        <v>0.9673921540862167</v>
      </c>
      <c r="Z826">
        <f t="shared" si="337"/>
        <v>4.7421551101132184</v>
      </c>
      <c r="AA826">
        <f t="shared" si="338"/>
        <v>3.6792582750878422</v>
      </c>
      <c r="AB826">
        <f t="shared" si="339"/>
        <v>3.1069292100741777</v>
      </c>
      <c r="AC826">
        <f t="shared" si="340"/>
        <v>2.1530474350514042</v>
      </c>
      <c r="AD826">
        <f t="shared" si="341"/>
        <v>1.3626882500325341</v>
      </c>
      <c r="AE826">
        <f t="shared" si="342"/>
        <v>1.0381851289595674</v>
      </c>
      <c r="AF826">
        <f t="shared" si="343"/>
        <v>1.0463040654361435</v>
      </c>
      <c r="AG826">
        <f t="shared" si="344"/>
        <v>7.7479195119429036</v>
      </c>
      <c r="AH826">
        <f t="shared" si="345"/>
        <v>6.0113168627143221</v>
      </c>
      <c r="AI826">
        <f t="shared" si="346"/>
        <v>5.0762231285143162</v>
      </c>
      <c r="AJ826">
        <f t="shared" si="347"/>
        <v>3.5177335715143072</v>
      </c>
      <c r="AK826">
        <f t="shared" si="348"/>
        <v>2.2264136528571563</v>
      </c>
      <c r="AL826">
        <f t="shared" si="349"/>
        <v>2.4198102396428673</v>
      </c>
      <c r="AM826">
        <f t="shared" si="350"/>
        <v>2.5876784769728642</v>
      </c>
      <c r="AN826">
        <f>ACOS(COS(RADIANS(90-$C826)) *COS(RADIANS(90-'1. Intensity Data'!$C$8)) +SIN(RADIANS(90-'Climate Stations - U of M'!$C826)) *SIN(RADIANS(90-'1. Intensity Data'!$C$8)) *COS(RADIANS('Climate Stations - U of M'!$D826-'1. Intensity Data'!$C$9))) *6371</f>
        <v>599.26219994162079</v>
      </c>
    </row>
    <row r="827" spans="1:40" x14ac:dyDescent="0.25">
      <c r="A827">
        <v>197</v>
      </c>
      <c r="B827" t="s">
        <v>396</v>
      </c>
      <c r="C827">
        <v>48.752099999999899</v>
      </c>
      <c r="D827">
        <v>-104.5239</v>
      </c>
      <c r="E827">
        <v>609.89999999999895</v>
      </c>
      <c r="F827" t="s">
        <v>397</v>
      </c>
      <c r="G827" t="s">
        <v>2345</v>
      </c>
      <c r="H827" s="8">
        <v>1.3035300000000001</v>
      </c>
      <c r="I827" s="8">
        <v>1.81423</v>
      </c>
      <c r="J827" s="8">
        <v>3.2257600000000002</v>
      </c>
      <c r="K827" s="8">
        <v>4.2443200000000001</v>
      </c>
      <c r="L827">
        <f t="shared" si="324"/>
        <v>2000.9843159999966</v>
      </c>
      <c r="M827">
        <f t="shared" si="325"/>
        <v>0.86156548519261633</v>
      </c>
      <c r="N827">
        <f t="shared" si="326"/>
        <v>2.466858899347987</v>
      </c>
      <c r="O827" s="6">
        <f t="shared" si="327"/>
        <v>0.41034866408708182</v>
      </c>
      <c r="P827" s="6">
        <f t="shared" si="328"/>
        <v>0.57713346563411538</v>
      </c>
      <c r="Q827">
        <f t="shared" si="329"/>
        <v>1.5219961824910513</v>
      </c>
      <c r="R827" s="8">
        <v>1.9065785551258341</v>
      </c>
      <c r="S827">
        <f t="shared" si="330"/>
        <v>2.9982478884703045</v>
      </c>
      <c r="T827">
        <f t="shared" si="331"/>
        <v>2.3262268100200645</v>
      </c>
      <c r="U827">
        <f t="shared" si="332"/>
        <v>1.9643693062391652</v>
      </c>
      <c r="V827">
        <f t="shared" si="333"/>
        <v>1.3612734666043338</v>
      </c>
      <c r="W827">
        <f t="shared" si="334"/>
        <v>0.86156548519261633</v>
      </c>
      <c r="X827">
        <f t="shared" si="335"/>
        <v>0.97205661389446218</v>
      </c>
      <c r="Y827">
        <f t="shared" si="336"/>
        <v>1.0679629136076647</v>
      </c>
      <c r="Z827">
        <f t="shared" si="337"/>
        <v>5.2965467150688585</v>
      </c>
      <c r="AA827">
        <f t="shared" si="338"/>
        <v>4.1093896927258386</v>
      </c>
      <c r="AB827">
        <f t="shared" si="339"/>
        <v>3.4701512960795968</v>
      </c>
      <c r="AC827">
        <f t="shared" si="340"/>
        <v>2.4047539683358612</v>
      </c>
      <c r="AD827">
        <f t="shared" si="341"/>
        <v>1.5219961824910513</v>
      </c>
      <c r="AE827">
        <f t="shared" si="342"/>
        <v>1.2482682754119268</v>
      </c>
      <c r="AF827">
        <f t="shared" si="343"/>
        <v>1.4387393830091506</v>
      </c>
      <c r="AG827">
        <f t="shared" si="344"/>
        <v>8.584668969730993</v>
      </c>
      <c r="AH827">
        <f t="shared" si="345"/>
        <v>6.6605190282395652</v>
      </c>
      <c r="AI827">
        <f t="shared" si="346"/>
        <v>5.6244382905134094</v>
      </c>
      <c r="AJ827">
        <f t="shared" si="347"/>
        <v>3.8976370609698194</v>
      </c>
      <c r="AK827">
        <f t="shared" si="348"/>
        <v>2.466858899347987</v>
      </c>
      <c r="AL827">
        <f t="shared" si="349"/>
        <v>2.6565841745109902</v>
      </c>
      <c r="AM827">
        <f t="shared" si="350"/>
        <v>2.821265713352477</v>
      </c>
      <c r="AN827">
        <f>ACOS(COS(RADIANS(90-$C827)) *COS(RADIANS(90-'1. Intensity Data'!$C$8)) +SIN(RADIANS(90-'Climate Stations - U of M'!$C827)) *SIN(RADIANS(90-'1. Intensity Data'!$C$8)) *COS(RADIANS('Climate Stations - U of M'!$D827-'1. Intensity Data'!$C$9))) *6371</f>
        <v>609.76209655709965</v>
      </c>
    </row>
    <row r="828" spans="1:40" x14ac:dyDescent="0.25">
      <c r="A828">
        <v>201</v>
      </c>
      <c r="B828" t="s">
        <v>404</v>
      </c>
      <c r="C828">
        <v>48.824800000000003</v>
      </c>
      <c r="D828">
        <v>-104.49420000000001</v>
      </c>
      <c r="E828">
        <v>680.6</v>
      </c>
      <c r="F828" t="s">
        <v>405</v>
      </c>
      <c r="G828" t="s">
        <v>2345</v>
      </c>
      <c r="H828" s="8">
        <v>1.3106800000000001</v>
      </c>
      <c r="I828" s="8">
        <v>1.8260000000000001</v>
      </c>
      <c r="J828" s="8">
        <v>3.2416399999999999</v>
      </c>
      <c r="K828" s="8">
        <v>4.2621099999999998</v>
      </c>
      <c r="L828">
        <f t="shared" si="324"/>
        <v>2232.9397039999999</v>
      </c>
      <c r="M828">
        <f t="shared" si="325"/>
        <v>0.86530286721577221</v>
      </c>
      <c r="N828">
        <f t="shared" si="326"/>
        <v>2.4703948976381973</v>
      </c>
      <c r="O828" s="6">
        <f t="shared" si="327"/>
        <v>0.41029718593046921</v>
      </c>
      <c r="P828" s="6">
        <f t="shared" si="328"/>
        <v>0.58090652959638778</v>
      </c>
      <c r="Q828">
        <f t="shared" si="329"/>
        <v>1.5256507136172925</v>
      </c>
      <c r="R828" s="8">
        <v>1.040606027280067</v>
      </c>
      <c r="S828">
        <f t="shared" si="330"/>
        <v>3.0112539779108873</v>
      </c>
      <c r="T828">
        <f t="shared" si="331"/>
        <v>2.3363177414825849</v>
      </c>
      <c r="U828">
        <f t="shared" si="332"/>
        <v>1.9728905372519605</v>
      </c>
      <c r="V828">
        <f t="shared" si="333"/>
        <v>1.3671785302009201</v>
      </c>
      <c r="W828">
        <f t="shared" si="334"/>
        <v>0.86530286721577221</v>
      </c>
      <c r="X828">
        <f t="shared" si="335"/>
        <v>0.97664715041182915</v>
      </c>
      <c r="Y828">
        <f t="shared" si="336"/>
        <v>1.0732939882260066</v>
      </c>
      <c r="Z828">
        <f t="shared" si="337"/>
        <v>5.3092644833881781</v>
      </c>
      <c r="AA828">
        <f t="shared" si="338"/>
        <v>4.1192569267666901</v>
      </c>
      <c r="AB828">
        <f t="shared" si="339"/>
        <v>3.4784836270474266</v>
      </c>
      <c r="AC828">
        <f t="shared" si="340"/>
        <v>2.4105281275153225</v>
      </c>
      <c r="AD828">
        <f t="shared" si="341"/>
        <v>1.5256507136172925</v>
      </c>
      <c r="AE828">
        <f t="shared" si="342"/>
        <v>1.0317751434504849</v>
      </c>
      <c r="AF828">
        <f t="shared" si="343"/>
        <v>1.0343302125051774</v>
      </c>
      <c r="AG828">
        <f t="shared" si="344"/>
        <v>8.5969742437809256</v>
      </c>
      <c r="AH828">
        <f t="shared" si="345"/>
        <v>6.6700662236231327</v>
      </c>
      <c r="AI828">
        <f t="shared" si="346"/>
        <v>5.6325003666150897</v>
      </c>
      <c r="AJ828">
        <f t="shared" si="347"/>
        <v>3.903223938268352</v>
      </c>
      <c r="AK828">
        <f t="shared" si="348"/>
        <v>2.4703948976381973</v>
      </c>
      <c r="AL828">
        <f t="shared" si="349"/>
        <v>2.6632061732286481</v>
      </c>
      <c r="AM828">
        <f t="shared" si="350"/>
        <v>2.8305663604411593</v>
      </c>
      <c r="AN828">
        <f>ACOS(COS(RADIANS(90-$C828)) *COS(RADIANS(90-'1. Intensity Data'!$C$8)) +SIN(RADIANS(90-'Climate Stations - U of M'!$C828)) *SIN(RADIANS(90-'1. Intensity Data'!$C$8)) *COS(RADIANS('Climate Stations - U of M'!$D828-'1. Intensity Data'!$C$9))) *6371</f>
        <v>614.65520528099012</v>
      </c>
    </row>
    <row r="829" spans="1:40" x14ac:dyDescent="0.25">
      <c r="A829">
        <v>194</v>
      </c>
      <c r="B829" t="s">
        <v>390</v>
      </c>
      <c r="C829">
        <v>48.731900000000003</v>
      </c>
      <c r="D829">
        <v>-104.4773</v>
      </c>
      <c r="E829">
        <v>611.70000000000005</v>
      </c>
      <c r="F829" t="s">
        <v>391</v>
      </c>
      <c r="G829" t="s">
        <v>2345</v>
      </c>
      <c r="H829" s="8">
        <v>1.30427</v>
      </c>
      <c r="I829" s="8">
        <v>1.8152600000000001</v>
      </c>
      <c r="J829" s="8">
        <v>3.2265600000000001</v>
      </c>
      <c r="K829" s="8">
        <v>4.2456300000000002</v>
      </c>
      <c r="L829">
        <f t="shared" si="324"/>
        <v>2006.8898280000001</v>
      </c>
      <c r="M829">
        <f t="shared" si="325"/>
        <v>0.86203865412172365</v>
      </c>
      <c r="N829">
        <f t="shared" si="326"/>
        <v>2.46702945886044</v>
      </c>
      <c r="O829" s="6">
        <f t="shared" si="327"/>
        <v>0.41027131039661674</v>
      </c>
      <c r="P829" s="6">
        <f t="shared" si="328"/>
        <v>0.57766025205567439</v>
      </c>
      <c r="Q829">
        <f t="shared" si="329"/>
        <v>1.5223448554580572</v>
      </c>
      <c r="R829" s="8">
        <v>1.415124366372889</v>
      </c>
      <c r="S829">
        <f t="shared" si="330"/>
        <v>2.9998945163435979</v>
      </c>
      <c r="T829">
        <f t="shared" si="331"/>
        <v>2.3275043661286539</v>
      </c>
      <c r="U829">
        <f t="shared" si="332"/>
        <v>1.9654481313975298</v>
      </c>
      <c r="V829">
        <f t="shared" si="333"/>
        <v>1.3620210735123235</v>
      </c>
      <c r="W829">
        <f t="shared" si="334"/>
        <v>0.86203865412172365</v>
      </c>
      <c r="X829">
        <f t="shared" si="335"/>
        <v>0.97259649059129272</v>
      </c>
      <c r="Y829">
        <f t="shared" si="336"/>
        <v>1.0685606926468787</v>
      </c>
      <c r="Z829">
        <f t="shared" si="337"/>
        <v>5.2977600969940388</v>
      </c>
      <c r="AA829">
        <f t="shared" si="338"/>
        <v>4.1103311097367543</v>
      </c>
      <c r="AB829">
        <f t="shared" si="339"/>
        <v>3.4709462704443701</v>
      </c>
      <c r="AC829">
        <f t="shared" si="340"/>
        <v>2.4053048716237306</v>
      </c>
      <c r="AD829">
        <f t="shared" si="341"/>
        <v>1.5223448554580572</v>
      </c>
      <c r="AE829">
        <f t="shared" si="342"/>
        <v>1.1254047282236903</v>
      </c>
      <c r="AF829">
        <f t="shared" si="343"/>
        <v>1.2092302768615253</v>
      </c>
      <c r="AG829">
        <f t="shared" si="344"/>
        <v>8.5852625168343302</v>
      </c>
      <c r="AH829">
        <f t="shared" si="345"/>
        <v>6.6609795389231881</v>
      </c>
      <c r="AI829">
        <f t="shared" si="346"/>
        <v>5.6248271662018023</v>
      </c>
      <c r="AJ829">
        <f t="shared" si="347"/>
        <v>3.8979065449994952</v>
      </c>
      <c r="AK829">
        <f t="shared" si="348"/>
        <v>2.46702945886044</v>
      </c>
      <c r="AL829">
        <f t="shared" si="349"/>
        <v>2.6569120941453299</v>
      </c>
      <c r="AM829">
        <f t="shared" si="350"/>
        <v>2.8217302215726145</v>
      </c>
      <c r="AN829">
        <f>ACOS(COS(RADIANS(90-$C829)) *COS(RADIANS(90-'1. Intensity Data'!$C$8)) +SIN(RADIANS(90-'Climate Stations - U of M'!$C829)) *SIN(RADIANS(90-'1. Intensity Data'!$C$8)) *COS(RADIANS('Climate Stations - U of M'!$D829-'1. Intensity Data'!$C$9))) *6371</f>
        <v>612.19197486322821</v>
      </c>
    </row>
    <row r="830" spans="1:40" x14ac:dyDescent="0.25">
      <c r="A830">
        <v>195</v>
      </c>
      <c r="B830" t="s">
        <v>392</v>
      </c>
      <c r="C830">
        <v>48.795499999999898</v>
      </c>
      <c r="D830">
        <v>-104.6657</v>
      </c>
      <c r="E830">
        <v>623</v>
      </c>
      <c r="F830" t="s">
        <v>393</v>
      </c>
      <c r="G830" t="s">
        <v>2345</v>
      </c>
      <c r="H830" s="8">
        <v>1.3022100000000001</v>
      </c>
      <c r="I830" s="8">
        <v>1.81253</v>
      </c>
      <c r="J830" s="8">
        <v>3.2211500000000002</v>
      </c>
      <c r="K830" s="8">
        <v>4.2420299999999997</v>
      </c>
      <c r="L830">
        <f t="shared" si="324"/>
        <v>2043.9633200000001</v>
      </c>
      <c r="M830">
        <f t="shared" si="325"/>
        <v>0.86065837632977127</v>
      </c>
      <c r="N830">
        <f t="shared" si="326"/>
        <v>2.4612677565840682</v>
      </c>
      <c r="O830" s="6">
        <f t="shared" si="327"/>
        <v>0.40915132094912621</v>
      </c>
      <c r="P830" s="6">
        <f t="shared" si="328"/>
        <v>0.57705629179150719</v>
      </c>
      <c r="Q830">
        <f t="shared" si="329"/>
        <v>1.5191620241877877</v>
      </c>
      <c r="R830" s="8">
        <v>1.5460951872593565</v>
      </c>
      <c r="S830">
        <f t="shared" si="330"/>
        <v>2.995091149627604</v>
      </c>
      <c r="T830">
        <f t="shared" si="331"/>
        <v>2.3237776160903825</v>
      </c>
      <c r="U830">
        <f t="shared" si="332"/>
        <v>1.9623010980318782</v>
      </c>
      <c r="V830">
        <f t="shared" si="333"/>
        <v>1.3598402346010388</v>
      </c>
      <c r="W830">
        <f t="shared" si="334"/>
        <v>0.86065837632977127</v>
      </c>
      <c r="X830">
        <f t="shared" si="335"/>
        <v>0.97104628224732847</v>
      </c>
      <c r="Y830">
        <f t="shared" si="336"/>
        <v>1.0668629845837683</v>
      </c>
      <c r="Z830">
        <f t="shared" si="337"/>
        <v>5.2866838441735009</v>
      </c>
      <c r="AA830">
        <f t="shared" si="338"/>
        <v>4.1017374653070267</v>
      </c>
      <c r="AB830">
        <f t="shared" si="339"/>
        <v>3.4636894151481554</v>
      </c>
      <c r="AC830">
        <f t="shared" si="340"/>
        <v>2.4002759982167046</v>
      </c>
      <c r="AD830">
        <f t="shared" si="341"/>
        <v>1.5191620241877877</v>
      </c>
      <c r="AE830">
        <f t="shared" si="342"/>
        <v>1.1581474334453072</v>
      </c>
      <c r="AF830">
        <f t="shared" si="343"/>
        <v>1.2703936502155058</v>
      </c>
      <c r="AG830">
        <f t="shared" si="344"/>
        <v>8.5652117929125566</v>
      </c>
      <c r="AH830">
        <f t="shared" si="345"/>
        <v>6.6454229427769844</v>
      </c>
      <c r="AI830">
        <f t="shared" si="346"/>
        <v>5.6116904850116747</v>
      </c>
      <c r="AJ830">
        <f t="shared" si="347"/>
        <v>3.8888030554028279</v>
      </c>
      <c r="AK830">
        <f t="shared" si="348"/>
        <v>2.4612677565840682</v>
      </c>
      <c r="AL830">
        <f t="shared" si="349"/>
        <v>2.6512383174380512</v>
      </c>
      <c r="AM830">
        <f t="shared" si="350"/>
        <v>2.8161327642593088</v>
      </c>
      <c r="AN830">
        <f>ACOS(COS(RADIANS(90-$C830)) *COS(RADIANS(90-'1. Intensity Data'!$C$8)) +SIN(RADIANS(90-'Climate Stations - U of M'!$C830)) *SIN(RADIANS(90-'1. Intensity Data'!$C$8)) *COS(RADIANS('Climate Stations - U of M'!$D830-'1. Intensity Data'!$C$9))) *6371</f>
        <v>601.76681222434195</v>
      </c>
    </row>
    <row r="831" spans="1:40" x14ac:dyDescent="0.25">
      <c r="A831">
        <v>731</v>
      </c>
      <c r="B831" t="s">
        <v>1461</v>
      </c>
      <c r="C831">
        <v>46.4178</v>
      </c>
      <c r="D831">
        <v>-104.5164</v>
      </c>
      <c r="E831">
        <v>847.29999999999905</v>
      </c>
      <c r="F831" t="s">
        <v>1462</v>
      </c>
      <c r="G831" t="s">
        <v>2345</v>
      </c>
      <c r="H831" s="8">
        <v>1.35093</v>
      </c>
      <c r="I831" s="8">
        <v>1.75</v>
      </c>
      <c r="J831" s="8">
        <v>3.4087700000000001</v>
      </c>
      <c r="K831" s="8">
        <v>4.4124999999999996</v>
      </c>
      <c r="L831">
        <f t="shared" si="324"/>
        <v>2779.8557319999968</v>
      </c>
      <c r="M831">
        <f t="shared" si="325"/>
        <v>0.95614889129199987</v>
      </c>
      <c r="N831">
        <f t="shared" si="326"/>
        <v>2.5810598917941761</v>
      </c>
      <c r="O831" s="6">
        <f t="shared" si="327"/>
        <v>0.41536335503332245</v>
      </c>
      <c r="P831" s="6">
        <f t="shared" si="328"/>
        <v>0.66824095284273288</v>
      </c>
      <c r="Q831">
        <f t="shared" si="329"/>
        <v>1.6246504223184546</v>
      </c>
      <c r="R831" s="8">
        <v>1.3103893232984238</v>
      </c>
      <c r="S831">
        <f t="shared" si="330"/>
        <v>3.3273981416961593</v>
      </c>
      <c r="T831">
        <f t="shared" si="331"/>
        <v>2.5816020064883993</v>
      </c>
      <c r="U831">
        <f t="shared" si="332"/>
        <v>2.1800194721457595</v>
      </c>
      <c r="V831">
        <f t="shared" si="333"/>
        <v>1.5107152482413599</v>
      </c>
      <c r="W831">
        <f t="shared" si="334"/>
        <v>0.95614889129199987</v>
      </c>
      <c r="X831">
        <f t="shared" si="335"/>
        <v>1.0548441684689998</v>
      </c>
      <c r="Y831">
        <f t="shared" si="336"/>
        <v>1.1405116690586361</v>
      </c>
      <c r="Z831">
        <f t="shared" si="337"/>
        <v>5.6537834696682214</v>
      </c>
      <c r="AA831">
        <f t="shared" si="338"/>
        <v>4.3865561402598274</v>
      </c>
      <c r="AB831">
        <f t="shared" si="339"/>
        <v>3.7042029628860762</v>
      </c>
      <c r="AC831">
        <f t="shared" si="340"/>
        <v>2.5669476672631584</v>
      </c>
      <c r="AD831">
        <f t="shared" si="341"/>
        <v>1.6246504223184546</v>
      </c>
      <c r="AE831">
        <f t="shared" si="342"/>
        <v>1.0992209674550741</v>
      </c>
      <c r="AF831">
        <f t="shared" si="343"/>
        <v>1.16031901174575</v>
      </c>
      <c r="AG831">
        <f t="shared" si="344"/>
        <v>8.9820884234437308</v>
      </c>
      <c r="AH831">
        <f t="shared" si="345"/>
        <v>6.9688617078442761</v>
      </c>
      <c r="AI831">
        <f t="shared" si="346"/>
        <v>5.8848165532907206</v>
      </c>
      <c r="AJ831">
        <f t="shared" si="347"/>
        <v>4.0780746290347984</v>
      </c>
      <c r="AK831">
        <f t="shared" si="348"/>
        <v>2.5810598917941761</v>
      </c>
      <c r="AL831">
        <f t="shared" si="349"/>
        <v>2.7879874188456322</v>
      </c>
      <c r="AM831">
        <f t="shared" si="350"/>
        <v>2.9676005123262961</v>
      </c>
      <c r="AN831">
        <f>ACOS(COS(RADIANS(90-$C831)) *COS(RADIANS(90-'1. Intensity Data'!$C$8)) +SIN(RADIANS(90-'Climate Stations - U of M'!$C831)) *SIN(RADIANS(90-'1. Intensity Data'!$C$8)) *COS(RADIANS('Climate Stations - U of M'!$D831-'1. Intensity Data'!$C$9))) *6371</f>
        <v>573.88193839715927</v>
      </c>
    </row>
    <row r="832" spans="1:40" x14ac:dyDescent="0.25">
      <c r="A832">
        <v>70</v>
      </c>
      <c r="B832" t="s">
        <v>142</v>
      </c>
      <c r="C832">
        <v>46.393099999999897</v>
      </c>
      <c r="D832">
        <v>-104.5197</v>
      </c>
      <c r="E832">
        <v>848.29999999999905</v>
      </c>
      <c r="F832" t="s">
        <v>143</v>
      </c>
      <c r="G832" t="s">
        <v>2345</v>
      </c>
      <c r="H832" s="8">
        <v>1.3509500000000001</v>
      </c>
      <c r="I832" s="8">
        <v>1.75</v>
      </c>
      <c r="J832" s="8">
        <v>3.4068200000000002</v>
      </c>
      <c r="K832" s="8">
        <v>4.4166699999999999</v>
      </c>
      <c r="L832">
        <f t="shared" si="324"/>
        <v>2783.1365719999967</v>
      </c>
      <c r="M832">
        <f t="shared" si="325"/>
        <v>0.95617637327142868</v>
      </c>
      <c r="N832">
        <f t="shared" si="326"/>
        <v>2.5768014222894502</v>
      </c>
      <c r="O832" s="6">
        <f t="shared" si="327"/>
        <v>0.41426777060597958</v>
      </c>
      <c r="P832" s="6">
        <f t="shared" si="328"/>
        <v>0.66902783607903937</v>
      </c>
      <c r="Q832">
        <f t="shared" si="329"/>
        <v>1.6229146291842449</v>
      </c>
      <c r="R832" s="8">
        <v>1.1591361251593595</v>
      </c>
      <c r="S832">
        <f t="shared" si="330"/>
        <v>3.3274937789845715</v>
      </c>
      <c r="T832">
        <f t="shared" si="331"/>
        <v>2.5816762078328575</v>
      </c>
      <c r="U832">
        <f t="shared" si="332"/>
        <v>2.1800821310588572</v>
      </c>
      <c r="V832">
        <f t="shared" si="333"/>
        <v>1.5107586697688573</v>
      </c>
      <c r="W832">
        <f t="shared" si="334"/>
        <v>0.95617637327142868</v>
      </c>
      <c r="X832">
        <f t="shared" si="335"/>
        <v>1.0548697799535716</v>
      </c>
      <c r="Y832">
        <f t="shared" si="336"/>
        <v>1.1405356569536718</v>
      </c>
      <c r="Z832">
        <f t="shared" si="337"/>
        <v>5.6477429095611722</v>
      </c>
      <c r="AA832">
        <f t="shared" si="338"/>
        <v>4.3818694987974611</v>
      </c>
      <c r="AB832">
        <f t="shared" si="339"/>
        <v>3.700245354540078</v>
      </c>
      <c r="AC832">
        <f t="shared" si="340"/>
        <v>2.5642051141111071</v>
      </c>
      <c r="AD832">
        <f t="shared" si="341"/>
        <v>1.6229146291842449</v>
      </c>
      <c r="AE832">
        <f t="shared" si="342"/>
        <v>1.0614076679203079</v>
      </c>
      <c r="AF832">
        <f t="shared" si="343"/>
        <v>1.0896837682148071</v>
      </c>
      <c r="AG832">
        <f t="shared" si="344"/>
        <v>8.9672689495672859</v>
      </c>
      <c r="AH832">
        <f t="shared" si="345"/>
        <v>6.9573638401815163</v>
      </c>
      <c r="AI832">
        <f t="shared" si="346"/>
        <v>5.8751072428199462</v>
      </c>
      <c r="AJ832">
        <f t="shared" si="347"/>
        <v>4.0713462472173312</v>
      </c>
      <c r="AK832">
        <f t="shared" si="348"/>
        <v>2.5768014222894502</v>
      </c>
      <c r="AL832">
        <f t="shared" si="349"/>
        <v>2.7843060667170878</v>
      </c>
      <c r="AM832">
        <f t="shared" si="350"/>
        <v>2.9644200980802773</v>
      </c>
      <c r="AN832">
        <f>ACOS(COS(RADIANS(90-$C832)) *COS(RADIANS(90-'1. Intensity Data'!$C$8)) +SIN(RADIANS(90-'Climate Stations - U of M'!$C832)) *SIN(RADIANS(90-'1. Intensity Data'!$C$8)) *COS(RADIANS('Climate Stations - U of M'!$D832-'1. Intensity Data'!$C$9))) *6371</f>
        <v>573.85841148323289</v>
      </c>
    </row>
    <row r="833" spans="1:40" x14ac:dyDescent="0.25">
      <c r="A833" s="1">
        <v>1018</v>
      </c>
      <c r="B833" t="s">
        <v>2031</v>
      </c>
      <c r="C833">
        <v>47.0411</v>
      </c>
      <c r="D833">
        <v>-113.97920000000001</v>
      </c>
      <c r="E833" s="13">
        <v>2414</v>
      </c>
      <c r="F833" t="s">
        <v>2032</v>
      </c>
      <c r="G833" t="s">
        <v>2346</v>
      </c>
      <c r="H833" s="8">
        <v>1.0833299999999999</v>
      </c>
      <c r="I833" s="8">
        <v>2.11429</v>
      </c>
      <c r="J833" s="8">
        <v>2.26667</v>
      </c>
      <c r="K833" s="8">
        <v>4.5</v>
      </c>
      <c r="L833">
        <f t="shared" si="324"/>
        <v>7919.94776</v>
      </c>
      <c r="M833">
        <f t="shared" si="325"/>
        <v>0.49286263402977065</v>
      </c>
      <c r="N833">
        <f t="shared" si="326"/>
        <v>1.1821597521695557</v>
      </c>
      <c r="O833" s="6">
        <f t="shared" si="327"/>
        <v>0.17619965863783205</v>
      </c>
      <c r="P833" s="6">
        <f t="shared" si="328"/>
        <v>0.37073033742933248</v>
      </c>
      <c r="Q833">
        <f t="shared" si="329"/>
        <v>0.77644504479944421</v>
      </c>
      <c r="R833" s="8">
        <v>1.4189293976447024</v>
      </c>
      <c r="S833">
        <f t="shared" si="330"/>
        <v>1.7151619664236017</v>
      </c>
      <c r="T833">
        <f t="shared" si="331"/>
        <v>1.3307291118803808</v>
      </c>
      <c r="U833">
        <f t="shared" si="332"/>
        <v>1.1237268055878771</v>
      </c>
      <c r="V833">
        <f t="shared" si="333"/>
        <v>0.7787229617670377</v>
      </c>
      <c r="W833">
        <f t="shared" si="334"/>
        <v>0.49286263402977065</v>
      </c>
      <c r="X833">
        <f t="shared" si="335"/>
        <v>0.64047947552232798</v>
      </c>
      <c r="Y833">
        <f t="shared" si="336"/>
        <v>0.76861089393786775</v>
      </c>
      <c r="Z833">
        <f t="shared" si="337"/>
        <v>2.7020287559020657</v>
      </c>
      <c r="AA833">
        <f t="shared" si="338"/>
        <v>2.0964016209584995</v>
      </c>
      <c r="AB833">
        <f t="shared" si="339"/>
        <v>1.7702947021427327</v>
      </c>
      <c r="AC833">
        <f t="shared" si="340"/>
        <v>1.2267831707831218</v>
      </c>
      <c r="AD833">
        <f t="shared" si="341"/>
        <v>0.77644504479944421</v>
      </c>
      <c r="AE833">
        <f t="shared" si="342"/>
        <v>1.1263559860416437</v>
      </c>
      <c r="AF833">
        <f t="shared" si="343"/>
        <v>1.2110072264654623</v>
      </c>
      <c r="AG833">
        <f t="shared" si="344"/>
        <v>4.113915937550054</v>
      </c>
      <c r="AH833">
        <f t="shared" si="345"/>
        <v>3.1918313308578004</v>
      </c>
      <c r="AI833">
        <f t="shared" si="346"/>
        <v>2.6953242349465869</v>
      </c>
      <c r="AJ833">
        <f t="shared" si="347"/>
        <v>1.8678124084278982</v>
      </c>
      <c r="AK833">
        <f t="shared" si="348"/>
        <v>1.1821597521695557</v>
      </c>
      <c r="AL833">
        <f t="shared" si="349"/>
        <v>1.4532873141271669</v>
      </c>
      <c r="AM833">
        <f t="shared" si="350"/>
        <v>1.6886260379063733</v>
      </c>
      <c r="AN833">
        <f>ACOS(COS(RADIANS(90-$C833)) *COS(RADIANS(90-'1. Intensity Data'!$C$8)) +SIN(RADIANS(90-'Climate Stations - U of M'!$C833)) *SIN(RADIANS(90-'1. Intensity Data'!$C$8)) *COS(RADIANS('Climate Stations - U of M'!$D833-'1. Intensity Data'!$C$9))) *6371</f>
        <v>157.75026731349939</v>
      </c>
    </row>
    <row r="834" spans="1:40" x14ac:dyDescent="0.25">
      <c r="A834">
        <v>732</v>
      </c>
      <c r="B834" t="s">
        <v>1463</v>
      </c>
      <c r="C834">
        <v>45.366700000000002</v>
      </c>
      <c r="D834">
        <v>-113.116699999999</v>
      </c>
      <c r="E834" s="13">
        <v>2044</v>
      </c>
      <c r="F834" t="s">
        <v>1464</v>
      </c>
      <c r="G834" t="s">
        <v>2345</v>
      </c>
      <c r="H834" s="8">
        <v>0.67696999999999996</v>
      </c>
      <c r="I834" s="8">
        <v>1.23732</v>
      </c>
      <c r="J834" s="8">
        <v>1.6466700000000001</v>
      </c>
      <c r="K834" s="8">
        <v>2.8733300000000002</v>
      </c>
      <c r="L834">
        <f t="shared" si="324"/>
        <v>6706.0369600000004</v>
      </c>
      <c r="M834">
        <f t="shared" si="325"/>
        <v>0.35764524860262503</v>
      </c>
      <c r="N834">
        <f t="shared" si="326"/>
        <v>1.1841894025221593</v>
      </c>
      <c r="O834" s="6">
        <f t="shared" si="327"/>
        <v>0.21128305042497425</v>
      </c>
      <c r="P834" s="6">
        <f t="shared" si="328"/>
        <v>0.21119499790044938</v>
      </c>
      <c r="Q834">
        <f t="shared" si="329"/>
        <v>0.6976922002113044</v>
      </c>
      <c r="R834" s="8">
        <v>1.8227280079285846</v>
      </c>
      <c r="S834">
        <f t="shared" si="330"/>
        <v>1.244605465137135</v>
      </c>
      <c r="T834">
        <f t="shared" si="331"/>
        <v>0.96564217122708762</v>
      </c>
      <c r="U834">
        <f t="shared" si="332"/>
        <v>0.81543116681398498</v>
      </c>
      <c r="V834">
        <f t="shared" si="333"/>
        <v>0.56507949279214753</v>
      </c>
      <c r="W834">
        <f t="shared" si="334"/>
        <v>0.35764524860262503</v>
      </c>
      <c r="X834">
        <f t="shared" si="335"/>
        <v>0.43747643645196876</v>
      </c>
      <c r="Y834">
        <f t="shared" si="336"/>
        <v>0.50676990750519924</v>
      </c>
      <c r="Z834">
        <f t="shared" si="337"/>
        <v>2.4279688567353395</v>
      </c>
      <c r="AA834">
        <f t="shared" si="338"/>
        <v>1.883768940570522</v>
      </c>
      <c r="AB834">
        <f t="shared" si="339"/>
        <v>1.5907382164817738</v>
      </c>
      <c r="AC834">
        <f t="shared" si="340"/>
        <v>1.1023536763338611</v>
      </c>
      <c r="AD834">
        <f t="shared" si="341"/>
        <v>0.6976922002113044</v>
      </c>
      <c r="AE834">
        <f t="shared" si="342"/>
        <v>1.2273056386126142</v>
      </c>
      <c r="AF834">
        <f t="shared" si="343"/>
        <v>1.3995811774680351</v>
      </c>
      <c r="AG834">
        <f t="shared" si="344"/>
        <v>4.1209791207771138</v>
      </c>
      <c r="AH834">
        <f t="shared" si="345"/>
        <v>3.19731138680983</v>
      </c>
      <c r="AI834">
        <f t="shared" si="346"/>
        <v>2.6999518377505232</v>
      </c>
      <c r="AJ834">
        <f t="shared" si="347"/>
        <v>1.8710192559850118</v>
      </c>
      <c r="AK834">
        <f t="shared" si="348"/>
        <v>1.1841894025221593</v>
      </c>
      <c r="AL834">
        <f t="shared" si="349"/>
        <v>1.2998095518916195</v>
      </c>
      <c r="AM834">
        <f t="shared" si="350"/>
        <v>1.4001678415443111</v>
      </c>
      <c r="AN834">
        <f>ACOS(COS(RADIANS(90-$C834)) *COS(RADIANS(90-'1. Intensity Data'!$C$8)) +SIN(RADIANS(90-'Climate Stations - U of M'!$C834)) *SIN(RADIANS(90-'1. Intensity Data'!$C$8)) *COS(RADIANS('Climate Stations - U of M'!$D834-'1. Intensity Data'!$C$9))) *6371</f>
        <v>160.61244578752459</v>
      </c>
    </row>
    <row r="835" spans="1:40" x14ac:dyDescent="0.25">
      <c r="A835">
        <v>733</v>
      </c>
      <c r="B835" t="s">
        <v>1465</v>
      </c>
      <c r="C835">
        <v>48.764699999999898</v>
      </c>
      <c r="D835">
        <v>-114.2842</v>
      </c>
      <c r="E835" s="13">
        <v>1072.9000000000001</v>
      </c>
      <c r="F835" t="s">
        <v>1466</v>
      </c>
      <c r="G835" t="s">
        <v>2346</v>
      </c>
      <c r="H835" s="8">
        <v>0.78125</v>
      </c>
      <c r="I835" s="8">
        <v>1.38744</v>
      </c>
      <c r="J835" s="8">
        <v>1.7945899999999999</v>
      </c>
      <c r="K835" s="8">
        <v>2.9320300000000001</v>
      </c>
      <c r="L835">
        <f t="shared" ref="L835:L898" si="351">E835*3.28084</f>
        <v>3520.0132360000002</v>
      </c>
      <c r="M835">
        <f t="shared" ref="M835:M898" si="352">IF($G835="E",0.028+(0.89*($H835*($H835/$I835))),(0.019+(0.711*($H835*($H835/$I835)))+(0.001*($L835/100))))</f>
        <v>0.36697759368265181</v>
      </c>
      <c r="N835">
        <f t="shared" ref="N835:N898" si="353">IF($G835="E",0.671+(0.757*($J835*($J835/$K835)))-(0.003*($L835/100)),(0.338+(0.67*($J835*($J835/$K835)))+(0.001*($L835/100))))</f>
        <v>1.1091307639111778</v>
      </c>
      <c r="O835" s="6">
        <f t="shared" ref="O835:O898" si="354">INDEX(LINEST($M835:$N835,LN($J$1:$K$1)),1)</f>
        <v>0.18971083994106061</v>
      </c>
      <c r="P835" s="6">
        <f t="shared" ref="P835:P898" si="355">INDEX(LINEST($M835:$N835,LN($J$1:$K$1)),1,2)</f>
        <v>0.23548005985584664</v>
      </c>
      <c r="Q835">
        <f t="shared" ref="Q835:Q898" si="356">O835*LN(10)+P835</f>
        <v>0.67230541188351223</v>
      </c>
      <c r="R835" s="8">
        <v>1.8324276495023981</v>
      </c>
      <c r="S835">
        <f t="shared" ref="S835:S898" si="357">0.29*$M835*12</f>
        <v>1.2770820260156281</v>
      </c>
      <c r="T835">
        <f t="shared" ref="T835:T898" si="358">0.45*$M835*6</f>
        <v>0.99083950294315981</v>
      </c>
      <c r="U835">
        <f t="shared" ref="U835:U898" si="359">0.57*$M835*4</f>
        <v>0.83670891359644606</v>
      </c>
      <c r="V835">
        <f t="shared" ref="V835:V898" si="360">0.79*$M835*2</f>
        <v>0.57982459801858988</v>
      </c>
      <c r="W835">
        <f t="shared" ref="W835:W898" si="361">M835</f>
        <v>0.36697759368265181</v>
      </c>
      <c r="X835">
        <f t="shared" ref="X835:X898" si="362">0.25*H835+0.75*M835</f>
        <v>0.47054569526198886</v>
      </c>
      <c r="Y835">
        <f t="shared" ref="Y835:Y898" si="363">0.467*H835+0.533*M835</f>
        <v>0.56044280743285346</v>
      </c>
      <c r="Z835">
        <f t="shared" ref="Z835:Z898" si="364">0.29*$Q835*12</f>
        <v>2.3396228333546225</v>
      </c>
      <c r="AA835">
        <f t="shared" ref="AA835:AA898" si="365">0.45*$Q835*6</f>
        <v>1.8152246120854829</v>
      </c>
      <c r="AB835">
        <f t="shared" ref="AB835:AB898" si="366">0.57*$Q835*4</f>
        <v>1.5328563390944077</v>
      </c>
      <c r="AC835">
        <f t="shared" ref="AC835:AC898" si="367">0.79*$Q835*2</f>
        <v>1.0622425507759494</v>
      </c>
      <c r="AD835">
        <f t="shared" ref="AD835:AD898" si="368">Q835</f>
        <v>0.67230541188351223</v>
      </c>
      <c r="AE835">
        <f t="shared" ref="AE835:AE898" si="369">0.25*R835+0.75*$Q$3</f>
        <v>1.2297305490060677</v>
      </c>
      <c r="AF835">
        <f t="shared" ref="AF835:AF898" si="370">0.467*R835+0.533*$Q$3</f>
        <v>1.404110910083006</v>
      </c>
      <c r="AG835">
        <f t="shared" ref="AG835:AG898" si="371">0.29*$N835*12</f>
        <v>3.8597750584108983</v>
      </c>
      <c r="AH835">
        <f t="shared" ref="AH835:AH898" si="372">0.45*$N835*6</f>
        <v>2.9946530625601802</v>
      </c>
      <c r="AI835">
        <f t="shared" ref="AI835:AI898" si="373">0.57*$N835*4</f>
        <v>2.5288181417174851</v>
      </c>
      <c r="AJ835">
        <f t="shared" ref="AJ835:AJ898" si="374">0.79*$N835*2</f>
        <v>1.752426606979661</v>
      </c>
      <c r="AK835">
        <f t="shared" ref="AK835:AK898" si="375">N835</f>
        <v>1.1091307639111778</v>
      </c>
      <c r="AL835">
        <f t="shared" ref="AL835:AL898" si="376">0.25*J835+0.75*N835</f>
        <v>1.2804955729333833</v>
      </c>
      <c r="AM835">
        <f t="shared" ref="AM835:AM898" si="377">0.467*J835+0.533*N835</f>
        <v>1.4292402271646578</v>
      </c>
      <c r="AN835">
        <f>ACOS(COS(RADIANS(90-$C835)) *COS(RADIANS(90-'1. Intensity Data'!$C$8)) +SIN(RADIANS(90-'Climate Stations - U of M'!$C835)) *SIN(RADIANS(90-'1. Intensity Data'!$C$8)) *COS(RADIANS('Climate Stations - U of M'!$D835-'1. Intensity Data'!$C$9))) *6371</f>
        <v>295.49835879832244</v>
      </c>
    </row>
    <row r="836" spans="1:40" x14ac:dyDescent="0.25">
      <c r="A836">
        <v>734</v>
      </c>
      <c r="B836" t="s">
        <v>1467</v>
      </c>
      <c r="C836">
        <v>48.779200000000003</v>
      </c>
      <c r="D836">
        <v>-114.2889</v>
      </c>
      <c r="E836" s="13">
        <v>1079</v>
      </c>
      <c r="F836" t="s">
        <v>1468</v>
      </c>
      <c r="G836" t="s">
        <v>2346</v>
      </c>
      <c r="H836" s="8">
        <v>0.76282000000000005</v>
      </c>
      <c r="I836" s="8">
        <v>1.37771</v>
      </c>
      <c r="J836" s="8">
        <v>1.7901</v>
      </c>
      <c r="K836" s="8">
        <v>2.9</v>
      </c>
      <c r="L836">
        <f t="shared" si="351"/>
        <v>3540.0263599999998</v>
      </c>
      <c r="M836">
        <f t="shared" si="352"/>
        <v>0.35470067845973102</v>
      </c>
      <c r="N836">
        <f t="shared" si="353"/>
        <v>1.1137405624620691</v>
      </c>
      <c r="O836" s="6">
        <f t="shared" si="354"/>
        <v>0.19402745918138228</v>
      </c>
      <c r="P836" s="6">
        <f t="shared" si="355"/>
        <v>0.22021109217694601</v>
      </c>
      <c r="Q836">
        <f t="shared" si="356"/>
        <v>0.66697582731950766</v>
      </c>
      <c r="R836" s="8">
        <v>2.2338396235797537</v>
      </c>
      <c r="S836">
        <f t="shared" si="357"/>
        <v>1.2343583610398638</v>
      </c>
      <c r="T836">
        <f t="shared" si="358"/>
        <v>0.95769183184127371</v>
      </c>
      <c r="U836">
        <f t="shared" si="359"/>
        <v>0.80871754688818664</v>
      </c>
      <c r="V836">
        <f t="shared" si="360"/>
        <v>0.56042707196637509</v>
      </c>
      <c r="W836">
        <f t="shared" si="361"/>
        <v>0.35470067845973102</v>
      </c>
      <c r="X836">
        <f t="shared" si="362"/>
        <v>0.45673050884479827</v>
      </c>
      <c r="Y836">
        <f t="shared" si="363"/>
        <v>0.54529240161903669</v>
      </c>
      <c r="Z836">
        <f t="shared" si="364"/>
        <v>2.3210758790718868</v>
      </c>
      <c r="AA836">
        <f t="shared" si="365"/>
        <v>1.8008347337626709</v>
      </c>
      <c r="AB836">
        <f t="shared" si="366"/>
        <v>1.5207048862884773</v>
      </c>
      <c r="AC836">
        <f t="shared" si="367"/>
        <v>1.0538218071648222</v>
      </c>
      <c r="AD836">
        <f t="shared" si="368"/>
        <v>0.66697582731950766</v>
      </c>
      <c r="AE836">
        <f t="shared" si="369"/>
        <v>1.3300835425254065</v>
      </c>
      <c r="AF836">
        <f t="shared" si="370"/>
        <v>1.5915703019771312</v>
      </c>
      <c r="AG836">
        <f t="shared" si="371"/>
        <v>3.8758171573680005</v>
      </c>
      <c r="AH836">
        <f t="shared" si="372"/>
        <v>3.0070995186475864</v>
      </c>
      <c r="AI836">
        <f t="shared" si="373"/>
        <v>2.5393284824135174</v>
      </c>
      <c r="AJ836">
        <f t="shared" si="374"/>
        <v>1.7597100886900692</v>
      </c>
      <c r="AK836">
        <f t="shared" si="375"/>
        <v>1.1137405624620691</v>
      </c>
      <c r="AL836">
        <f t="shared" si="376"/>
        <v>1.2828304218465518</v>
      </c>
      <c r="AM836">
        <f t="shared" si="377"/>
        <v>1.4296004197922829</v>
      </c>
      <c r="AN836">
        <f>ACOS(COS(RADIANS(90-$C836)) *COS(RADIANS(90-'1. Intensity Data'!$C$8)) +SIN(RADIANS(90-'Climate Stations - U of M'!$C836)) *SIN(RADIANS(90-'1. Intensity Data'!$C$8)) *COS(RADIANS('Climate Stations - U of M'!$D836-'1. Intensity Data'!$C$9))) *6371</f>
        <v>297.00633993416403</v>
      </c>
    </row>
    <row r="837" spans="1:40" x14ac:dyDescent="0.25">
      <c r="A837" s="1">
        <v>1019</v>
      </c>
      <c r="B837" t="s">
        <v>2033</v>
      </c>
      <c r="C837">
        <v>48.782499999999899</v>
      </c>
      <c r="D837">
        <v>-114.2803</v>
      </c>
      <c r="E837" s="13">
        <v>1066.8</v>
      </c>
      <c r="F837" t="s">
        <v>2034</v>
      </c>
      <c r="G837" t="s">
        <v>2346</v>
      </c>
      <c r="H837" s="8">
        <v>0.75</v>
      </c>
      <c r="I837" s="8">
        <v>1.3648899999999999</v>
      </c>
      <c r="J837" s="8">
        <v>1.7844100000000001</v>
      </c>
      <c r="K837" s="8">
        <v>2.9041100000000002</v>
      </c>
      <c r="L837">
        <f t="shared" si="351"/>
        <v>3500.0001119999997</v>
      </c>
      <c r="M837">
        <f t="shared" si="352"/>
        <v>0.34701811979623037</v>
      </c>
      <c r="N837">
        <f t="shared" si="353"/>
        <v>1.1076001926509682</v>
      </c>
      <c r="O837" s="6">
        <f t="shared" si="354"/>
        <v>0.19442167691738738</v>
      </c>
      <c r="P837" s="6">
        <f t="shared" si="355"/>
        <v>0.21225528260120663</v>
      </c>
      <c r="Q837">
        <f t="shared" si="356"/>
        <v>0.65992773762608736</v>
      </c>
      <c r="R837" s="8">
        <v>1.3747030457715599</v>
      </c>
      <c r="S837">
        <f t="shared" si="357"/>
        <v>1.2076230568908817</v>
      </c>
      <c r="T837">
        <f t="shared" si="358"/>
        <v>0.93694892344982206</v>
      </c>
      <c r="U837">
        <f t="shared" si="359"/>
        <v>0.7912013131354052</v>
      </c>
      <c r="V837">
        <f t="shared" si="360"/>
        <v>0.548288629278044</v>
      </c>
      <c r="W837">
        <f t="shared" si="361"/>
        <v>0.34701811979623037</v>
      </c>
      <c r="X837">
        <f t="shared" si="362"/>
        <v>0.44776358984717279</v>
      </c>
      <c r="Y837">
        <f t="shared" si="363"/>
        <v>0.53521065785139077</v>
      </c>
      <c r="Z837">
        <f t="shared" si="364"/>
        <v>2.2965485269387838</v>
      </c>
      <c r="AA837">
        <f t="shared" si="365"/>
        <v>1.7818048915904359</v>
      </c>
      <c r="AB837">
        <f t="shared" si="366"/>
        <v>1.5046352417874791</v>
      </c>
      <c r="AC837">
        <f t="shared" si="367"/>
        <v>1.0426858254492182</v>
      </c>
      <c r="AD837">
        <f t="shared" si="368"/>
        <v>0.65992773762608736</v>
      </c>
      <c r="AE837">
        <f t="shared" si="369"/>
        <v>1.1152993980733581</v>
      </c>
      <c r="AF837">
        <f t="shared" si="370"/>
        <v>1.1903535201407047</v>
      </c>
      <c r="AG837">
        <f t="shared" si="371"/>
        <v>3.8544486704253691</v>
      </c>
      <c r="AH837">
        <f t="shared" si="372"/>
        <v>2.9905205201576139</v>
      </c>
      <c r="AI837">
        <f t="shared" si="373"/>
        <v>2.5253284392442072</v>
      </c>
      <c r="AJ837">
        <f t="shared" si="374"/>
        <v>1.7500083043885299</v>
      </c>
      <c r="AK837">
        <f t="shared" si="375"/>
        <v>1.1076001926509682</v>
      </c>
      <c r="AL837">
        <f t="shared" si="376"/>
        <v>1.2768026444882261</v>
      </c>
      <c r="AM837">
        <f t="shared" si="377"/>
        <v>1.4236703726829663</v>
      </c>
      <c r="AN837">
        <f>ACOS(COS(RADIANS(90-$C837)) *COS(RADIANS(90-'1. Intensity Data'!$C$8)) +SIN(RADIANS(90-'Climate Stations - U of M'!$C837)) *SIN(RADIANS(90-'1. Intensity Data'!$C$8)) *COS(RADIANS('Climate Stations - U of M'!$D837-'1. Intensity Data'!$C$9))) *6371</f>
        <v>296.93576755258727</v>
      </c>
    </row>
    <row r="838" spans="1:40" x14ac:dyDescent="0.25">
      <c r="A838">
        <v>735</v>
      </c>
      <c r="B838" t="s">
        <v>1469</v>
      </c>
      <c r="C838">
        <v>47.674999999999898</v>
      </c>
      <c r="D838">
        <v>-114.1906</v>
      </c>
      <c r="E838">
        <v>917.39999999999895</v>
      </c>
      <c r="F838" t="s">
        <v>1470</v>
      </c>
      <c r="G838" t="s">
        <v>2346</v>
      </c>
      <c r="H838" s="8">
        <v>0.8</v>
      </c>
      <c r="I838" s="8">
        <v>1.3392599999999999</v>
      </c>
      <c r="J838" s="8">
        <v>1.7932600000000001</v>
      </c>
      <c r="K838" s="8">
        <v>2.9552900000000002</v>
      </c>
      <c r="L838">
        <f t="shared" si="351"/>
        <v>3009.8426159999967</v>
      </c>
      <c r="M838">
        <f t="shared" si="352"/>
        <v>0.38886814973869271</v>
      </c>
      <c r="N838">
        <f t="shared" si="353"/>
        <v>1.0971549845661124</v>
      </c>
      <c r="O838" s="6">
        <f t="shared" si="354"/>
        <v>0.18105385214878164</v>
      </c>
      <c r="P838" s="6">
        <f t="shared" si="355"/>
        <v>0.26337118259224734</v>
      </c>
      <c r="Q838">
        <f t="shared" si="356"/>
        <v>0.68026308357917997</v>
      </c>
      <c r="R838" s="8">
        <v>-9.9989999999999996E-2</v>
      </c>
      <c r="S838">
        <f t="shared" si="357"/>
        <v>1.3532611610906504</v>
      </c>
      <c r="T838">
        <f t="shared" si="358"/>
        <v>1.0499440042944703</v>
      </c>
      <c r="U838">
        <f t="shared" si="359"/>
        <v>0.88661938140421936</v>
      </c>
      <c r="V838">
        <f t="shared" si="360"/>
        <v>0.61441167658713447</v>
      </c>
      <c r="W838">
        <f t="shared" si="361"/>
        <v>0.38886814973869271</v>
      </c>
      <c r="X838">
        <f t="shared" si="362"/>
        <v>0.49165111230401953</v>
      </c>
      <c r="Y838">
        <f t="shared" si="363"/>
        <v>0.58086672381072324</v>
      </c>
      <c r="Z838">
        <f t="shared" si="364"/>
        <v>2.3673155308555458</v>
      </c>
      <c r="AA838">
        <f t="shared" si="365"/>
        <v>1.8367103256637858</v>
      </c>
      <c r="AB838">
        <f t="shared" si="366"/>
        <v>1.5509998305605301</v>
      </c>
      <c r="AC838">
        <f t="shared" si="367"/>
        <v>1.0748156720551043</v>
      </c>
      <c r="AD838">
        <f t="shared" si="368"/>
        <v>0.68026308357917997</v>
      </c>
      <c r="AE838">
        <f t="shared" si="369"/>
        <v>0.74662613663046817</v>
      </c>
      <c r="AF838">
        <f t="shared" si="370"/>
        <v>0.50167186776538608</v>
      </c>
      <c r="AG838">
        <f t="shared" si="371"/>
        <v>3.818099346290071</v>
      </c>
      <c r="AH838">
        <f t="shared" si="372"/>
        <v>2.9623184583285034</v>
      </c>
      <c r="AI838">
        <f t="shared" si="373"/>
        <v>2.5015133648107359</v>
      </c>
      <c r="AJ838">
        <f t="shared" si="374"/>
        <v>1.7335048756144575</v>
      </c>
      <c r="AK838">
        <f t="shared" si="375"/>
        <v>1.0971549845661124</v>
      </c>
      <c r="AL838">
        <f t="shared" si="376"/>
        <v>1.2711812384245844</v>
      </c>
      <c r="AM838">
        <f t="shared" si="377"/>
        <v>1.4222360267737382</v>
      </c>
      <c r="AN838">
        <f>ACOS(COS(RADIANS(90-$C838)) *COS(RADIANS(90-'1. Intensity Data'!$C$8)) +SIN(RADIANS(90-'Climate Stations - U of M'!$C838)) *SIN(RADIANS(90-'1. Intensity Data'!$C$8)) *COS(RADIANS('Climate Stations - U of M'!$D838-'1. Intensity Data'!$C$9))) *6371</f>
        <v>204.09931301861823</v>
      </c>
    </row>
    <row r="839" spans="1:40" x14ac:dyDescent="0.25">
      <c r="A839">
        <v>95</v>
      </c>
      <c r="B839" t="s">
        <v>192</v>
      </c>
      <c r="C839">
        <v>47.6923999999999</v>
      </c>
      <c r="D839">
        <v>-114.1515</v>
      </c>
      <c r="E839">
        <v>888.79999999999905</v>
      </c>
      <c r="F839" t="s">
        <v>193</v>
      </c>
      <c r="G839" t="s">
        <v>2346</v>
      </c>
      <c r="H839" s="8">
        <v>0.81208999999999998</v>
      </c>
      <c r="I839" s="8">
        <v>1.35833</v>
      </c>
      <c r="J839" s="8">
        <v>1.83535</v>
      </c>
      <c r="K839" s="8">
        <v>2.9785599999999999</v>
      </c>
      <c r="L839">
        <f t="shared" si="351"/>
        <v>2916.0105919999969</v>
      </c>
      <c r="M839">
        <f t="shared" si="352"/>
        <v>0.39336157354502477</v>
      </c>
      <c r="N839">
        <f t="shared" si="353"/>
        <v>1.1248757292665166</v>
      </c>
      <c r="O839" s="6">
        <f t="shared" si="354"/>
        <v>0.18699127144867905</v>
      </c>
      <c r="P839" s="6">
        <f t="shared" si="355"/>
        <v>0.26374910095105342</v>
      </c>
      <c r="Q839">
        <f t="shared" si="356"/>
        <v>0.69431241510878494</v>
      </c>
      <c r="R839" s="8">
        <v>1.2397122488344663</v>
      </c>
      <c r="S839">
        <f t="shared" si="357"/>
        <v>1.3688982759366861</v>
      </c>
      <c r="T839">
        <f t="shared" si="358"/>
        <v>1.0620762485715669</v>
      </c>
      <c r="U839">
        <f t="shared" si="359"/>
        <v>0.89686438768265642</v>
      </c>
      <c r="V839">
        <f t="shared" si="360"/>
        <v>0.62151128620113916</v>
      </c>
      <c r="W839">
        <f t="shared" si="361"/>
        <v>0.39336157354502477</v>
      </c>
      <c r="X839">
        <f t="shared" si="362"/>
        <v>0.49804368015876854</v>
      </c>
      <c r="Y839">
        <f t="shared" si="363"/>
        <v>0.58890774869949825</v>
      </c>
      <c r="Z839">
        <f t="shared" si="364"/>
        <v>2.4162072045785714</v>
      </c>
      <c r="AA839">
        <f t="shared" si="365"/>
        <v>1.8746435207937195</v>
      </c>
      <c r="AB839">
        <f t="shared" si="366"/>
        <v>1.5830323064480296</v>
      </c>
      <c r="AC839">
        <f t="shared" si="367"/>
        <v>1.0970136158718802</v>
      </c>
      <c r="AD839">
        <f t="shared" si="368"/>
        <v>0.69431241510878494</v>
      </c>
      <c r="AE839">
        <f t="shared" si="369"/>
        <v>1.0815516988390848</v>
      </c>
      <c r="AF839">
        <f t="shared" si="370"/>
        <v>1.1273128179710818</v>
      </c>
      <c r="AG839">
        <f t="shared" si="371"/>
        <v>3.9145675378474771</v>
      </c>
      <c r="AH839">
        <f t="shared" si="372"/>
        <v>3.0371644690195945</v>
      </c>
      <c r="AI839">
        <f t="shared" si="373"/>
        <v>2.5647166627276574</v>
      </c>
      <c r="AJ839">
        <f t="shared" si="374"/>
        <v>1.7773036522410963</v>
      </c>
      <c r="AK839">
        <f t="shared" si="375"/>
        <v>1.1248757292665166</v>
      </c>
      <c r="AL839">
        <f t="shared" si="376"/>
        <v>1.3024942969498874</v>
      </c>
      <c r="AM839">
        <f t="shared" si="377"/>
        <v>1.4566672136990535</v>
      </c>
      <c r="AN839">
        <f>ACOS(COS(RADIANS(90-$C839)) *COS(RADIANS(90-'1. Intensity Data'!$C$8)) +SIN(RADIANS(90-'Climate Stations - U of M'!$C839)) *SIN(RADIANS(90-'1. Intensity Data'!$C$8)) *COS(RADIANS('Climate Stations - U of M'!$D839-'1. Intensity Data'!$C$9))) *6371</f>
        <v>202.86146647264528</v>
      </c>
    </row>
    <row r="840" spans="1:40" x14ac:dyDescent="0.25">
      <c r="A840">
        <v>736</v>
      </c>
      <c r="B840" t="s">
        <v>1471</v>
      </c>
      <c r="C840">
        <v>47.677500000000002</v>
      </c>
      <c r="D840">
        <v>-114.2419</v>
      </c>
      <c r="E840">
        <v>832.1</v>
      </c>
      <c r="F840" t="s">
        <v>1472</v>
      </c>
      <c r="G840" t="s">
        <v>2346</v>
      </c>
      <c r="H840" s="8">
        <v>0.83194000000000001</v>
      </c>
      <c r="I840" s="8">
        <v>1.3666700000000001</v>
      </c>
      <c r="J840" s="8">
        <v>1.8333299999999999</v>
      </c>
      <c r="K840" s="8">
        <v>2.9460500000000001</v>
      </c>
      <c r="L840">
        <f t="shared" si="351"/>
        <v>2729.9869640000002</v>
      </c>
      <c r="M840">
        <f t="shared" si="352"/>
        <v>0.40637236725800574</v>
      </c>
      <c r="N840">
        <f t="shared" si="353"/>
        <v>1.1296915994351493</v>
      </c>
      <c r="O840" s="6">
        <f t="shared" si="354"/>
        <v>0.18489646691072587</v>
      </c>
      <c r="P840" s="6">
        <f t="shared" si="355"/>
        <v>0.27821190252334083</v>
      </c>
      <c r="Q840">
        <f t="shared" si="356"/>
        <v>0.70395175097924501</v>
      </c>
      <c r="R840" s="8">
        <v>1.2096580776226162</v>
      </c>
      <c r="S840">
        <f t="shared" si="357"/>
        <v>1.41417583805786</v>
      </c>
      <c r="T840">
        <f t="shared" si="358"/>
        <v>1.0972053915966156</v>
      </c>
      <c r="U840">
        <f t="shared" si="359"/>
        <v>0.926528997348253</v>
      </c>
      <c r="V840">
        <f t="shared" si="360"/>
        <v>0.64206834026764914</v>
      </c>
      <c r="W840">
        <f t="shared" si="361"/>
        <v>0.40637236725800574</v>
      </c>
      <c r="X840">
        <f t="shared" si="362"/>
        <v>0.51276427544350434</v>
      </c>
      <c r="Y840">
        <f t="shared" si="363"/>
        <v>0.60511245174851713</v>
      </c>
      <c r="Z840">
        <f t="shared" si="364"/>
        <v>2.4497520934077723</v>
      </c>
      <c r="AA840">
        <f t="shared" si="365"/>
        <v>1.9006697276439617</v>
      </c>
      <c r="AB840">
        <f t="shared" si="366"/>
        <v>1.6050099922326784</v>
      </c>
      <c r="AC840">
        <f t="shared" si="367"/>
        <v>1.1122437665472071</v>
      </c>
      <c r="AD840">
        <f t="shared" si="368"/>
        <v>0.70395175097924501</v>
      </c>
      <c r="AE840">
        <f t="shared" si="369"/>
        <v>1.0740381560361223</v>
      </c>
      <c r="AF840">
        <f t="shared" si="370"/>
        <v>1.1132775200151479</v>
      </c>
      <c r="AG840">
        <f t="shared" si="371"/>
        <v>3.931326766034319</v>
      </c>
      <c r="AH840">
        <f t="shared" si="372"/>
        <v>3.050167318474903</v>
      </c>
      <c r="AI840">
        <f t="shared" si="373"/>
        <v>2.5756968467121402</v>
      </c>
      <c r="AJ840">
        <f t="shared" si="374"/>
        <v>1.784912727107536</v>
      </c>
      <c r="AK840">
        <f t="shared" si="375"/>
        <v>1.1296915994351493</v>
      </c>
      <c r="AL840">
        <f t="shared" si="376"/>
        <v>1.3056011995763619</v>
      </c>
      <c r="AM840">
        <f t="shared" si="377"/>
        <v>1.4582907324989347</v>
      </c>
      <c r="AN840">
        <f>ACOS(COS(RADIANS(90-$C840)) *COS(RADIANS(90-'1. Intensity Data'!$C$8)) +SIN(RADIANS(90-'Climate Stations - U of M'!$C840)) *SIN(RADIANS(90-'1. Intensity Data'!$C$8)) *COS(RADIANS('Climate Stations - U of M'!$D840-'1. Intensity Data'!$C$9))) *6371</f>
        <v>207.40136772129836</v>
      </c>
    </row>
    <row r="841" spans="1:40" x14ac:dyDescent="0.25">
      <c r="A841">
        <v>737</v>
      </c>
      <c r="B841" t="s">
        <v>1473</v>
      </c>
      <c r="C841">
        <v>46.197200000000002</v>
      </c>
      <c r="D841">
        <v>-108.0039</v>
      </c>
      <c r="E841" s="13">
        <v>1033.3</v>
      </c>
      <c r="F841" t="s">
        <v>1474</v>
      </c>
      <c r="G841" t="s">
        <v>2345</v>
      </c>
      <c r="H841" s="8">
        <v>0.92857000000000001</v>
      </c>
      <c r="I841" s="8">
        <v>1.4013199999999999</v>
      </c>
      <c r="J841" s="8">
        <v>2.23007</v>
      </c>
      <c r="K841" s="8">
        <v>3.3850799999999999</v>
      </c>
      <c r="L841">
        <f t="shared" si="351"/>
        <v>3390.0919719999997</v>
      </c>
      <c r="M841">
        <f t="shared" si="352"/>
        <v>0.57562338221177189</v>
      </c>
      <c r="N841">
        <f t="shared" si="353"/>
        <v>1.6814486934228934</v>
      </c>
      <c r="O841" s="6">
        <f t="shared" si="354"/>
        <v>0.28267351947489272</v>
      </c>
      <c r="P841" s="6">
        <f t="shared" si="355"/>
        <v>0.3796890291687931</v>
      </c>
      <c r="Q841">
        <f t="shared" si="356"/>
        <v>1.0305688612958432</v>
      </c>
      <c r="R841" s="8">
        <v>1.2132275815643982</v>
      </c>
      <c r="S841">
        <f t="shared" si="357"/>
        <v>2.0031693700969662</v>
      </c>
      <c r="T841">
        <f t="shared" si="358"/>
        <v>1.5541831319717843</v>
      </c>
      <c r="U841">
        <f t="shared" si="359"/>
        <v>1.3124213114428398</v>
      </c>
      <c r="V841">
        <f t="shared" si="360"/>
        <v>0.90948494389459966</v>
      </c>
      <c r="W841">
        <f t="shared" si="361"/>
        <v>0.57562338221177189</v>
      </c>
      <c r="X841">
        <f t="shared" si="362"/>
        <v>0.66386003665882898</v>
      </c>
      <c r="Y841">
        <f t="shared" si="363"/>
        <v>0.74044945271887452</v>
      </c>
      <c r="Z841">
        <f t="shared" si="364"/>
        <v>3.586379637309534</v>
      </c>
      <c r="AA841">
        <f t="shared" si="365"/>
        <v>2.7825359254987769</v>
      </c>
      <c r="AB841">
        <f t="shared" si="366"/>
        <v>2.3496970037545224</v>
      </c>
      <c r="AC841">
        <f t="shared" si="367"/>
        <v>1.6282988008474324</v>
      </c>
      <c r="AD841">
        <f t="shared" si="368"/>
        <v>1.0305688612958432</v>
      </c>
      <c r="AE841">
        <f t="shared" si="369"/>
        <v>1.0749305320215679</v>
      </c>
      <c r="AF841">
        <f t="shared" si="370"/>
        <v>1.1149444783559601</v>
      </c>
      <c r="AG841">
        <f t="shared" si="371"/>
        <v>5.8514414531116685</v>
      </c>
      <c r="AH841">
        <f t="shared" si="372"/>
        <v>4.5399114722418119</v>
      </c>
      <c r="AI841">
        <f t="shared" si="373"/>
        <v>3.8337030210041965</v>
      </c>
      <c r="AJ841">
        <f t="shared" si="374"/>
        <v>2.6566889356081718</v>
      </c>
      <c r="AK841">
        <f t="shared" si="375"/>
        <v>1.6814486934228934</v>
      </c>
      <c r="AL841">
        <f t="shared" si="376"/>
        <v>1.8186040200671698</v>
      </c>
      <c r="AM841">
        <f t="shared" si="377"/>
        <v>1.9376548435944021</v>
      </c>
      <c r="AN841">
        <f>ACOS(COS(RADIANS(90-$C841)) *COS(RADIANS(90-'1. Intensity Data'!$C$8)) +SIN(RADIANS(90-'Climate Stations - U of M'!$C841)) *SIN(RADIANS(90-'1. Intensity Data'!$C$8)) *COS(RADIANS('Climate Stations - U of M'!$D841-'1. Intensity Data'!$C$9))) *6371</f>
        <v>310.54477735853698</v>
      </c>
    </row>
    <row r="842" spans="1:40" x14ac:dyDescent="0.25">
      <c r="A842">
        <v>738</v>
      </c>
      <c r="B842" t="s">
        <v>1475</v>
      </c>
      <c r="C842">
        <v>45.657200000000003</v>
      </c>
      <c r="D842">
        <v>-111.8986</v>
      </c>
      <c r="E842" s="13">
        <v>1703.8</v>
      </c>
      <c r="F842" t="s">
        <v>1476</v>
      </c>
      <c r="G842" t="s">
        <v>2345</v>
      </c>
      <c r="H842" s="8">
        <v>0.88283999999999996</v>
      </c>
      <c r="I842" s="8">
        <v>1.3762799999999999</v>
      </c>
      <c r="J842" s="8">
        <v>1.78905</v>
      </c>
      <c r="K842" s="8">
        <v>2.9</v>
      </c>
      <c r="L842">
        <f t="shared" si="351"/>
        <v>5589.895192</v>
      </c>
      <c r="M842">
        <f t="shared" si="352"/>
        <v>0.53201935244572318</v>
      </c>
      <c r="N842">
        <f t="shared" si="353"/>
        <v>1.3387961877546553</v>
      </c>
      <c r="O842" s="6">
        <f t="shared" si="354"/>
        <v>0.20623008458526063</v>
      </c>
      <c r="P842" s="6">
        <f t="shared" si="355"/>
        <v>0.38907155076881073</v>
      </c>
      <c r="Q842">
        <f t="shared" si="356"/>
        <v>0.86393386926173299</v>
      </c>
      <c r="R842" s="8">
        <v>1.1743421624320591</v>
      </c>
      <c r="S842">
        <f t="shared" si="357"/>
        <v>1.8514273465111164</v>
      </c>
      <c r="T842">
        <f t="shared" si="358"/>
        <v>1.4364522516034528</v>
      </c>
      <c r="U842">
        <f t="shared" si="359"/>
        <v>1.2130041235762488</v>
      </c>
      <c r="V842">
        <f t="shared" si="360"/>
        <v>0.84059057686424266</v>
      </c>
      <c r="W842">
        <f t="shared" si="361"/>
        <v>0.53201935244572318</v>
      </c>
      <c r="X842">
        <f t="shared" si="362"/>
        <v>0.61972451433429232</v>
      </c>
      <c r="Y842">
        <f t="shared" si="363"/>
        <v>0.69585259485357054</v>
      </c>
      <c r="Z842">
        <f t="shared" si="364"/>
        <v>3.0064898650308307</v>
      </c>
      <c r="AA842">
        <f t="shared" si="365"/>
        <v>2.3326214470066793</v>
      </c>
      <c r="AB842">
        <f t="shared" si="366"/>
        <v>1.9697692219167511</v>
      </c>
      <c r="AC842">
        <f t="shared" si="367"/>
        <v>1.3650155134335382</v>
      </c>
      <c r="AD842">
        <f t="shared" si="368"/>
        <v>0.86393386926173299</v>
      </c>
      <c r="AE842">
        <f t="shared" si="369"/>
        <v>1.0652091772384829</v>
      </c>
      <c r="AF842">
        <f t="shared" si="370"/>
        <v>1.0967849876211577</v>
      </c>
      <c r="AG842">
        <f t="shared" si="371"/>
        <v>4.6590107333862001</v>
      </c>
      <c r="AH842">
        <f t="shared" si="372"/>
        <v>3.6147497069375696</v>
      </c>
      <c r="AI842">
        <f t="shared" si="373"/>
        <v>3.0524553080806136</v>
      </c>
      <c r="AJ842">
        <f t="shared" si="374"/>
        <v>2.1152979766523554</v>
      </c>
      <c r="AK842">
        <f t="shared" si="375"/>
        <v>1.3387961877546553</v>
      </c>
      <c r="AL842">
        <f t="shared" si="376"/>
        <v>1.4513596408159914</v>
      </c>
      <c r="AM842">
        <f t="shared" si="377"/>
        <v>1.5490647180732313</v>
      </c>
      <c r="AN842">
        <f>ACOS(COS(RADIANS(90-$C842)) *COS(RADIANS(90-'1. Intensity Data'!$C$8)) +SIN(RADIANS(90-'Climate Stations - U of M'!$C842)) *SIN(RADIANS(90-'1. Intensity Data'!$C$8)) *COS(RADIANS('Climate Stations - U of M'!$D842-'1. Intensity Data'!$C$9))) *6371</f>
        <v>104.18909297888075</v>
      </c>
    </row>
    <row r="843" spans="1:40" x14ac:dyDescent="0.25">
      <c r="A843">
        <v>739</v>
      </c>
      <c r="B843" t="s">
        <v>1477</v>
      </c>
      <c r="C843">
        <v>48.133299999999899</v>
      </c>
      <c r="D843">
        <v>-105.15</v>
      </c>
      <c r="E843">
        <v>609.6</v>
      </c>
      <c r="F843" t="s">
        <v>1478</v>
      </c>
      <c r="G843" t="s">
        <v>2345</v>
      </c>
      <c r="H843" s="8">
        <v>1.1065499999999999</v>
      </c>
      <c r="I843" s="8">
        <v>1.6160300000000001</v>
      </c>
      <c r="J843" s="8">
        <v>2.8064900000000002</v>
      </c>
      <c r="K843" s="8">
        <v>3.6875</v>
      </c>
      <c r="L843">
        <f t="shared" si="351"/>
        <v>2000.0000640000001</v>
      </c>
      <c r="M843">
        <f t="shared" si="352"/>
        <v>0.70234582478357444</v>
      </c>
      <c r="N843">
        <f t="shared" si="353"/>
        <v>2.2279286198876473</v>
      </c>
      <c r="O843" s="6">
        <f t="shared" si="354"/>
        <v>0.38997285879639348</v>
      </c>
      <c r="P843" s="6">
        <f t="shared" si="355"/>
        <v>0.43203723721395249</v>
      </c>
      <c r="Q843">
        <f t="shared" si="356"/>
        <v>1.3299829285508</v>
      </c>
      <c r="R843" s="8">
        <v>1.1831772491693844</v>
      </c>
      <c r="S843">
        <f t="shared" si="357"/>
        <v>2.4441634702468389</v>
      </c>
      <c r="T843">
        <f t="shared" si="358"/>
        <v>1.8963337269156511</v>
      </c>
      <c r="U843">
        <f t="shared" si="359"/>
        <v>1.6013484805065497</v>
      </c>
      <c r="V843">
        <f t="shared" si="360"/>
        <v>1.1097064031580477</v>
      </c>
      <c r="W843">
        <f t="shared" si="361"/>
        <v>0.70234582478357444</v>
      </c>
      <c r="X843">
        <f t="shared" si="362"/>
        <v>0.80339686858768078</v>
      </c>
      <c r="Y843">
        <f t="shared" si="363"/>
        <v>0.89110917460964512</v>
      </c>
      <c r="Z843">
        <f t="shared" si="364"/>
        <v>4.6283405913567837</v>
      </c>
      <c r="AA843">
        <f t="shared" si="365"/>
        <v>3.5909539070871603</v>
      </c>
      <c r="AB843">
        <f t="shared" si="366"/>
        <v>3.0323610770958238</v>
      </c>
      <c r="AC843">
        <f t="shared" si="367"/>
        <v>2.101373027110264</v>
      </c>
      <c r="AD843">
        <f t="shared" si="368"/>
        <v>1.3299829285508</v>
      </c>
      <c r="AE843">
        <f t="shared" si="369"/>
        <v>1.0674179489228144</v>
      </c>
      <c r="AF843">
        <f t="shared" si="370"/>
        <v>1.1009109731274886</v>
      </c>
      <c r="AG843">
        <f t="shared" si="371"/>
        <v>7.7531915972090122</v>
      </c>
      <c r="AH843">
        <f t="shared" si="372"/>
        <v>6.0154072736966491</v>
      </c>
      <c r="AI843">
        <f t="shared" si="373"/>
        <v>5.0796772533438359</v>
      </c>
      <c r="AJ843">
        <f t="shared" si="374"/>
        <v>3.5201272194224829</v>
      </c>
      <c r="AK843">
        <f t="shared" si="375"/>
        <v>2.2279286198876473</v>
      </c>
      <c r="AL843">
        <f t="shared" si="376"/>
        <v>2.3725689649157355</v>
      </c>
      <c r="AM843">
        <f t="shared" si="377"/>
        <v>2.4981167844001164</v>
      </c>
      <c r="AN843">
        <f>ACOS(COS(RADIANS(90-$C843)) *COS(RADIANS(90-'1. Intensity Data'!$C$8)) +SIN(RADIANS(90-'Climate Stations - U of M'!$C843)) *SIN(RADIANS(90-'1. Intensity Data'!$C$8)) *COS(RADIANS('Climate Stations - U of M'!$D843-'1. Intensity Data'!$C$9))) *6371</f>
        <v>544.42158183179288</v>
      </c>
    </row>
    <row r="844" spans="1:40" x14ac:dyDescent="0.25">
      <c r="A844">
        <v>177</v>
      </c>
      <c r="B844" t="s">
        <v>356</v>
      </c>
      <c r="C844">
        <v>48.403700000000001</v>
      </c>
      <c r="D844">
        <v>-105.15</v>
      </c>
      <c r="E844">
        <v>674.79999999999905</v>
      </c>
      <c r="F844" t="s">
        <v>357</v>
      </c>
      <c r="G844" t="s">
        <v>2345</v>
      </c>
      <c r="H844" s="8">
        <v>1.0632299999999999</v>
      </c>
      <c r="I844" s="8">
        <v>1.56549</v>
      </c>
      <c r="J844" s="8">
        <v>2.7611699999999999</v>
      </c>
      <c r="K844" s="8">
        <v>3.6964000000000001</v>
      </c>
      <c r="L844">
        <f t="shared" si="351"/>
        <v>2213.9108319999968</v>
      </c>
      <c r="M844">
        <f t="shared" si="352"/>
        <v>0.67067906488128304</v>
      </c>
      <c r="N844">
        <f t="shared" si="353"/>
        <v>2.1659432542677082</v>
      </c>
      <c r="O844" s="6">
        <f t="shared" si="354"/>
        <v>0.38222274953691837</v>
      </c>
      <c r="P844" s="6">
        <f t="shared" si="355"/>
        <v>0.40574244369389789</v>
      </c>
      <c r="Q844">
        <f t="shared" si="356"/>
        <v>1.2858428489808031</v>
      </c>
      <c r="R844" s="8">
        <v>1.4887440216682701</v>
      </c>
      <c r="S844">
        <f t="shared" si="357"/>
        <v>2.333963145786865</v>
      </c>
      <c r="T844">
        <f t="shared" si="358"/>
        <v>1.8108334751794641</v>
      </c>
      <c r="U844">
        <f t="shared" si="359"/>
        <v>1.5291482679293251</v>
      </c>
      <c r="V844">
        <f t="shared" si="360"/>
        <v>1.0596729225124273</v>
      </c>
      <c r="W844">
        <f t="shared" si="361"/>
        <v>0.67067906488128304</v>
      </c>
      <c r="X844">
        <f t="shared" si="362"/>
        <v>0.7688167986609622</v>
      </c>
      <c r="Y844">
        <f t="shared" si="363"/>
        <v>0.85400035158172383</v>
      </c>
      <c r="Z844">
        <f t="shared" si="364"/>
        <v>4.4747331144531941</v>
      </c>
      <c r="AA844">
        <f t="shared" si="365"/>
        <v>3.4717756922481686</v>
      </c>
      <c r="AB844">
        <f t="shared" si="366"/>
        <v>2.9317216956762309</v>
      </c>
      <c r="AC844">
        <f t="shared" si="367"/>
        <v>2.031631701389669</v>
      </c>
      <c r="AD844">
        <f t="shared" si="368"/>
        <v>1.2858428489808031</v>
      </c>
      <c r="AE844">
        <f t="shared" si="369"/>
        <v>1.1438096420475357</v>
      </c>
      <c r="AF844">
        <f t="shared" si="370"/>
        <v>1.2436106558844684</v>
      </c>
      <c r="AG844">
        <f t="shared" si="371"/>
        <v>7.5374825248516242</v>
      </c>
      <c r="AH844">
        <f t="shared" si="372"/>
        <v>5.8480467865228123</v>
      </c>
      <c r="AI844">
        <f t="shared" si="373"/>
        <v>4.9383506197303744</v>
      </c>
      <c r="AJ844">
        <f t="shared" si="374"/>
        <v>3.4221903417429789</v>
      </c>
      <c r="AK844">
        <f t="shared" si="375"/>
        <v>2.1659432542677082</v>
      </c>
      <c r="AL844">
        <f t="shared" si="376"/>
        <v>2.3147499407007812</v>
      </c>
      <c r="AM844">
        <f t="shared" si="377"/>
        <v>2.4439141445246886</v>
      </c>
      <c r="AN844">
        <f>ACOS(COS(RADIANS(90-$C844)) *COS(RADIANS(90-'1. Intensity Data'!$C$8)) +SIN(RADIANS(90-'Climate Stations - U of M'!$C844)) *SIN(RADIANS(90-'1. Intensity Data'!$C$8)) *COS(RADIANS('Climate Stations - U of M'!$D844-'1. Intensity Data'!$C$9))) *6371</f>
        <v>553.36740477296371</v>
      </c>
    </row>
    <row r="845" spans="1:40" x14ac:dyDescent="0.25">
      <c r="A845" s="1">
        <v>1020</v>
      </c>
      <c r="B845" t="s">
        <v>2035</v>
      </c>
      <c r="C845">
        <v>48.1268999999999</v>
      </c>
      <c r="D845">
        <v>-105.0731</v>
      </c>
      <c r="E845">
        <v>738.5</v>
      </c>
      <c r="F845" t="s">
        <v>2036</v>
      </c>
      <c r="G845" t="s">
        <v>2345</v>
      </c>
      <c r="H845" s="8">
        <v>1.1009100000000001</v>
      </c>
      <c r="I845" s="8">
        <v>1.6036600000000001</v>
      </c>
      <c r="J845" s="8">
        <v>2.7909700000000002</v>
      </c>
      <c r="K845" s="8">
        <v>3.6671</v>
      </c>
      <c r="L845">
        <f t="shared" si="351"/>
        <v>2422.9003400000001</v>
      </c>
      <c r="M845">
        <f t="shared" si="352"/>
        <v>0.70063791390257291</v>
      </c>
      <c r="N845">
        <f t="shared" si="353"/>
        <v>2.2063034319644625</v>
      </c>
      <c r="O845" s="6">
        <f t="shared" si="354"/>
        <v>0.38488156024969589</v>
      </c>
      <c r="P845" s="6">
        <f t="shared" si="355"/>
        <v>0.43385834556598346</v>
      </c>
      <c r="Q845">
        <f t="shared" si="356"/>
        <v>1.3200808887652229</v>
      </c>
      <c r="R845" s="8">
        <v>1.4118753982420642</v>
      </c>
      <c r="S845">
        <f t="shared" si="357"/>
        <v>2.4382199403809537</v>
      </c>
      <c r="T845">
        <f t="shared" si="358"/>
        <v>1.8917223675369468</v>
      </c>
      <c r="U845">
        <f t="shared" si="359"/>
        <v>1.5974544436978662</v>
      </c>
      <c r="V845">
        <f t="shared" si="360"/>
        <v>1.1070079039660652</v>
      </c>
      <c r="W845">
        <f t="shared" si="361"/>
        <v>0.70063791390257291</v>
      </c>
      <c r="X845">
        <f t="shared" si="362"/>
        <v>0.80070593542692969</v>
      </c>
      <c r="Y845">
        <f t="shared" si="363"/>
        <v>0.8875649781100714</v>
      </c>
      <c r="Z845">
        <f t="shared" si="364"/>
        <v>4.593881492902975</v>
      </c>
      <c r="AA845">
        <f t="shared" si="365"/>
        <v>3.5642183996661019</v>
      </c>
      <c r="AB845">
        <f t="shared" si="366"/>
        <v>3.0097844263847078</v>
      </c>
      <c r="AC845">
        <f t="shared" si="367"/>
        <v>2.0857278042490521</v>
      </c>
      <c r="AD845">
        <f t="shared" si="368"/>
        <v>1.3200808887652229</v>
      </c>
      <c r="AE845">
        <f t="shared" si="369"/>
        <v>1.1245924861909842</v>
      </c>
      <c r="AF845">
        <f t="shared" si="370"/>
        <v>1.2077130087444301</v>
      </c>
      <c r="AG845">
        <f t="shared" si="371"/>
        <v>7.6779359432363297</v>
      </c>
      <c r="AH845">
        <f t="shared" si="372"/>
        <v>5.9570192663040489</v>
      </c>
      <c r="AI845">
        <f t="shared" si="373"/>
        <v>5.0303718248789746</v>
      </c>
      <c r="AJ845">
        <f t="shared" si="374"/>
        <v>3.4859594225038508</v>
      </c>
      <c r="AK845">
        <f t="shared" si="375"/>
        <v>2.2063034319644625</v>
      </c>
      <c r="AL845">
        <f t="shared" si="376"/>
        <v>2.3524700739733468</v>
      </c>
      <c r="AM845">
        <f t="shared" si="377"/>
        <v>2.4793427192370587</v>
      </c>
      <c r="AN845">
        <f>ACOS(COS(RADIANS(90-$C845)) *COS(RADIANS(90-'1. Intensity Data'!$C$8)) +SIN(RADIANS(90-'Climate Stations - U of M'!$C845)) *SIN(RADIANS(90-'1. Intensity Data'!$C$8)) *COS(RADIANS('Climate Stations - U of M'!$D845-'1. Intensity Data'!$C$9))) *6371</f>
        <v>549.72473192179518</v>
      </c>
    </row>
    <row r="846" spans="1:40" x14ac:dyDescent="0.25">
      <c r="A846" s="1">
        <v>1064</v>
      </c>
      <c r="B846" t="s">
        <v>2122</v>
      </c>
      <c r="C846">
        <v>46.116700000000002</v>
      </c>
      <c r="D846">
        <v>-110.4667</v>
      </c>
      <c r="E846" s="13">
        <v>1981.2</v>
      </c>
      <c r="F846" t="s">
        <v>2123</v>
      </c>
      <c r="G846" t="s">
        <v>2345</v>
      </c>
      <c r="H846" s="8">
        <v>1.0904</v>
      </c>
      <c r="I846" s="8">
        <v>1.8</v>
      </c>
      <c r="J846" s="8">
        <v>2.3618600000000001</v>
      </c>
      <c r="K846" s="8">
        <v>3.74777</v>
      </c>
      <c r="L846">
        <f t="shared" si="351"/>
        <v>6500.0002080000004</v>
      </c>
      <c r="M846">
        <f t="shared" si="352"/>
        <v>0.61588067911111122</v>
      </c>
      <c r="N846">
        <f t="shared" si="353"/>
        <v>1.6027595529958123</v>
      </c>
      <c r="O846" s="6">
        <f t="shared" si="354"/>
        <v>0.25226816726674473</v>
      </c>
      <c r="P846" s="6">
        <f t="shared" si="355"/>
        <v>0.44102171022514247</v>
      </c>
      <c r="Q846">
        <f t="shared" si="356"/>
        <v>1.0218906316104774</v>
      </c>
      <c r="R846" s="8">
        <v>1.2696302304244149</v>
      </c>
      <c r="S846">
        <f t="shared" si="357"/>
        <v>2.143264763306667</v>
      </c>
      <c r="T846">
        <f t="shared" si="358"/>
        <v>1.6628778336000001</v>
      </c>
      <c r="U846">
        <f t="shared" si="359"/>
        <v>1.4042079483733334</v>
      </c>
      <c r="V846">
        <f t="shared" si="360"/>
        <v>0.97309147299555576</v>
      </c>
      <c r="W846">
        <f t="shared" si="361"/>
        <v>0.61588067911111122</v>
      </c>
      <c r="X846">
        <f t="shared" si="362"/>
        <v>0.73451050933333351</v>
      </c>
      <c r="Y846">
        <f t="shared" si="363"/>
        <v>0.83748120196622233</v>
      </c>
      <c r="Z846">
        <f t="shared" si="364"/>
        <v>3.5561793980044611</v>
      </c>
      <c r="AA846">
        <f t="shared" si="365"/>
        <v>2.7591047053482893</v>
      </c>
      <c r="AB846">
        <f t="shared" si="366"/>
        <v>2.3299106400718883</v>
      </c>
      <c r="AC846">
        <f t="shared" si="367"/>
        <v>1.6145871979445545</v>
      </c>
      <c r="AD846">
        <f t="shared" si="368"/>
        <v>1.0218906316104774</v>
      </c>
      <c r="AE846">
        <f t="shared" si="369"/>
        <v>1.089031194236572</v>
      </c>
      <c r="AF846">
        <f t="shared" si="370"/>
        <v>1.141284515373588</v>
      </c>
      <c r="AG846">
        <f t="shared" si="371"/>
        <v>5.5776032444254264</v>
      </c>
      <c r="AH846">
        <f t="shared" si="372"/>
        <v>4.3274507930886932</v>
      </c>
      <c r="AI846">
        <f t="shared" si="373"/>
        <v>3.6542917808304516</v>
      </c>
      <c r="AJ846">
        <f t="shared" si="374"/>
        <v>2.5323600937333834</v>
      </c>
      <c r="AK846">
        <f t="shared" si="375"/>
        <v>1.6027595529958123</v>
      </c>
      <c r="AL846">
        <f t="shared" si="376"/>
        <v>1.7925346647468592</v>
      </c>
      <c r="AM846">
        <f t="shared" si="377"/>
        <v>1.957259461746768</v>
      </c>
      <c r="AN846">
        <f>ACOS(COS(RADIANS(90-$C846)) *COS(RADIANS(90-'1. Intensity Data'!$C$8)) +SIN(RADIANS(90-'Climate Stations - U of M'!$C846)) *SIN(RADIANS(90-'1. Intensity Data'!$C$8)) *COS(RADIANS('Climate Stations - U of M'!$D846-'1. Intensity Data'!$C$9))) *6371</f>
        <v>129.87258135824001</v>
      </c>
    </row>
    <row r="847" spans="1:40" x14ac:dyDescent="0.25">
      <c r="A847" s="1">
        <v>1021</v>
      </c>
      <c r="B847" t="s">
        <v>2037</v>
      </c>
      <c r="C847">
        <v>46.835299999999897</v>
      </c>
      <c r="D847">
        <v>-110.7175</v>
      </c>
      <c r="E847" s="13">
        <v>2509.0999999999899</v>
      </c>
      <c r="F847" t="s">
        <v>2038</v>
      </c>
      <c r="G847" t="s">
        <v>2345</v>
      </c>
      <c r="H847" s="8">
        <v>1.26312</v>
      </c>
      <c r="I847" s="8">
        <v>2.06236</v>
      </c>
      <c r="J847" s="8">
        <v>2.65</v>
      </c>
      <c r="K847" s="8">
        <v>4.5636400000000004</v>
      </c>
      <c r="L847">
        <f t="shared" si="351"/>
        <v>8231.9556439999669</v>
      </c>
      <c r="M847">
        <f t="shared" si="352"/>
        <v>0.71651713552241136</v>
      </c>
      <c r="N847">
        <f t="shared" si="353"/>
        <v>1.588908081782191</v>
      </c>
      <c r="O847" s="6">
        <f t="shared" si="354"/>
        <v>0.22300250920030107</v>
      </c>
      <c r="P847" s="6">
        <f t="shared" si="355"/>
        <v>0.56194357501242942</v>
      </c>
      <c r="Q847">
        <f t="shared" si="356"/>
        <v>1.0754258283973104</v>
      </c>
      <c r="R847" s="8">
        <v>1.1951693519906372</v>
      </c>
      <c r="S847">
        <f t="shared" si="357"/>
        <v>2.4934796316179915</v>
      </c>
      <c r="T847">
        <f t="shared" si="358"/>
        <v>1.9345962659105109</v>
      </c>
      <c r="U847">
        <f t="shared" si="359"/>
        <v>1.6336590689910977</v>
      </c>
      <c r="V847">
        <f t="shared" si="360"/>
        <v>1.1320970741254099</v>
      </c>
      <c r="W847">
        <f t="shared" si="361"/>
        <v>0.71651713552241136</v>
      </c>
      <c r="X847">
        <f t="shared" si="362"/>
        <v>0.85316785164180842</v>
      </c>
      <c r="Y847">
        <f t="shared" si="363"/>
        <v>0.9717806732334453</v>
      </c>
      <c r="Z847">
        <f t="shared" si="364"/>
        <v>3.7424818828226396</v>
      </c>
      <c r="AA847">
        <f t="shared" si="365"/>
        <v>2.9036497366727381</v>
      </c>
      <c r="AB847">
        <f t="shared" si="366"/>
        <v>2.4519708887458673</v>
      </c>
      <c r="AC847">
        <f t="shared" si="367"/>
        <v>1.6991728088677505</v>
      </c>
      <c r="AD847">
        <f t="shared" si="368"/>
        <v>1.0754258283973104</v>
      </c>
      <c r="AE847">
        <f t="shared" si="369"/>
        <v>1.0704159746281274</v>
      </c>
      <c r="AF847">
        <f t="shared" si="370"/>
        <v>1.1065112851450136</v>
      </c>
      <c r="AG847">
        <f t="shared" si="371"/>
        <v>5.5294001246020246</v>
      </c>
      <c r="AH847">
        <f t="shared" si="372"/>
        <v>4.2900518208119163</v>
      </c>
      <c r="AI847">
        <f t="shared" si="373"/>
        <v>3.6227104264633954</v>
      </c>
      <c r="AJ847">
        <f t="shared" si="374"/>
        <v>2.510474769215862</v>
      </c>
      <c r="AK847">
        <f t="shared" si="375"/>
        <v>1.588908081782191</v>
      </c>
      <c r="AL847">
        <f t="shared" si="376"/>
        <v>1.8541810613366434</v>
      </c>
      <c r="AM847">
        <f t="shared" si="377"/>
        <v>2.0844380075899078</v>
      </c>
      <c r="AN847">
        <f>ACOS(COS(RADIANS(90-$C847)) *COS(RADIANS(90-'1. Intensity Data'!$C$8)) +SIN(RADIANS(90-'Climate Stations - U of M'!$C847)) *SIN(RADIANS(90-'1. Intensity Data'!$C$8)) *COS(RADIANS('Climate Stations - U of M'!$D847-'1. Intensity Data'!$C$9))) *6371</f>
        <v>102.46102794443929</v>
      </c>
    </row>
    <row r="848" spans="1:40" x14ac:dyDescent="0.25">
      <c r="A848">
        <v>740</v>
      </c>
      <c r="B848" t="s">
        <v>1479</v>
      </c>
      <c r="C848">
        <v>48.997799999999899</v>
      </c>
      <c r="D848">
        <v>-107.8331</v>
      </c>
      <c r="E848">
        <v>862.6</v>
      </c>
      <c r="F848" t="s">
        <v>1480</v>
      </c>
      <c r="G848" t="s">
        <v>2345</v>
      </c>
      <c r="H848" s="8">
        <v>1.1166100000000001</v>
      </c>
      <c r="I848" s="8">
        <v>1.6134599999999999</v>
      </c>
      <c r="J848" s="8">
        <v>2.7464300000000001</v>
      </c>
      <c r="K848" s="8">
        <v>3.84335</v>
      </c>
      <c r="L848">
        <f t="shared" si="351"/>
        <v>2830.052584</v>
      </c>
      <c r="M848">
        <f t="shared" si="352"/>
        <v>0.71575669924819973</v>
      </c>
      <c r="N848">
        <f t="shared" si="353"/>
        <v>2.0717706753035263</v>
      </c>
      <c r="O848" s="6">
        <f t="shared" si="354"/>
        <v>0.34662730105977974</v>
      </c>
      <c r="P848" s="6">
        <f t="shared" si="355"/>
        <v>0.47549296281351006</v>
      </c>
      <c r="Q848">
        <f t="shared" si="356"/>
        <v>1.2736318190585181</v>
      </c>
      <c r="R848" s="8">
        <v>1.283848524533008</v>
      </c>
      <c r="S848">
        <f t="shared" si="357"/>
        <v>2.4908333133837353</v>
      </c>
      <c r="T848">
        <f t="shared" si="358"/>
        <v>1.9325430879701391</v>
      </c>
      <c r="U848">
        <f t="shared" si="359"/>
        <v>1.6319252742858952</v>
      </c>
      <c r="V848">
        <f t="shared" si="360"/>
        <v>1.1308955848121556</v>
      </c>
      <c r="W848">
        <f t="shared" si="361"/>
        <v>0.71575669924819973</v>
      </c>
      <c r="X848">
        <f t="shared" si="362"/>
        <v>0.81597002443614985</v>
      </c>
      <c r="Y848">
        <f t="shared" si="363"/>
        <v>0.90295519069929053</v>
      </c>
      <c r="Z848">
        <f t="shared" si="364"/>
        <v>4.4322387303236424</v>
      </c>
      <c r="AA848">
        <f t="shared" si="365"/>
        <v>3.4388059114579987</v>
      </c>
      <c r="AB848">
        <f t="shared" si="366"/>
        <v>2.9038805474534208</v>
      </c>
      <c r="AC848">
        <f t="shared" si="367"/>
        <v>2.0123382741124587</v>
      </c>
      <c r="AD848">
        <f t="shared" si="368"/>
        <v>1.2736318190585181</v>
      </c>
      <c r="AE848">
        <f t="shared" si="369"/>
        <v>1.0925857677637203</v>
      </c>
      <c r="AF848">
        <f t="shared" si="370"/>
        <v>1.1479244587223008</v>
      </c>
      <c r="AG848">
        <f t="shared" si="371"/>
        <v>7.2097619500562704</v>
      </c>
      <c r="AH848">
        <f t="shared" si="372"/>
        <v>5.5937808233195216</v>
      </c>
      <c r="AI848">
        <f t="shared" si="373"/>
        <v>4.7236371396920394</v>
      </c>
      <c r="AJ848">
        <f t="shared" si="374"/>
        <v>3.2733976669795717</v>
      </c>
      <c r="AK848">
        <f t="shared" si="375"/>
        <v>2.0717706753035263</v>
      </c>
      <c r="AL848">
        <f t="shared" si="376"/>
        <v>2.2404355064776449</v>
      </c>
      <c r="AM848">
        <f t="shared" si="377"/>
        <v>2.3868365799367797</v>
      </c>
      <c r="AN848">
        <f>ACOS(COS(RADIANS(90-$C848)) *COS(RADIANS(90-'1. Intensity Data'!$C$8)) +SIN(RADIANS(90-'Climate Stations - U of M'!$C848)) *SIN(RADIANS(90-'1. Intensity Data'!$C$8)) *COS(RADIANS('Climate Stations - U of M'!$D848-'1. Intensity Data'!$C$9))) *6371</f>
        <v>411.15491058516085</v>
      </c>
    </row>
    <row r="849" spans="1:40" x14ac:dyDescent="0.25">
      <c r="A849">
        <v>741</v>
      </c>
      <c r="B849" t="s">
        <v>1481</v>
      </c>
      <c r="C849">
        <v>46.8813999999999</v>
      </c>
      <c r="D849">
        <v>-113.5744</v>
      </c>
      <c r="E849" s="13">
        <v>1103.4000000000001</v>
      </c>
      <c r="F849" t="s">
        <v>1482</v>
      </c>
      <c r="G849" t="s">
        <v>2346</v>
      </c>
      <c r="H849" s="8">
        <v>0.78432000000000002</v>
      </c>
      <c r="I849" s="8">
        <v>1.34459</v>
      </c>
      <c r="J849" s="8">
        <v>1.7637499999999999</v>
      </c>
      <c r="K849" s="8">
        <v>2.96</v>
      </c>
      <c r="L849">
        <f t="shared" si="351"/>
        <v>3620.0788560000001</v>
      </c>
      <c r="M849">
        <f t="shared" si="352"/>
        <v>0.38048748574382563</v>
      </c>
      <c r="N849">
        <f t="shared" si="353"/>
        <v>1.0783377554096623</v>
      </c>
      <c r="O849" s="6">
        <f t="shared" si="354"/>
        <v>0.17838603420724547</v>
      </c>
      <c r="P849" s="6">
        <f t="shared" si="355"/>
        <v>0.25683970908180348</v>
      </c>
      <c r="Q849">
        <f t="shared" si="356"/>
        <v>0.66758873224573279</v>
      </c>
      <c r="R849" s="8">
        <v>1.2892398472161357</v>
      </c>
      <c r="S849">
        <f t="shared" si="357"/>
        <v>1.3240964503885131</v>
      </c>
      <c r="T849">
        <f t="shared" si="358"/>
        <v>1.0273162115083292</v>
      </c>
      <c r="U849">
        <f t="shared" si="359"/>
        <v>0.86751146749592234</v>
      </c>
      <c r="V849">
        <f t="shared" si="360"/>
        <v>0.60117022747524451</v>
      </c>
      <c r="W849">
        <f t="shared" si="361"/>
        <v>0.38048748574382563</v>
      </c>
      <c r="X849">
        <f t="shared" si="362"/>
        <v>0.48144561430786925</v>
      </c>
      <c r="Y849">
        <f t="shared" si="363"/>
        <v>0.56907726990145902</v>
      </c>
      <c r="Z849">
        <f t="shared" si="364"/>
        <v>2.3232087882151498</v>
      </c>
      <c r="AA849">
        <f t="shared" si="365"/>
        <v>1.8024895770634783</v>
      </c>
      <c r="AB849">
        <f t="shared" si="366"/>
        <v>1.5221023095202706</v>
      </c>
      <c r="AC849">
        <f t="shared" si="367"/>
        <v>1.0547901969482578</v>
      </c>
      <c r="AD849">
        <f t="shared" si="368"/>
        <v>0.66758873224573279</v>
      </c>
      <c r="AE849">
        <f t="shared" si="369"/>
        <v>1.0939335984345022</v>
      </c>
      <c r="AF849">
        <f t="shared" si="370"/>
        <v>1.1504422064153217</v>
      </c>
      <c r="AG849">
        <f t="shared" si="371"/>
        <v>3.7526153888256242</v>
      </c>
      <c r="AH849">
        <f t="shared" si="372"/>
        <v>2.911511939606088</v>
      </c>
      <c r="AI849">
        <f t="shared" si="373"/>
        <v>2.4586100823340296</v>
      </c>
      <c r="AJ849">
        <f t="shared" si="374"/>
        <v>1.7037736535472665</v>
      </c>
      <c r="AK849">
        <f t="shared" si="375"/>
        <v>1.0783377554096623</v>
      </c>
      <c r="AL849">
        <f t="shared" si="376"/>
        <v>1.2496908165572467</v>
      </c>
      <c r="AM849">
        <f t="shared" si="377"/>
        <v>1.39842527363335</v>
      </c>
      <c r="AN849">
        <f>ACOS(COS(RADIANS(90-$C849)) *COS(RADIANS(90-'1. Intensity Data'!$C$8)) +SIN(RADIANS(90-'Climate Stations - U of M'!$C849)) *SIN(RADIANS(90-'1. Intensity Data'!$C$8)) *COS(RADIANS('Climate Stations - U of M'!$D849-'1. Intensity Data'!$C$9))) *6371</f>
        <v>123.2791428713886</v>
      </c>
    </row>
    <row r="850" spans="1:40" x14ac:dyDescent="0.25">
      <c r="A850">
        <v>742</v>
      </c>
      <c r="B850" t="s">
        <v>1483</v>
      </c>
      <c r="C850">
        <v>45.716700000000003</v>
      </c>
      <c r="D850">
        <v>-105.083299999999</v>
      </c>
      <c r="E850">
        <v>899.2</v>
      </c>
      <c r="F850" t="s">
        <v>1484</v>
      </c>
      <c r="G850" t="s">
        <v>2345</v>
      </c>
      <c r="H850" s="8">
        <v>1.1919900000000001</v>
      </c>
      <c r="I850" s="8">
        <v>1.5885400000000001</v>
      </c>
      <c r="J850" s="8">
        <v>2.9474200000000002</v>
      </c>
      <c r="K850" s="8">
        <v>3.9576899999999999</v>
      </c>
      <c r="L850">
        <f t="shared" si="351"/>
        <v>2950.1313279999999</v>
      </c>
      <c r="M850">
        <f t="shared" si="352"/>
        <v>0.82404400423596524</v>
      </c>
      <c r="N850">
        <f t="shared" si="353"/>
        <v>2.2441407278562577</v>
      </c>
      <c r="O850" s="6">
        <f t="shared" si="354"/>
        <v>0.36300827516858425</v>
      </c>
      <c r="P850" s="6">
        <f t="shared" si="355"/>
        <v>0.57242584178293221</v>
      </c>
      <c r="Q850">
        <f t="shared" si="356"/>
        <v>1.408283284819595</v>
      </c>
      <c r="R850" s="8">
        <v>1.3415434148419121</v>
      </c>
      <c r="S850">
        <f t="shared" si="357"/>
        <v>2.8676731347411586</v>
      </c>
      <c r="T850">
        <f t="shared" si="358"/>
        <v>2.2249188114371061</v>
      </c>
      <c r="U850">
        <f t="shared" si="359"/>
        <v>1.8788203296580006</v>
      </c>
      <c r="V850">
        <f t="shared" si="360"/>
        <v>1.3019895266928252</v>
      </c>
      <c r="W850">
        <f t="shared" si="361"/>
        <v>0.82404400423596524</v>
      </c>
      <c r="X850">
        <f t="shared" si="362"/>
        <v>0.91603050317697399</v>
      </c>
      <c r="Y850">
        <f t="shared" si="363"/>
        <v>0.99587478425776954</v>
      </c>
      <c r="Z850">
        <f t="shared" si="364"/>
        <v>4.90082583117219</v>
      </c>
      <c r="AA850">
        <f t="shared" si="365"/>
        <v>3.8023648690129068</v>
      </c>
      <c r="AB850">
        <f t="shared" si="366"/>
        <v>3.2108858893886763</v>
      </c>
      <c r="AC850">
        <f t="shared" si="367"/>
        <v>2.2250875900149603</v>
      </c>
      <c r="AD850">
        <f t="shared" si="368"/>
        <v>1.408283284819595</v>
      </c>
      <c r="AE850">
        <f t="shared" si="369"/>
        <v>1.1070094903409462</v>
      </c>
      <c r="AF850">
        <f t="shared" si="370"/>
        <v>1.1748679724965592</v>
      </c>
      <c r="AG850">
        <f t="shared" si="371"/>
        <v>7.8096097329397764</v>
      </c>
      <c r="AH850">
        <f t="shared" si="372"/>
        <v>6.0591799652118956</v>
      </c>
      <c r="AI850">
        <f t="shared" si="373"/>
        <v>5.116640859512267</v>
      </c>
      <c r="AJ850">
        <f t="shared" si="374"/>
        <v>3.5457423500128873</v>
      </c>
      <c r="AK850">
        <f t="shared" si="375"/>
        <v>2.2441407278562577</v>
      </c>
      <c r="AL850">
        <f t="shared" si="376"/>
        <v>2.4199605458921933</v>
      </c>
      <c r="AM850">
        <f t="shared" si="377"/>
        <v>2.5725721479473855</v>
      </c>
      <c r="AN850">
        <f>ACOS(COS(RADIANS(90-$C850)) *COS(RADIANS(90-'1. Intensity Data'!$C$8)) +SIN(RADIANS(90-'Climate Stations - U of M'!$C850)) *SIN(RADIANS(90-'1. Intensity Data'!$C$8)) *COS(RADIANS('Climate Stations - U of M'!$D850-'1. Intensity Data'!$C$9))) *6371</f>
        <v>542.38681418227895</v>
      </c>
    </row>
    <row r="851" spans="1:40" x14ac:dyDescent="0.25">
      <c r="A851">
        <v>744</v>
      </c>
      <c r="B851" t="s">
        <v>1487</v>
      </c>
      <c r="C851">
        <v>45.7667</v>
      </c>
      <c r="D851">
        <v>-105.099999999999</v>
      </c>
      <c r="E851">
        <v>854</v>
      </c>
      <c r="F851" t="s">
        <v>1488</v>
      </c>
      <c r="G851" t="s">
        <v>2345</v>
      </c>
      <c r="H851" s="8">
        <v>1.19509</v>
      </c>
      <c r="I851" s="8">
        <v>1.5940300000000001</v>
      </c>
      <c r="J851" s="8">
        <v>2.95</v>
      </c>
      <c r="K851" s="8">
        <v>3.9563600000000001</v>
      </c>
      <c r="L851">
        <f t="shared" si="351"/>
        <v>2801.83736</v>
      </c>
      <c r="M851">
        <f t="shared" si="352"/>
        <v>0.82543398568972981</v>
      </c>
      <c r="N851">
        <f t="shared" si="353"/>
        <v>2.2520594036618791</v>
      </c>
      <c r="O851" s="6">
        <f t="shared" si="354"/>
        <v>0.36467715450359778</v>
      </c>
      <c r="P851" s="6">
        <f t="shared" si="355"/>
        <v>0.5726590442309375</v>
      </c>
      <c r="Q851">
        <f t="shared" si="356"/>
        <v>1.4123592239464082</v>
      </c>
      <c r="R851" s="8">
        <v>1.7325499595591216</v>
      </c>
      <c r="S851">
        <f t="shared" si="357"/>
        <v>2.8725102702002596</v>
      </c>
      <c r="T851">
        <f t="shared" si="358"/>
        <v>2.2286717613622704</v>
      </c>
      <c r="U851">
        <f t="shared" si="359"/>
        <v>1.8819894873725838</v>
      </c>
      <c r="V851">
        <f t="shared" si="360"/>
        <v>1.3041856973897732</v>
      </c>
      <c r="W851">
        <f t="shared" si="361"/>
        <v>0.82543398568972981</v>
      </c>
      <c r="X851">
        <f t="shared" si="362"/>
        <v>0.91784798926729738</v>
      </c>
      <c r="Y851">
        <f t="shared" si="363"/>
        <v>0.99806334437262612</v>
      </c>
      <c r="Z851">
        <f t="shared" si="364"/>
        <v>4.9150100993335002</v>
      </c>
      <c r="AA851">
        <f t="shared" si="365"/>
        <v>3.813369904655302</v>
      </c>
      <c r="AB851">
        <f t="shared" si="366"/>
        <v>3.2201790305978104</v>
      </c>
      <c r="AC851">
        <f t="shared" si="367"/>
        <v>2.2315275738353253</v>
      </c>
      <c r="AD851">
        <f t="shared" si="368"/>
        <v>1.4123592239464082</v>
      </c>
      <c r="AE851">
        <f t="shared" si="369"/>
        <v>1.2047611265202485</v>
      </c>
      <c r="AF851">
        <f t="shared" si="370"/>
        <v>1.357468028879496</v>
      </c>
      <c r="AG851">
        <f t="shared" si="371"/>
        <v>7.8371667247433381</v>
      </c>
      <c r="AH851">
        <f t="shared" si="372"/>
        <v>6.0805603898870739</v>
      </c>
      <c r="AI851">
        <f t="shared" si="373"/>
        <v>5.1346954403490841</v>
      </c>
      <c r="AJ851">
        <f t="shared" si="374"/>
        <v>3.5582538577857692</v>
      </c>
      <c r="AK851">
        <f t="shared" si="375"/>
        <v>2.2520594036618791</v>
      </c>
      <c r="AL851">
        <f t="shared" si="376"/>
        <v>2.4265445527464093</v>
      </c>
      <c r="AM851">
        <f t="shared" si="377"/>
        <v>2.5779976621517822</v>
      </c>
      <c r="AN851">
        <f>ACOS(COS(RADIANS(90-$C851)) *COS(RADIANS(90-'1. Intensity Data'!$C$8)) +SIN(RADIANS(90-'Climate Stations - U of M'!$C851)) *SIN(RADIANS(90-'1. Intensity Data'!$C$8)) *COS(RADIANS('Climate Stations - U of M'!$D851-'1. Intensity Data'!$C$9))) *6371</f>
        <v>539.91549754075925</v>
      </c>
    </row>
    <row r="852" spans="1:40" x14ac:dyDescent="0.25">
      <c r="A852">
        <v>743</v>
      </c>
      <c r="B852" t="s">
        <v>1485</v>
      </c>
      <c r="C852">
        <v>45.8524999999999</v>
      </c>
      <c r="D852">
        <v>-105.035</v>
      </c>
      <c r="E852">
        <v>853.39999999999895</v>
      </c>
      <c r="F852" t="s">
        <v>1486</v>
      </c>
      <c r="G852" t="s">
        <v>2345</v>
      </c>
      <c r="H852" s="8">
        <v>1.2278500000000001</v>
      </c>
      <c r="I852" s="8">
        <v>1.62799</v>
      </c>
      <c r="J852" s="8">
        <v>3.0398299999999998</v>
      </c>
      <c r="K852" s="8">
        <v>3.9985499999999998</v>
      </c>
      <c r="L852">
        <f t="shared" si="351"/>
        <v>2799.8688559999964</v>
      </c>
      <c r="M852">
        <f t="shared" si="352"/>
        <v>0.85219296434560432</v>
      </c>
      <c r="N852">
        <f t="shared" si="353"/>
        <v>2.3364152926067039</v>
      </c>
      <c r="O852" s="6">
        <f t="shared" si="354"/>
        <v>0.37940020449819944</v>
      </c>
      <c r="P852" s="6">
        <f t="shared" si="355"/>
        <v>0.58921278229381069</v>
      </c>
      <c r="Q852">
        <f t="shared" si="356"/>
        <v>1.4628140374502574</v>
      </c>
      <c r="R852" s="8">
        <v>1.1968049900888089</v>
      </c>
      <c r="S852">
        <f t="shared" si="357"/>
        <v>2.9656315159227029</v>
      </c>
      <c r="T852">
        <f t="shared" si="358"/>
        <v>2.3009210037331318</v>
      </c>
      <c r="U852">
        <f t="shared" si="359"/>
        <v>1.9429999587079776</v>
      </c>
      <c r="V852">
        <f t="shared" si="360"/>
        <v>1.3464648836660549</v>
      </c>
      <c r="W852">
        <f t="shared" si="361"/>
        <v>0.85219296434560432</v>
      </c>
      <c r="X852">
        <f t="shared" si="362"/>
        <v>0.94610722325920327</v>
      </c>
      <c r="Y852">
        <f t="shared" si="363"/>
        <v>1.0276247999962071</v>
      </c>
      <c r="Z852">
        <f t="shared" si="364"/>
        <v>5.0905928503268951</v>
      </c>
      <c r="AA852">
        <f t="shared" si="365"/>
        <v>3.9495979011156948</v>
      </c>
      <c r="AB852">
        <f t="shared" si="366"/>
        <v>3.3352160053865867</v>
      </c>
      <c r="AC852">
        <f t="shared" si="367"/>
        <v>2.3112461791714067</v>
      </c>
      <c r="AD852">
        <f t="shared" si="368"/>
        <v>1.4628140374502574</v>
      </c>
      <c r="AE852">
        <f t="shared" si="369"/>
        <v>1.0708248841526704</v>
      </c>
      <c r="AF852">
        <f t="shared" si="370"/>
        <v>1.1072751281368598</v>
      </c>
      <c r="AG852">
        <f t="shared" si="371"/>
        <v>8.1307252182713299</v>
      </c>
      <c r="AH852">
        <f t="shared" si="372"/>
        <v>6.3083212900381005</v>
      </c>
      <c r="AI852">
        <f t="shared" si="373"/>
        <v>5.3270268671432843</v>
      </c>
      <c r="AJ852">
        <f t="shared" si="374"/>
        <v>3.6915361623185925</v>
      </c>
      <c r="AK852">
        <f t="shared" si="375"/>
        <v>2.3364152926067039</v>
      </c>
      <c r="AL852">
        <f t="shared" si="376"/>
        <v>2.512268969455028</v>
      </c>
      <c r="AM852">
        <f t="shared" si="377"/>
        <v>2.6649099609593732</v>
      </c>
      <c r="AN852">
        <f>ACOS(COS(RADIANS(90-$C852)) *COS(RADIANS(90-'1. Intensity Data'!$C$8)) +SIN(RADIANS(90-'Climate Stations - U of M'!$C852)) *SIN(RADIANS(90-'1. Intensity Data'!$C$8)) *COS(RADIANS('Climate Stations - U of M'!$D852-'1. Intensity Data'!$C$9))) *6371</f>
        <v>542.90912689117374</v>
      </c>
    </row>
    <row r="853" spans="1:40" x14ac:dyDescent="0.25">
      <c r="A853">
        <v>745</v>
      </c>
      <c r="B853" t="s">
        <v>1489</v>
      </c>
      <c r="C853">
        <v>47.654400000000003</v>
      </c>
      <c r="D853">
        <v>-111.5981</v>
      </c>
      <c r="E853" s="13">
        <v>1143</v>
      </c>
      <c r="F853" t="s">
        <v>1490</v>
      </c>
      <c r="G853" t="s">
        <v>2345</v>
      </c>
      <c r="H853" s="8">
        <v>0.99029999999999996</v>
      </c>
      <c r="I853" s="8">
        <v>1.6075900000000001</v>
      </c>
      <c r="J853" s="8">
        <v>2.35345</v>
      </c>
      <c r="K853" s="8">
        <v>3.8161700000000001</v>
      </c>
      <c r="L853">
        <f t="shared" si="351"/>
        <v>3750.0001200000002</v>
      </c>
      <c r="M853">
        <f t="shared" si="352"/>
        <v>0.57093553710834233</v>
      </c>
      <c r="N853">
        <f t="shared" si="353"/>
        <v>1.6571974509663587</v>
      </c>
      <c r="O853" s="6">
        <f t="shared" si="354"/>
        <v>0.27767268043944743</v>
      </c>
      <c r="P853" s="6">
        <f t="shared" si="355"/>
        <v>0.37846750154321673</v>
      </c>
      <c r="Q853">
        <f t="shared" si="356"/>
        <v>1.0178324762547879</v>
      </c>
      <c r="R853" s="8">
        <v>1.7378290669874175</v>
      </c>
      <c r="S853">
        <f t="shared" si="357"/>
        <v>1.9868556691370312</v>
      </c>
      <c r="T853">
        <f t="shared" si="358"/>
        <v>1.5415259501925243</v>
      </c>
      <c r="U853">
        <f t="shared" si="359"/>
        <v>1.3017330246070205</v>
      </c>
      <c r="V853">
        <f t="shared" si="360"/>
        <v>0.90207814863118096</v>
      </c>
      <c r="W853">
        <f t="shared" si="361"/>
        <v>0.57093553710834233</v>
      </c>
      <c r="X853">
        <f t="shared" si="362"/>
        <v>0.67577665283125676</v>
      </c>
      <c r="Y853">
        <f t="shared" si="363"/>
        <v>0.76677874127874646</v>
      </c>
      <c r="Z853">
        <f t="shared" si="364"/>
        <v>3.5420570173666617</v>
      </c>
      <c r="AA853">
        <f t="shared" si="365"/>
        <v>2.7481476858879272</v>
      </c>
      <c r="AB853">
        <f t="shared" si="366"/>
        <v>2.3206580458609163</v>
      </c>
      <c r="AC853">
        <f t="shared" si="367"/>
        <v>1.6081753124825648</v>
      </c>
      <c r="AD853">
        <f t="shared" si="368"/>
        <v>1.0178324762547879</v>
      </c>
      <c r="AE853">
        <f t="shared" si="369"/>
        <v>1.2060809033773225</v>
      </c>
      <c r="AF853">
        <f t="shared" si="370"/>
        <v>1.3599333720485101</v>
      </c>
      <c r="AG853">
        <f t="shared" si="371"/>
        <v>5.7670471293629282</v>
      </c>
      <c r="AH853">
        <f t="shared" si="372"/>
        <v>4.4744331176091681</v>
      </c>
      <c r="AI853">
        <f t="shared" si="373"/>
        <v>3.7784101882032974</v>
      </c>
      <c r="AJ853">
        <f t="shared" si="374"/>
        <v>2.6183719725268468</v>
      </c>
      <c r="AK853">
        <f t="shared" si="375"/>
        <v>1.6571974509663587</v>
      </c>
      <c r="AL853">
        <f t="shared" si="376"/>
        <v>1.8312605882247692</v>
      </c>
      <c r="AM853">
        <f t="shared" si="377"/>
        <v>1.9823473913650693</v>
      </c>
      <c r="AN853">
        <f>ACOS(COS(RADIANS(90-$C853)) *COS(RADIANS(90-'1. Intensity Data'!$C$8)) +SIN(RADIANS(90-'Climate Stations - U of M'!$C853)) *SIN(RADIANS(90-'1. Intensity Data'!$C$8)) *COS(RADIANS('Climate Stations - U of M'!$D853-'1. Intensity Data'!$C$9))) *6371</f>
        <v>122.36466680181886</v>
      </c>
    </row>
    <row r="854" spans="1:40" x14ac:dyDescent="0.25">
      <c r="A854">
        <v>146</v>
      </c>
      <c r="B854" t="s">
        <v>294</v>
      </c>
      <c r="C854">
        <v>45.402200000000001</v>
      </c>
      <c r="D854">
        <v>-110.7002</v>
      </c>
      <c r="E854" s="13">
        <v>1477.0999999999899</v>
      </c>
      <c r="F854" t="s">
        <v>295</v>
      </c>
      <c r="G854" t="s">
        <v>2345</v>
      </c>
      <c r="H854" s="8">
        <v>0.78527000000000002</v>
      </c>
      <c r="I854" s="8">
        <v>1.1000000000000001</v>
      </c>
      <c r="J854" s="8">
        <v>1.75</v>
      </c>
      <c r="K854" s="8">
        <v>2.9583699999999999</v>
      </c>
      <c r="L854">
        <f t="shared" si="351"/>
        <v>4846.1287639999664</v>
      </c>
      <c r="M854">
        <f t="shared" si="352"/>
        <v>0.52692507807363642</v>
      </c>
      <c r="N854">
        <f t="shared" si="353"/>
        <v>1.3092613538716802</v>
      </c>
      <c r="O854" s="6">
        <f t="shared" si="354"/>
        <v>0.19998253453839851</v>
      </c>
      <c r="P854" s="6">
        <f t="shared" si="355"/>
        <v>0.38830774809711355</v>
      </c>
      <c r="Q854">
        <f t="shared" si="356"/>
        <v>0.84878455098439687</v>
      </c>
      <c r="R854" s="8">
        <v>2.0936218820810861</v>
      </c>
      <c r="S854">
        <f t="shared" si="357"/>
        <v>1.8336992716962546</v>
      </c>
      <c r="T854">
        <f t="shared" si="358"/>
        <v>1.4226977107988183</v>
      </c>
      <c r="U854">
        <f t="shared" si="359"/>
        <v>1.2013891780078909</v>
      </c>
      <c r="V854">
        <f t="shared" si="360"/>
        <v>0.83254162335634563</v>
      </c>
      <c r="W854">
        <f t="shared" si="361"/>
        <v>0.52692507807363642</v>
      </c>
      <c r="X854">
        <f t="shared" si="362"/>
        <v>0.59151130855522738</v>
      </c>
      <c r="Y854">
        <f t="shared" si="363"/>
        <v>0.64757215661324818</v>
      </c>
      <c r="Z854">
        <f t="shared" si="364"/>
        <v>2.9537702374257009</v>
      </c>
      <c r="AA854">
        <f t="shared" si="365"/>
        <v>2.2917182876578712</v>
      </c>
      <c r="AB854">
        <f t="shared" si="366"/>
        <v>1.9352287762444247</v>
      </c>
      <c r="AC854">
        <f t="shared" si="367"/>
        <v>1.3410795905553472</v>
      </c>
      <c r="AD854">
        <f t="shared" si="368"/>
        <v>0.84878455098439687</v>
      </c>
      <c r="AE854">
        <f t="shared" si="369"/>
        <v>1.2950291071507398</v>
      </c>
      <c r="AF854">
        <f t="shared" si="370"/>
        <v>1.5260886166972534</v>
      </c>
      <c r="AG854">
        <f t="shared" si="371"/>
        <v>4.5562295114734468</v>
      </c>
      <c r="AH854">
        <f t="shared" si="372"/>
        <v>3.5350056554535367</v>
      </c>
      <c r="AI854">
        <f t="shared" si="373"/>
        <v>2.9851158868274306</v>
      </c>
      <c r="AJ854">
        <f t="shared" si="374"/>
        <v>2.0686329391172547</v>
      </c>
      <c r="AK854">
        <f t="shared" si="375"/>
        <v>1.3092613538716802</v>
      </c>
      <c r="AL854">
        <f t="shared" si="376"/>
        <v>1.4194460154037603</v>
      </c>
      <c r="AM854">
        <f t="shared" si="377"/>
        <v>1.5150863016136056</v>
      </c>
      <c r="AN854">
        <f>ACOS(COS(RADIANS(90-$C854)) *COS(RADIANS(90-'1. Intensity Data'!$C$8)) +SIN(RADIANS(90-'Climate Stations - U of M'!$C854)) *SIN(RADIANS(90-'1. Intensity Data'!$C$8)) *COS(RADIANS('Climate Stations - U of M'!$D854-'1. Intensity Data'!$C$9))) *6371</f>
        <v>166.59789582763378</v>
      </c>
    </row>
    <row r="855" spans="1:40" x14ac:dyDescent="0.25">
      <c r="A855">
        <v>746</v>
      </c>
      <c r="B855" t="s">
        <v>1491</v>
      </c>
      <c r="C855">
        <v>45.433900000000001</v>
      </c>
      <c r="D855">
        <v>-108.5361</v>
      </c>
      <c r="E855" s="13">
        <v>1236.5999999999899</v>
      </c>
      <c r="F855" t="s">
        <v>1492</v>
      </c>
      <c r="G855" t="s">
        <v>2345</v>
      </c>
      <c r="H855" s="8">
        <v>1.1666700000000001</v>
      </c>
      <c r="I855" s="8">
        <v>1.78213</v>
      </c>
      <c r="J855" s="8">
        <v>2.5950299999999999</v>
      </c>
      <c r="K855" s="8">
        <v>3.79129</v>
      </c>
      <c r="L855">
        <f t="shared" si="351"/>
        <v>4057.086743999967</v>
      </c>
      <c r="M855">
        <f t="shared" si="352"/>
        <v>0.70774604048021206</v>
      </c>
      <c r="N855">
        <f t="shared" si="353"/>
        <v>1.893889047931314</v>
      </c>
      <c r="O855" s="6">
        <f t="shared" si="354"/>
        <v>0.30320450718343511</v>
      </c>
      <c r="P855" s="6">
        <f t="shared" si="355"/>
        <v>0.49758069119294634</v>
      </c>
      <c r="Q855">
        <f t="shared" si="356"/>
        <v>1.1957348695621302</v>
      </c>
      <c r="R855" s="8">
        <v>1.7320683057300592</v>
      </c>
      <c r="S855">
        <f t="shared" si="357"/>
        <v>2.4629562208711375</v>
      </c>
      <c r="T855">
        <f t="shared" si="358"/>
        <v>1.9109143092965728</v>
      </c>
      <c r="U855">
        <f t="shared" si="359"/>
        <v>1.6136609722948834</v>
      </c>
      <c r="V855">
        <f t="shared" si="360"/>
        <v>1.1182387439587351</v>
      </c>
      <c r="W855">
        <f t="shared" si="361"/>
        <v>0.70774604048021206</v>
      </c>
      <c r="X855">
        <f t="shared" si="362"/>
        <v>0.82247703036015896</v>
      </c>
      <c r="Y855">
        <f t="shared" si="363"/>
        <v>0.92206352957595317</v>
      </c>
      <c r="Z855">
        <f t="shared" si="364"/>
        <v>4.1611573460762123</v>
      </c>
      <c r="AA855">
        <f t="shared" si="365"/>
        <v>3.2284841478177513</v>
      </c>
      <c r="AB855">
        <f t="shared" si="366"/>
        <v>2.7262755026016565</v>
      </c>
      <c r="AC855">
        <f t="shared" si="367"/>
        <v>1.8892610939081658</v>
      </c>
      <c r="AD855">
        <f t="shared" si="368"/>
        <v>1.1957348695621302</v>
      </c>
      <c r="AE855">
        <f t="shared" si="369"/>
        <v>1.204640713062983</v>
      </c>
      <c r="AF855">
        <f t="shared" si="370"/>
        <v>1.3572430965413238</v>
      </c>
      <c r="AG855">
        <f t="shared" si="371"/>
        <v>6.5907338868009715</v>
      </c>
      <c r="AH855">
        <f t="shared" si="372"/>
        <v>5.1135004294145476</v>
      </c>
      <c r="AI855">
        <f t="shared" si="373"/>
        <v>4.3180670292833954</v>
      </c>
      <c r="AJ855">
        <f t="shared" si="374"/>
        <v>2.9923446957314761</v>
      </c>
      <c r="AK855">
        <f t="shared" si="375"/>
        <v>1.893889047931314</v>
      </c>
      <c r="AL855">
        <f t="shared" si="376"/>
        <v>2.0691742859484856</v>
      </c>
      <c r="AM855">
        <f t="shared" si="377"/>
        <v>2.2213218725473904</v>
      </c>
      <c r="AN855">
        <f>ACOS(COS(RADIANS(90-$C855)) *COS(RADIANS(90-'1. Intensity Data'!$C$8)) +SIN(RADIANS(90-'Climate Stations - U of M'!$C855)) *SIN(RADIANS(90-'1. Intensity Data'!$C$8)) *COS(RADIANS('Climate Stations - U of M'!$D855-'1. Intensity Data'!$C$9))) *6371</f>
        <v>297.71268247939349</v>
      </c>
    </row>
    <row r="856" spans="1:40" x14ac:dyDescent="0.25">
      <c r="A856">
        <v>747</v>
      </c>
      <c r="B856" t="s">
        <v>1493</v>
      </c>
      <c r="C856">
        <v>45.1</v>
      </c>
      <c r="D856">
        <v>-108.2333</v>
      </c>
      <c r="E856" s="13">
        <v>1220.0999999999899</v>
      </c>
      <c r="F856" t="s">
        <v>1494</v>
      </c>
      <c r="G856" t="s">
        <v>2345</v>
      </c>
      <c r="H856" s="8">
        <v>0.79352</v>
      </c>
      <c r="I856" s="8">
        <v>1.1955499999999999</v>
      </c>
      <c r="J856" s="8">
        <v>1.99682</v>
      </c>
      <c r="K856" s="8">
        <v>2.9649299999999998</v>
      </c>
      <c r="L856">
        <f t="shared" si="351"/>
        <v>4002.9528839999671</v>
      </c>
      <c r="M856">
        <f t="shared" si="352"/>
        <v>0.49674647773493374</v>
      </c>
      <c r="N856">
        <f t="shared" si="353"/>
        <v>1.5689383534370323</v>
      </c>
      <c r="O856" s="6">
        <f t="shared" si="354"/>
        <v>0.27407606606974794</v>
      </c>
      <c r="P856" s="6">
        <f t="shared" si="355"/>
        <v>0.30677142527972667</v>
      </c>
      <c r="Q856">
        <f t="shared" si="356"/>
        <v>0.93785488935837946</v>
      </c>
      <c r="R856" s="8">
        <v>1.8844871447912201</v>
      </c>
      <c r="S856">
        <f t="shared" si="357"/>
        <v>1.7286777425175694</v>
      </c>
      <c r="T856">
        <f t="shared" si="358"/>
        <v>1.3412154898843212</v>
      </c>
      <c r="U856">
        <f t="shared" si="359"/>
        <v>1.1325819692356489</v>
      </c>
      <c r="V856">
        <f t="shared" si="360"/>
        <v>0.78485943482119536</v>
      </c>
      <c r="W856">
        <f t="shared" si="361"/>
        <v>0.49674647773493374</v>
      </c>
      <c r="X856">
        <f t="shared" si="362"/>
        <v>0.57093985830120031</v>
      </c>
      <c r="Y856">
        <f t="shared" si="363"/>
        <v>0.63533971263271982</v>
      </c>
      <c r="Z856">
        <f t="shared" si="364"/>
        <v>3.26373501496716</v>
      </c>
      <c r="AA856">
        <f t="shared" si="365"/>
        <v>2.5322082012676246</v>
      </c>
      <c r="AB856">
        <f t="shared" si="366"/>
        <v>2.1383091477371048</v>
      </c>
      <c r="AC856">
        <f t="shared" si="367"/>
        <v>1.4818107251862396</v>
      </c>
      <c r="AD856">
        <f t="shared" si="368"/>
        <v>0.93785488935837946</v>
      </c>
      <c r="AE856">
        <f t="shared" si="369"/>
        <v>1.2427454228282733</v>
      </c>
      <c r="AF856">
        <f t="shared" si="370"/>
        <v>1.4284226943828859</v>
      </c>
      <c r="AG856">
        <f t="shared" si="371"/>
        <v>5.459905469960872</v>
      </c>
      <c r="AH856">
        <f t="shared" si="372"/>
        <v>4.2361335542799869</v>
      </c>
      <c r="AI856">
        <f t="shared" si="373"/>
        <v>3.5771794458364332</v>
      </c>
      <c r="AJ856">
        <f t="shared" si="374"/>
        <v>2.4789225984305112</v>
      </c>
      <c r="AK856">
        <f t="shared" si="375"/>
        <v>1.5689383534370323</v>
      </c>
      <c r="AL856">
        <f t="shared" si="376"/>
        <v>1.6759087650777742</v>
      </c>
      <c r="AM856">
        <f t="shared" si="377"/>
        <v>1.7687590823819384</v>
      </c>
      <c r="AN856">
        <f>ACOS(COS(RADIANS(90-$C856)) *COS(RADIANS(90-'1. Intensity Data'!$C$8)) +SIN(RADIANS(90-'Climate Stations - U of M'!$C856)) *SIN(RADIANS(90-'1. Intensity Data'!$C$8)) *COS(RADIANS('Climate Stations - U of M'!$D856-'1. Intensity Data'!$C$9))) *6371</f>
        <v>336.40598451268119</v>
      </c>
    </row>
    <row r="857" spans="1:40" x14ac:dyDescent="0.25">
      <c r="A857" s="1">
        <v>1023</v>
      </c>
      <c r="B857" t="s">
        <v>2041</v>
      </c>
      <c r="C857">
        <v>45.337499999999899</v>
      </c>
      <c r="D857">
        <v>-108.490799999999</v>
      </c>
      <c r="E857" s="13">
        <v>1885.5</v>
      </c>
      <c r="F857" t="s">
        <v>2042</v>
      </c>
      <c r="G857" t="s">
        <v>2345</v>
      </c>
      <c r="H857" s="8">
        <v>1.4</v>
      </c>
      <c r="I857" s="8">
        <v>2.4249999999999998</v>
      </c>
      <c r="J857" s="8">
        <v>2.9188700000000001</v>
      </c>
      <c r="K857" s="8">
        <v>5.0857099999999997</v>
      </c>
      <c r="L857">
        <f t="shared" si="351"/>
        <v>6186.0238200000003</v>
      </c>
      <c r="M857">
        <f t="shared" si="352"/>
        <v>0.74734020618556707</v>
      </c>
      <c r="N857">
        <f t="shared" si="353"/>
        <v>1.7535785340031054</v>
      </c>
      <c r="O857" s="6">
        <f t="shared" si="354"/>
        <v>0.25721687383262509</v>
      </c>
      <c r="P857" s="6">
        <f t="shared" si="355"/>
        <v>0.56905105529603983</v>
      </c>
      <c r="Q857">
        <f t="shared" si="356"/>
        <v>1.1613147946495728</v>
      </c>
      <c r="R857" s="8">
        <v>1.1789011619161389</v>
      </c>
      <c r="S857">
        <f t="shared" si="357"/>
        <v>2.6007439175257732</v>
      </c>
      <c r="T857">
        <f t="shared" si="358"/>
        <v>2.0178185567010312</v>
      </c>
      <c r="U857">
        <f t="shared" si="359"/>
        <v>1.7039356701030928</v>
      </c>
      <c r="V857">
        <f t="shared" si="360"/>
        <v>1.180797525773196</v>
      </c>
      <c r="W857">
        <f t="shared" si="361"/>
        <v>0.74734020618556707</v>
      </c>
      <c r="X857">
        <f t="shared" si="362"/>
        <v>0.91050515463917525</v>
      </c>
      <c r="Y857">
        <f t="shared" si="363"/>
        <v>1.0521323298969074</v>
      </c>
      <c r="Z857">
        <f t="shared" si="364"/>
        <v>4.0413754853805131</v>
      </c>
      <c r="AA857">
        <f t="shared" si="365"/>
        <v>3.1355499455538465</v>
      </c>
      <c r="AB857">
        <f t="shared" si="366"/>
        <v>2.6477977318010257</v>
      </c>
      <c r="AC857">
        <f t="shared" si="367"/>
        <v>1.834877375546325</v>
      </c>
      <c r="AD857">
        <f t="shared" si="368"/>
        <v>1.1613147946495728</v>
      </c>
      <c r="AE857">
        <f t="shared" si="369"/>
        <v>1.066348927109503</v>
      </c>
      <c r="AF857">
        <f t="shared" si="370"/>
        <v>1.0989140403802229</v>
      </c>
      <c r="AG857">
        <f t="shared" si="371"/>
        <v>6.1024532983308069</v>
      </c>
      <c r="AH857">
        <f t="shared" si="372"/>
        <v>4.7346620418083845</v>
      </c>
      <c r="AI857">
        <f t="shared" si="373"/>
        <v>3.9981590575270798</v>
      </c>
      <c r="AJ857">
        <f t="shared" si="374"/>
        <v>2.7706540837249065</v>
      </c>
      <c r="AK857">
        <f t="shared" si="375"/>
        <v>1.7535785340031054</v>
      </c>
      <c r="AL857">
        <f t="shared" si="376"/>
        <v>2.0449014005023289</v>
      </c>
      <c r="AM857">
        <f t="shared" si="377"/>
        <v>2.2977696486236554</v>
      </c>
      <c r="AN857">
        <f>ACOS(COS(RADIANS(90-$C857)) *COS(RADIANS(90-'1. Intensity Data'!$C$8)) +SIN(RADIANS(90-'Climate Stations - U of M'!$C857)) *SIN(RADIANS(90-'1. Intensity Data'!$C$8)) *COS(RADIANS('Climate Stations - U of M'!$D857-'1. Intensity Data'!$C$9))) *6371</f>
        <v>305.81517217890558</v>
      </c>
    </row>
    <row r="858" spans="1:40" x14ac:dyDescent="0.25">
      <c r="A858">
        <v>748</v>
      </c>
      <c r="B858" t="s">
        <v>1495</v>
      </c>
      <c r="C858">
        <v>46.166699999999899</v>
      </c>
      <c r="D858">
        <v>-111.5667</v>
      </c>
      <c r="E858" s="13">
        <v>1234.4000000000001</v>
      </c>
      <c r="F858" t="s">
        <v>1496</v>
      </c>
      <c r="G858" t="s">
        <v>2345</v>
      </c>
      <c r="H858" s="8">
        <v>0.63522000000000001</v>
      </c>
      <c r="I858" s="8">
        <v>1.05809</v>
      </c>
      <c r="J858" s="8">
        <v>1.5484</v>
      </c>
      <c r="K858" s="8">
        <v>2.6573799999999999</v>
      </c>
      <c r="L858">
        <f t="shared" si="351"/>
        <v>4049.8688960000004</v>
      </c>
      <c r="M858">
        <f t="shared" si="352"/>
        <v>0.36740303667551916</v>
      </c>
      <c r="N858">
        <f t="shared" si="353"/>
        <v>1.232484808237597</v>
      </c>
      <c r="O858" s="6">
        <f t="shared" si="354"/>
        <v>0.22113412174768129</v>
      </c>
      <c r="P858" s="6">
        <f t="shared" si="355"/>
        <v>0.21412454366051414</v>
      </c>
      <c r="Q858">
        <f t="shared" si="356"/>
        <v>0.72330467594905556</v>
      </c>
      <c r="R858" s="8">
        <v>1.3948980034392207</v>
      </c>
      <c r="S858">
        <f t="shared" si="357"/>
        <v>1.2785625676308066</v>
      </c>
      <c r="T858">
        <f t="shared" si="358"/>
        <v>0.99198819902390167</v>
      </c>
      <c r="U858">
        <f t="shared" si="359"/>
        <v>0.83767892362018359</v>
      </c>
      <c r="V858">
        <f t="shared" si="360"/>
        <v>0.58049679794732034</v>
      </c>
      <c r="W858">
        <f t="shared" si="361"/>
        <v>0.36740303667551916</v>
      </c>
      <c r="X858">
        <f t="shared" si="362"/>
        <v>0.43435727750663933</v>
      </c>
      <c r="Y858">
        <f t="shared" si="363"/>
        <v>0.49247355854805175</v>
      </c>
      <c r="Z858">
        <f t="shared" si="364"/>
        <v>2.5171002723027134</v>
      </c>
      <c r="AA858">
        <f t="shared" si="365"/>
        <v>1.9529226250624498</v>
      </c>
      <c r="AB858">
        <f t="shared" si="366"/>
        <v>1.6491346611638464</v>
      </c>
      <c r="AC858">
        <f t="shared" si="367"/>
        <v>1.1428213879995079</v>
      </c>
      <c r="AD858">
        <f t="shared" si="368"/>
        <v>0.72330467594905556</v>
      </c>
      <c r="AE858">
        <f t="shared" si="369"/>
        <v>1.1203481374902733</v>
      </c>
      <c r="AF858">
        <f t="shared" si="370"/>
        <v>1.1997845653715022</v>
      </c>
      <c r="AG858">
        <f t="shared" si="371"/>
        <v>4.2890471326668376</v>
      </c>
      <c r="AH858">
        <f t="shared" si="372"/>
        <v>3.3277089822415116</v>
      </c>
      <c r="AI858">
        <f t="shared" si="373"/>
        <v>2.8100653627817209</v>
      </c>
      <c r="AJ858">
        <f t="shared" si="374"/>
        <v>1.9473259970154033</v>
      </c>
      <c r="AK858">
        <f t="shared" si="375"/>
        <v>1.232484808237597</v>
      </c>
      <c r="AL858">
        <f t="shared" si="376"/>
        <v>1.3114636061781977</v>
      </c>
      <c r="AM858">
        <f t="shared" si="377"/>
        <v>1.3800172027906392</v>
      </c>
      <c r="AN858">
        <f>ACOS(COS(RADIANS(90-$C858)) *COS(RADIANS(90-'1. Intensity Data'!$C$8)) +SIN(RADIANS(90-'Climate Stations - U of M'!$C858)) *SIN(RADIANS(90-'1. Intensity Data'!$C$8)) *COS(RADIANS('Climate Stations - U of M'!$D858-'1. Intensity Data'!$C$9))) *6371</f>
        <v>58.288493761390683</v>
      </c>
    </row>
    <row r="859" spans="1:40" x14ac:dyDescent="0.25">
      <c r="A859">
        <v>749</v>
      </c>
      <c r="B859" t="s">
        <v>1497</v>
      </c>
      <c r="C859">
        <v>45.971699999999899</v>
      </c>
      <c r="D859">
        <v>-109.2569</v>
      </c>
      <c r="E859" s="13">
        <v>1232.5999999999899</v>
      </c>
      <c r="F859" t="s">
        <v>1498</v>
      </c>
      <c r="G859" t="s">
        <v>2345</v>
      </c>
      <c r="H859" s="8">
        <v>0.90808999999999995</v>
      </c>
      <c r="I859" s="8">
        <v>1.4620899999999999</v>
      </c>
      <c r="J859" s="8">
        <v>2.2419899999999999</v>
      </c>
      <c r="K859" s="8">
        <v>3.4338199999999999</v>
      </c>
      <c r="L859">
        <f t="shared" si="351"/>
        <v>4043.9633839999669</v>
      </c>
      <c r="M859">
        <f t="shared" si="352"/>
        <v>0.52996528859988101</v>
      </c>
      <c r="N859">
        <f t="shared" si="353"/>
        <v>1.6577982986231943</v>
      </c>
      <c r="O859" s="6">
        <f t="shared" si="354"/>
        <v>0.28829917627232332</v>
      </c>
      <c r="P859" s="6">
        <f t="shared" si="355"/>
        <v>0.33013152740896545</v>
      </c>
      <c r="Q859">
        <f t="shared" si="356"/>
        <v>0.99396491301607992</v>
      </c>
      <c r="R859" s="8">
        <v>1.4816765470341819</v>
      </c>
      <c r="S859">
        <f t="shared" si="357"/>
        <v>1.8442792043275857</v>
      </c>
      <c r="T859">
        <f t="shared" si="358"/>
        <v>1.4309062792196787</v>
      </c>
      <c r="U859">
        <f t="shared" si="359"/>
        <v>1.2083208580077287</v>
      </c>
      <c r="V859">
        <f t="shared" si="360"/>
        <v>0.83734515598781201</v>
      </c>
      <c r="W859">
        <f t="shared" si="361"/>
        <v>0.52996528859988101</v>
      </c>
      <c r="X859">
        <f t="shared" si="362"/>
        <v>0.62449646644991075</v>
      </c>
      <c r="Y859">
        <f t="shared" si="363"/>
        <v>0.70654952882373667</v>
      </c>
      <c r="Z859">
        <f t="shared" si="364"/>
        <v>3.4589978972959576</v>
      </c>
      <c r="AA859">
        <f t="shared" si="365"/>
        <v>2.6837052651434159</v>
      </c>
      <c r="AB859">
        <f t="shared" si="366"/>
        <v>2.2662400016766622</v>
      </c>
      <c r="AC859">
        <f t="shared" si="367"/>
        <v>1.5704645625654063</v>
      </c>
      <c r="AD859">
        <f t="shared" si="368"/>
        <v>0.99396491301607992</v>
      </c>
      <c r="AE859">
        <f t="shared" si="369"/>
        <v>1.1420427733890137</v>
      </c>
      <c r="AF859">
        <f t="shared" si="370"/>
        <v>1.2403101452303491</v>
      </c>
      <c r="AG859">
        <f t="shared" si="371"/>
        <v>5.7691380792087159</v>
      </c>
      <c r="AH859">
        <f t="shared" si="372"/>
        <v>4.4760554062826241</v>
      </c>
      <c r="AI859">
        <f t="shared" si="373"/>
        <v>3.7797801208608828</v>
      </c>
      <c r="AJ859">
        <f t="shared" si="374"/>
        <v>2.6193213118246472</v>
      </c>
      <c r="AK859">
        <f t="shared" si="375"/>
        <v>1.6577982986231943</v>
      </c>
      <c r="AL859">
        <f t="shared" si="376"/>
        <v>1.8038462239673958</v>
      </c>
      <c r="AM859">
        <f t="shared" si="377"/>
        <v>1.9306158231661628</v>
      </c>
      <c r="AN859">
        <f>ACOS(COS(RADIANS(90-$C859)) *COS(RADIANS(90-'1. Intensity Data'!$C$8)) +SIN(RADIANS(90-'Climate Stations - U of M'!$C859)) *SIN(RADIANS(90-'1. Intensity Data'!$C$8)) *COS(RADIANS('Climate Stations - U of M'!$D859-'1. Intensity Data'!$C$9))) *6371</f>
        <v>222.71531754646617</v>
      </c>
    </row>
    <row r="860" spans="1:40" x14ac:dyDescent="0.25">
      <c r="A860">
        <v>750</v>
      </c>
      <c r="B860" t="s">
        <v>1499</v>
      </c>
      <c r="C860">
        <v>48.997500000000002</v>
      </c>
      <c r="D860">
        <v>-104.575</v>
      </c>
      <c r="E860">
        <v>714.79999999999905</v>
      </c>
      <c r="F860" t="s">
        <v>1500</v>
      </c>
      <c r="G860" t="s">
        <v>2345</v>
      </c>
      <c r="H860" s="8">
        <v>1.3192200000000001</v>
      </c>
      <c r="I860" s="8">
        <v>1.8395999999999999</v>
      </c>
      <c r="J860" s="8">
        <v>3.2568800000000002</v>
      </c>
      <c r="K860" s="8">
        <v>4.28566</v>
      </c>
      <c r="L860">
        <f t="shared" si="351"/>
        <v>2345.1444319999969</v>
      </c>
      <c r="M860">
        <f t="shared" si="352"/>
        <v>0.8699786113698631</v>
      </c>
      <c r="N860">
        <f t="shared" si="353"/>
        <v>2.4742663864019656</v>
      </c>
      <c r="O860" s="6">
        <f t="shared" si="354"/>
        <v>0.41009160038324549</v>
      </c>
      <c r="P860" s="6">
        <f t="shared" si="355"/>
        <v>0.58572477479290064</v>
      </c>
      <c r="Q860">
        <f t="shared" si="356"/>
        <v>1.529995580597433</v>
      </c>
      <c r="R860" s="8">
        <v>1.5457267524413303</v>
      </c>
      <c r="S860">
        <f t="shared" si="357"/>
        <v>3.0275255675671229</v>
      </c>
      <c r="T860">
        <f t="shared" si="358"/>
        <v>2.3489422506986304</v>
      </c>
      <c r="U860">
        <f t="shared" si="359"/>
        <v>1.9835512339232877</v>
      </c>
      <c r="V860">
        <f t="shared" si="360"/>
        <v>1.3745662059643837</v>
      </c>
      <c r="W860">
        <f t="shared" si="361"/>
        <v>0.8699786113698631</v>
      </c>
      <c r="X860">
        <f t="shared" si="362"/>
        <v>0.98228895852739739</v>
      </c>
      <c r="Y860">
        <f t="shared" si="363"/>
        <v>1.0797743398601372</v>
      </c>
      <c r="Z860">
        <f t="shared" si="364"/>
        <v>5.3243846204790666</v>
      </c>
      <c r="AA860">
        <f t="shared" si="365"/>
        <v>4.1309880676130692</v>
      </c>
      <c r="AB860">
        <f t="shared" si="366"/>
        <v>3.488389923762147</v>
      </c>
      <c r="AC860">
        <f t="shared" si="367"/>
        <v>2.4173930173439442</v>
      </c>
      <c r="AD860">
        <f t="shared" si="368"/>
        <v>1.529995580597433</v>
      </c>
      <c r="AE860">
        <f t="shared" si="369"/>
        <v>1.1580553247408008</v>
      </c>
      <c r="AF860">
        <f t="shared" si="370"/>
        <v>1.2702215911554875</v>
      </c>
      <c r="AG860">
        <f t="shared" si="371"/>
        <v>8.6104470246788392</v>
      </c>
      <c r="AH860">
        <f t="shared" si="372"/>
        <v>6.6805192432853069</v>
      </c>
      <c r="AI860">
        <f t="shared" si="373"/>
        <v>5.6413273609964811</v>
      </c>
      <c r="AJ860">
        <f t="shared" si="374"/>
        <v>3.9093408905151059</v>
      </c>
      <c r="AK860">
        <f t="shared" si="375"/>
        <v>2.4742663864019656</v>
      </c>
      <c r="AL860">
        <f t="shared" si="376"/>
        <v>2.6699197898014742</v>
      </c>
      <c r="AM860">
        <f t="shared" si="377"/>
        <v>2.8397469439522478</v>
      </c>
      <c r="AN860">
        <f>ACOS(COS(RADIANS(90-$C860)) *COS(RADIANS(90-'1. Intensity Data'!$C$8)) +SIN(RADIANS(90-'Climate Stations - U of M'!$C860)) *SIN(RADIANS(90-'1. Intensity Data'!$C$8)) *COS(RADIANS('Climate Stations - U of M'!$D860-'1. Intensity Data'!$C$9))) *6371</f>
        <v>616.3626703485603</v>
      </c>
    </row>
    <row r="861" spans="1:40" x14ac:dyDescent="0.25">
      <c r="A861">
        <v>751</v>
      </c>
      <c r="B861" t="s">
        <v>1501</v>
      </c>
      <c r="C861">
        <v>47.283299999999898</v>
      </c>
      <c r="D861">
        <v>-110.7333</v>
      </c>
      <c r="E861" s="13">
        <v>1286.9000000000001</v>
      </c>
      <c r="F861" t="s">
        <v>1502</v>
      </c>
      <c r="G861" t="s">
        <v>2345</v>
      </c>
      <c r="H861" s="8">
        <v>1.1342399999999999</v>
      </c>
      <c r="I861" s="8">
        <v>1.7968900000000001</v>
      </c>
      <c r="J861" s="8">
        <v>2.5912199999999999</v>
      </c>
      <c r="K861" s="8">
        <v>4.1664300000000001</v>
      </c>
      <c r="L861">
        <f t="shared" si="351"/>
        <v>4222.1129959999998</v>
      </c>
      <c r="M861">
        <f t="shared" si="352"/>
        <v>0.66520391123774958</v>
      </c>
      <c r="N861">
        <f t="shared" si="353"/>
        <v>1.7642819263544738</v>
      </c>
      <c r="O861" s="6">
        <f t="shared" si="354"/>
        <v>0.28094876067745345</v>
      </c>
      <c r="P861" s="6">
        <f t="shared" si="355"/>
        <v>0.4704650698923617</v>
      </c>
      <c r="Q861">
        <f t="shared" si="356"/>
        <v>1.1173734981234178</v>
      </c>
      <c r="R861" s="8">
        <v>1.2065033917252581</v>
      </c>
      <c r="S861">
        <f t="shared" si="357"/>
        <v>2.3149096111073684</v>
      </c>
      <c r="T861">
        <f t="shared" si="358"/>
        <v>1.7960505603419239</v>
      </c>
      <c r="U861">
        <f t="shared" si="359"/>
        <v>1.516664917622069</v>
      </c>
      <c r="V861">
        <f t="shared" si="360"/>
        <v>1.0510221797556445</v>
      </c>
      <c r="W861">
        <f t="shared" si="361"/>
        <v>0.66520391123774958</v>
      </c>
      <c r="X861">
        <f t="shared" si="362"/>
        <v>0.78246293342831219</v>
      </c>
      <c r="Y861">
        <f t="shared" si="363"/>
        <v>0.88424376468972055</v>
      </c>
      <c r="Z861">
        <f t="shared" si="364"/>
        <v>3.8884597734694935</v>
      </c>
      <c r="AA861">
        <f t="shared" si="365"/>
        <v>3.016908444933228</v>
      </c>
      <c r="AB861">
        <f t="shared" si="366"/>
        <v>2.5476115757213922</v>
      </c>
      <c r="AC861">
        <f t="shared" si="367"/>
        <v>1.7654501270350003</v>
      </c>
      <c r="AD861">
        <f t="shared" si="368"/>
        <v>1.1173734981234178</v>
      </c>
      <c r="AE861">
        <f t="shared" si="369"/>
        <v>1.0732494845617828</v>
      </c>
      <c r="AF861">
        <f t="shared" si="370"/>
        <v>1.1118042817010818</v>
      </c>
      <c r="AG861">
        <f t="shared" si="371"/>
        <v>6.139701103713568</v>
      </c>
      <c r="AH861">
        <f t="shared" si="372"/>
        <v>4.7635612011570796</v>
      </c>
      <c r="AI861">
        <f t="shared" si="373"/>
        <v>4.0225627920882001</v>
      </c>
      <c r="AJ861">
        <f t="shared" si="374"/>
        <v>2.7875654436400685</v>
      </c>
      <c r="AK861">
        <f t="shared" si="375"/>
        <v>1.7642819263544738</v>
      </c>
      <c r="AL861">
        <f t="shared" si="376"/>
        <v>1.9710164447658554</v>
      </c>
      <c r="AM861">
        <f t="shared" si="377"/>
        <v>2.1504620067469347</v>
      </c>
      <c r="AN861">
        <f>ACOS(COS(RADIANS(90-$C861)) *COS(RADIANS(90-'1. Intensity Data'!$C$8)) +SIN(RADIANS(90-'Climate Stations - U of M'!$C861)) *SIN(RADIANS(90-'1. Intensity Data'!$C$8)) *COS(RADIANS('Climate Stations - U of M'!$D861-'1. Intensity Data'!$C$9))) *6371</f>
        <v>123.98495880206576</v>
      </c>
    </row>
    <row r="862" spans="1:40" x14ac:dyDescent="0.25">
      <c r="A862">
        <v>752</v>
      </c>
      <c r="B862" t="s">
        <v>1503</v>
      </c>
      <c r="C862">
        <v>47.297199999999897</v>
      </c>
      <c r="D862">
        <v>-110.7456</v>
      </c>
      <c r="E862" s="13">
        <v>1284.7</v>
      </c>
      <c r="F862" t="s">
        <v>1504</v>
      </c>
      <c r="G862" t="s">
        <v>2345</v>
      </c>
      <c r="H862" s="8">
        <v>1.1221099999999999</v>
      </c>
      <c r="I862" s="8">
        <v>1.79375</v>
      </c>
      <c r="J862" s="8">
        <v>2.5907399999999998</v>
      </c>
      <c r="K862" s="8">
        <v>4.1545500000000004</v>
      </c>
      <c r="L862">
        <f t="shared" si="351"/>
        <v>4214.8951480000005</v>
      </c>
      <c r="M862">
        <f t="shared" si="352"/>
        <v>0.65273948898620215</v>
      </c>
      <c r="N862">
        <f t="shared" si="353"/>
        <v>1.7675336962654189</v>
      </c>
      <c r="O862" s="6">
        <f t="shared" si="354"/>
        <v>0.28496616858652901</v>
      </c>
      <c r="P862" s="6">
        <f t="shared" si="355"/>
        <v>0.4552159926754793</v>
      </c>
      <c r="Q862">
        <f t="shared" si="356"/>
        <v>1.1113748444704492</v>
      </c>
      <c r="R862" s="8">
        <v>1.3041886130172138</v>
      </c>
      <c r="S862">
        <f t="shared" si="357"/>
        <v>2.2715334216719834</v>
      </c>
      <c r="T862">
        <f t="shared" si="358"/>
        <v>1.7623966202627459</v>
      </c>
      <c r="U862">
        <f t="shared" si="359"/>
        <v>1.4882460348885407</v>
      </c>
      <c r="V862">
        <f t="shared" si="360"/>
        <v>1.0313283925981995</v>
      </c>
      <c r="W862">
        <f t="shared" si="361"/>
        <v>0.65273948898620215</v>
      </c>
      <c r="X862">
        <f t="shared" si="362"/>
        <v>0.77008211673965166</v>
      </c>
      <c r="Y862">
        <f t="shared" si="363"/>
        <v>0.87193551762964583</v>
      </c>
      <c r="Z862">
        <f t="shared" si="364"/>
        <v>3.8675844587571628</v>
      </c>
      <c r="AA862">
        <f t="shared" si="365"/>
        <v>3.0007120800702127</v>
      </c>
      <c r="AB862">
        <f t="shared" si="366"/>
        <v>2.5339346453926241</v>
      </c>
      <c r="AC862">
        <f t="shared" si="367"/>
        <v>1.7559722542633098</v>
      </c>
      <c r="AD862">
        <f t="shared" si="368"/>
        <v>1.1113748444704492</v>
      </c>
      <c r="AE862">
        <f t="shared" si="369"/>
        <v>1.0976707898847717</v>
      </c>
      <c r="AF862">
        <f t="shared" si="370"/>
        <v>1.1574232800444251</v>
      </c>
      <c r="AG862">
        <f t="shared" si="371"/>
        <v>6.1510172630036575</v>
      </c>
      <c r="AH862">
        <f t="shared" si="372"/>
        <v>4.7723409799166312</v>
      </c>
      <c r="AI862">
        <f t="shared" si="373"/>
        <v>4.0299768274851546</v>
      </c>
      <c r="AJ862">
        <f t="shared" si="374"/>
        <v>2.7927032400993621</v>
      </c>
      <c r="AK862">
        <f t="shared" si="375"/>
        <v>1.7675336962654189</v>
      </c>
      <c r="AL862">
        <f t="shared" si="376"/>
        <v>1.9733352721990642</v>
      </c>
      <c r="AM862">
        <f t="shared" si="377"/>
        <v>2.1519710401094683</v>
      </c>
      <c r="AN862">
        <f>ACOS(COS(RADIANS(90-$C862)) *COS(RADIANS(90-'1. Intensity Data'!$C$8)) +SIN(RADIANS(90-'Climate Stations - U of M'!$C862)) *SIN(RADIANS(90-'1. Intensity Data'!$C$8)) *COS(RADIANS('Climate Stations - U of M'!$D862-'1. Intensity Data'!$C$9))) *6371</f>
        <v>124.21611349969652</v>
      </c>
    </row>
    <row r="863" spans="1:40" x14ac:dyDescent="0.25">
      <c r="A863">
        <v>753</v>
      </c>
      <c r="B863" t="s">
        <v>1505</v>
      </c>
      <c r="C863">
        <v>45.176900000000003</v>
      </c>
      <c r="D863">
        <v>-109.2572</v>
      </c>
      <c r="E863" s="13">
        <v>1720.9</v>
      </c>
      <c r="F863" t="s">
        <v>1506</v>
      </c>
      <c r="G863" t="s">
        <v>2345</v>
      </c>
      <c r="H863" s="8">
        <v>1.26797</v>
      </c>
      <c r="I863" s="8">
        <v>2.1888899999999998</v>
      </c>
      <c r="J863" s="8">
        <v>2.6285699999999999</v>
      </c>
      <c r="K863" s="8">
        <v>4.5512600000000001</v>
      </c>
      <c r="L863">
        <f t="shared" si="351"/>
        <v>5645.9975560000003</v>
      </c>
      <c r="M863">
        <f t="shared" si="352"/>
        <v>0.68170834057490337</v>
      </c>
      <c r="N863">
        <f t="shared" si="353"/>
        <v>1.6508404750086092</v>
      </c>
      <c r="O863" s="6">
        <f t="shared" si="354"/>
        <v>0.24773170635473823</v>
      </c>
      <c r="P863" s="6">
        <f t="shared" si="355"/>
        <v>0.50999380677981221</v>
      </c>
      <c r="Q863">
        <f t="shared" si="356"/>
        <v>1.0804171408942107</v>
      </c>
      <c r="R863" s="8">
        <v>1.6161857691407384</v>
      </c>
      <c r="S863">
        <f t="shared" si="357"/>
        <v>2.3723450252006639</v>
      </c>
      <c r="T863">
        <f t="shared" si="358"/>
        <v>1.8406125195522391</v>
      </c>
      <c r="U863">
        <f t="shared" si="359"/>
        <v>1.5542950165107796</v>
      </c>
      <c r="V863">
        <f t="shared" si="360"/>
        <v>1.0770991781083474</v>
      </c>
      <c r="W863">
        <f t="shared" si="361"/>
        <v>0.68170834057490337</v>
      </c>
      <c r="X863">
        <f t="shared" si="362"/>
        <v>0.82827375543117754</v>
      </c>
      <c r="Y863">
        <f t="shared" si="363"/>
        <v>0.95549253552642355</v>
      </c>
      <c r="Z863">
        <f t="shared" si="364"/>
        <v>3.7598516503118531</v>
      </c>
      <c r="AA863">
        <f t="shared" si="365"/>
        <v>2.9171262804143687</v>
      </c>
      <c r="AB863">
        <f t="shared" si="366"/>
        <v>2.4633510812388</v>
      </c>
      <c r="AC863">
        <f t="shared" si="367"/>
        <v>1.7070590826128529</v>
      </c>
      <c r="AD863">
        <f t="shared" si="368"/>
        <v>1.0804171408942107</v>
      </c>
      <c r="AE863">
        <f t="shared" si="369"/>
        <v>1.1756700789156529</v>
      </c>
      <c r="AF863">
        <f t="shared" si="370"/>
        <v>1.303125951954111</v>
      </c>
      <c r="AG863">
        <f t="shared" si="371"/>
        <v>5.7449248530299597</v>
      </c>
      <c r="AH863">
        <f t="shared" si="372"/>
        <v>4.4572692825232449</v>
      </c>
      <c r="AI863">
        <f t="shared" si="373"/>
        <v>3.7639162830196287</v>
      </c>
      <c r="AJ863">
        <f t="shared" si="374"/>
        <v>2.6083279505136026</v>
      </c>
      <c r="AK863">
        <f t="shared" si="375"/>
        <v>1.6508404750086092</v>
      </c>
      <c r="AL863">
        <f t="shared" si="376"/>
        <v>1.8952728562564569</v>
      </c>
      <c r="AM863">
        <f t="shared" si="377"/>
        <v>2.1074401631795889</v>
      </c>
      <c r="AN863">
        <f>ACOS(COS(RADIANS(90-$C863)) *COS(RADIANS(90-'1. Intensity Data'!$C$8)) +SIN(RADIANS(90-'Climate Stations - U of M'!$C863)) *SIN(RADIANS(90-'1. Intensity Data'!$C$8)) *COS(RADIANS('Climate Stations - U of M'!$D863-'1. Intensity Data'!$C$9))) *6371</f>
        <v>264.9800935892485</v>
      </c>
    </row>
    <row r="864" spans="1:40" x14ac:dyDescent="0.25">
      <c r="A864">
        <v>12</v>
      </c>
      <c r="B864" t="s">
        <v>27</v>
      </c>
      <c r="C864">
        <v>45.197499999999899</v>
      </c>
      <c r="D864">
        <v>-109.2521</v>
      </c>
      <c r="E864" s="13">
        <v>1720</v>
      </c>
      <c r="F864" t="s">
        <v>28</v>
      </c>
      <c r="G864" t="s">
        <v>2345</v>
      </c>
      <c r="H864" s="8">
        <v>1.2615400000000001</v>
      </c>
      <c r="I864" s="8">
        <v>2.1789200000000002</v>
      </c>
      <c r="J864" s="8">
        <v>2.6090900000000001</v>
      </c>
      <c r="K864" s="8">
        <v>4.4683799999999998</v>
      </c>
      <c r="L864">
        <f t="shared" si="351"/>
        <v>5643.0447999999997</v>
      </c>
      <c r="M864">
        <f t="shared" si="352"/>
        <v>0.67805600147045342</v>
      </c>
      <c r="N864">
        <f t="shared" si="353"/>
        <v>1.6549598176003339</v>
      </c>
      <c r="O864" s="6">
        <f t="shared" si="354"/>
        <v>0.24971832087244195</v>
      </c>
      <c r="P864" s="6">
        <f t="shared" si="355"/>
        <v>0.50496445142355639</v>
      </c>
      <c r="Q864">
        <f t="shared" si="356"/>
        <v>1.0799621345119452</v>
      </c>
      <c r="R864" s="8">
        <v>1.8159329715881647</v>
      </c>
      <c r="S864">
        <f t="shared" si="357"/>
        <v>2.359634885117178</v>
      </c>
      <c r="T864">
        <f t="shared" si="358"/>
        <v>1.8307512039702245</v>
      </c>
      <c r="U864">
        <f t="shared" si="359"/>
        <v>1.5459676833526337</v>
      </c>
      <c r="V864">
        <f t="shared" si="360"/>
        <v>1.0713284823233165</v>
      </c>
      <c r="W864">
        <f t="shared" si="361"/>
        <v>0.67805600147045342</v>
      </c>
      <c r="X864">
        <f t="shared" si="362"/>
        <v>0.82392700110284012</v>
      </c>
      <c r="Y864">
        <f t="shared" si="363"/>
        <v>0.95054302878375174</v>
      </c>
      <c r="Z864">
        <f t="shared" si="364"/>
        <v>3.7582682281015689</v>
      </c>
      <c r="AA864">
        <f t="shared" si="365"/>
        <v>2.9158977631822522</v>
      </c>
      <c r="AB864">
        <f t="shared" si="366"/>
        <v>2.4623136666872347</v>
      </c>
      <c r="AC864">
        <f t="shared" si="367"/>
        <v>1.7063401725288736</v>
      </c>
      <c r="AD864">
        <f t="shared" si="368"/>
        <v>1.0799621345119452</v>
      </c>
      <c r="AE864">
        <f t="shared" si="369"/>
        <v>1.2256068795275095</v>
      </c>
      <c r="AF864">
        <f t="shared" si="370"/>
        <v>1.3964078954970591</v>
      </c>
      <c r="AG864">
        <f t="shared" si="371"/>
        <v>5.7592601652491622</v>
      </c>
      <c r="AH864">
        <f t="shared" si="372"/>
        <v>4.4683915075209013</v>
      </c>
      <c r="AI864">
        <f t="shared" si="373"/>
        <v>3.7733083841287609</v>
      </c>
      <c r="AJ864">
        <f t="shared" si="374"/>
        <v>2.6148365118085279</v>
      </c>
      <c r="AK864">
        <f t="shared" si="375"/>
        <v>1.6549598176003339</v>
      </c>
      <c r="AL864">
        <f t="shared" si="376"/>
        <v>1.8934923632002505</v>
      </c>
      <c r="AM864">
        <f t="shared" si="377"/>
        <v>2.1005386127809782</v>
      </c>
      <c r="AN864">
        <f>ACOS(COS(RADIANS(90-$C864)) *COS(RADIANS(90-'1. Intensity Data'!$C$8)) +SIN(RADIANS(90-'Climate Stations - U of M'!$C864)) *SIN(RADIANS(90-'1. Intensity Data'!$C$8)) *COS(RADIANS('Climate Stations - U of M'!$D864-'1. Intensity Data'!$C$9))) *6371</f>
        <v>263.91531144184944</v>
      </c>
    </row>
    <row r="865" spans="1:40" x14ac:dyDescent="0.25">
      <c r="A865">
        <v>15</v>
      </c>
      <c r="B865" t="s">
        <v>33</v>
      </c>
      <c r="C865">
        <v>45.177100000000003</v>
      </c>
      <c r="D865">
        <v>-109.25060000000001</v>
      </c>
      <c r="E865" s="13">
        <v>1711.8</v>
      </c>
      <c r="F865" t="s">
        <v>34</v>
      </c>
      <c r="G865" t="s">
        <v>2345</v>
      </c>
      <c r="H865" s="8">
        <v>1.25858</v>
      </c>
      <c r="I865" s="8">
        <v>2.1722800000000002</v>
      </c>
      <c r="J865" s="8">
        <v>2.6</v>
      </c>
      <c r="K865" s="8">
        <v>4.5111100000000004</v>
      </c>
      <c r="L865">
        <f t="shared" si="351"/>
        <v>5616.141912</v>
      </c>
      <c r="M865">
        <f t="shared" si="352"/>
        <v>0.67698678742887652</v>
      </c>
      <c r="N865">
        <f t="shared" si="353"/>
        <v>1.6368973028325027</v>
      </c>
      <c r="O865" s="6">
        <f t="shared" si="354"/>
        <v>0.24537445563885943</v>
      </c>
      <c r="P865" s="6">
        <f t="shared" si="355"/>
        <v>0.50690617532136961</v>
      </c>
      <c r="Q865">
        <f t="shared" si="356"/>
        <v>1.0719017390769361</v>
      </c>
      <c r="R865" s="8">
        <v>1.8104510399968798</v>
      </c>
      <c r="S865">
        <f t="shared" si="357"/>
        <v>2.3559140202524902</v>
      </c>
      <c r="T865">
        <f t="shared" si="358"/>
        <v>1.8278643260579668</v>
      </c>
      <c r="U865">
        <f t="shared" si="359"/>
        <v>1.5435298753378384</v>
      </c>
      <c r="V865">
        <f t="shared" si="360"/>
        <v>1.0696391241376249</v>
      </c>
      <c r="W865">
        <f t="shared" si="361"/>
        <v>0.67698678742887652</v>
      </c>
      <c r="X865">
        <f t="shared" si="362"/>
        <v>0.82238509057165743</v>
      </c>
      <c r="Y865">
        <f t="shared" si="363"/>
        <v>0.94859081769959119</v>
      </c>
      <c r="Z865">
        <f t="shared" si="364"/>
        <v>3.7302180519877375</v>
      </c>
      <c r="AA865">
        <f t="shared" si="365"/>
        <v>2.8941346955077276</v>
      </c>
      <c r="AB865">
        <f t="shared" si="366"/>
        <v>2.443935965095414</v>
      </c>
      <c r="AC865">
        <f t="shared" si="367"/>
        <v>1.693604747741559</v>
      </c>
      <c r="AD865">
        <f t="shared" si="368"/>
        <v>1.0719017390769361</v>
      </c>
      <c r="AE865">
        <f t="shared" si="369"/>
        <v>1.2242363966296881</v>
      </c>
      <c r="AF865">
        <f t="shared" si="370"/>
        <v>1.393847833443929</v>
      </c>
      <c r="AG865">
        <f t="shared" si="371"/>
        <v>5.6964026138571091</v>
      </c>
      <c r="AH865">
        <f t="shared" si="372"/>
        <v>4.4196227176477567</v>
      </c>
      <c r="AI865">
        <f t="shared" si="373"/>
        <v>3.7321258504581056</v>
      </c>
      <c r="AJ865">
        <f t="shared" si="374"/>
        <v>2.5862977384753543</v>
      </c>
      <c r="AK865">
        <f t="shared" si="375"/>
        <v>1.6368973028325027</v>
      </c>
      <c r="AL865">
        <f t="shared" si="376"/>
        <v>1.877672977124377</v>
      </c>
      <c r="AM865">
        <f t="shared" si="377"/>
        <v>2.0866662624097243</v>
      </c>
      <c r="AN865">
        <f>ACOS(COS(RADIANS(90-$C865)) *COS(RADIANS(90-'1. Intensity Data'!$C$8)) +SIN(RADIANS(90-'Climate Stations - U of M'!$C865)) *SIN(RADIANS(90-'1. Intensity Data'!$C$8)) *COS(RADIANS('Climate Stations - U of M'!$D865-'1. Intensity Data'!$C$9))) *6371</f>
        <v>265.37791154624711</v>
      </c>
    </row>
    <row r="866" spans="1:40" x14ac:dyDescent="0.25">
      <c r="A866">
        <v>17</v>
      </c>
      <c r="B866" t="s">
        <v>37</v>
      </c>
      <c r="C866">
        <v>45.2212999999999</v>
      </c>
      <c r="D866">
        <v>-109.2124</v>
      </c>
      <c r="E866" s="13">
        <v>1701.0999999999899</v>
      </c>
      <c r="F866" t="s">
        <v>38</v>
      </c>
      <c r="G866" t="s">
        <v>2345</v>
      </c>
      <c r="H866" s="8">
        <v>1.1903300000000001</v>
      </c>
      <c r="I866" s="8">
        <v>2.0143900000000001</v>
      </c>
      <c r="J866" s="8">
        <v>2.5226600000000001</v>
      </c>
      <c r="K866" s="8">
        <v>4.2</v>
      </c>
      <c r="L866">
        <f t="shared" si="351"/>
        <v>5581.0369239999673</v>
      </c>
      <c r="M866">
        <f t="shared" si="352"/>
        <v>0.654009910156921</v>
      </c>
      <c r="N866">
        <f t="shared" si="353"/>
        <v>1.6505705115726677</v>
      </c>
      <c r="O866" s="6">
        <f t="shared" si="354"/>
        <v>0.25474303193845338</v>
      </c>
      <c r="P866" s="6">
        <f t="shared" si="355"/>
        <v>0.47743549580148992</v>
      </c>
      <c r="Q866">
        <f t="shared" si="356"/>
        <v>1.0640030036870787</v>
      </c>
      <c r="R866" s="8">
        <v>1.7384613404593963</v>
      </c>
      <c r="S866">
        <f t="shared" si="357"/>
        <v>2.2759544873460849</v>
      </c>
      <c r="T866">
        <f t="shared" si="358"/>
        <v>1.7658267574236868</v>
      </c>
      <c r="U866">
        <f t="shared" si="359"/>
        <v>1.4911425951577797</v>
      </c>
      <c r="V866">
        <f t="shared" si="360"/>
        <v>1.0333356580479351</v>
      </c>
      <c r="W866">
        <f t="shared" si="361"/>
        <v>0.654009910156921</v>
      </c>
      <c r="X866">
        <f t="shared" si="362"/>
        <v>0.78808993261769078</v>
      </c>
      <c r="Y866">
        <f t="shared" si="363"/>
        <v>0.90447139211363892</v>
      </c>
      <c r="Z866">
        <f t="shared" si="364"/>
        <v>3.7027304528310334</v>
      </c>
      <c r="AA866">
        <f t="shared" si="365"/>
        <v>2.8728081099551126</v>
      </c>
      <c r="AB866">
        <f t="shared" si="366"/>
        <v>2.4259268484065393</v>
      </c>
      <c r="AC866">
        <f t="shared" si="367"/>
        <v>1.6811247458255845</v>
      </c>
      <c r="AD866">
        <f t="shared" si="368"/>
        <v>1.0640030036870787</v>
      </c>
      <c r="AE866">
        <f t="shared" si="369"/>
        <v>1.2062389717453172</v>
      </c>
      <c r="AF866">
        <f t="shared" si="370"/>
        <v>1.3602286437599242</v>
      </c>
      <c r="AG866">
        <f t="shared" si="371"/>
        <v>5.7439853802728837</v>
      </c>
      <c r="AH866">
        <f t="shared" si="372"/>
        <v>4.456540381246203</v>
      </c>
      <c r="AI866">
        <f t="shared" si="373"/>
        <v>3.7633007663856821</v>
      </c>
      <c r="AJ866">
        <f t="shared" si="374"/>
        <v>2.6079014082848149</v>
      </c>
      <c r="AK866">
        <f t="shared" si="375"/>
        <v>1.6505705115726677</v>
      </c>
      <c r="AL866">
        <f t="shared" si="376"/>
        <v>1.8685928836795007</v>
      </c>
      <c r="AM866">
        <f t="shared" si="377"/>
        <v>2.0578363026682318</v>
      </c>
      <c r="AN866">
        <f>ACOS(COS(RADIANS(90-$C866)) *COS(RADIANS(90-'1. Intensity Data'!$C$8)) +SIN(RADIANS(90-'Climate Stations - U of M'!$C866)) *SIN(RADIANS(90-'1. Intensity Data'!$C$8)) *COS(RADIANS('Climate Stations - U of M'!$D866-'1. Intensity Data'!$C$9))) *6371</f>
        <v>264.84035922677828</v>
      </c>
    </row>
    <row r="867" spans="1:40" x14ac:dyDescent="0.25">
      <c r="A867">
        <v>14</v>
      </c>
      <c r="B867" t="s">
        <v>31</v>
      </c>
      <c r="C867">
        <v>45.161299999999898</v>
      </c>
      <c r="D867">
        <v>-109.2911</v>
      </c>
      <c r="E867" s="13">
        <v>1852</v>
      </c>
      <c r="F867" t="s">
        <v>32</v>
      </c>
      <c r="G867" t="s">
        <v>2345</v>
      </c>
      <c r="H867" s="8">
        <v>1.3</v>
      </c>
      <c r="I867" s="8">
        <v>2.2648799999999998</v>
      </c>
      <c r="J867" s="8">
        <v>2.71312</v>
      </c>
      <c r="K867" s="8">
        <v>4.6947400000000004</v>
      </c>
      <c r="L867">
        <f t="shared" si="351"/>
        <v>6076.1156799999999</v>
      </c>
      <c r="M867">
        <f t="shared" si="352"/>
        <v>0.69209699410123282</v>
      </c>
      <c r="N867">
        <f t="shared" si="353"/>
        <v>1.6756389665700557</v>
      </c>
      <c r="O867" s="6">
        <f t="shared" si="354"/>
        <v>0.25141518112345057</v>
      </c>
      <c r="P867" s="6">
        <f t="shared" si="355"/>
        <v>0.51782927015554503</v>
      </c>
      <c r="Q867">
        <f t="shared" si="356"/>
        <v>1.0967341183628003</v>
      </c>
      <c r="R867" s="8">
        <v>1.8813690000450203</v>
      </c>
      <c r="S867">
        <f t="shared" si="357"/>
        <v>2.4084975394722901</v>
      </c>
      <c r="T867">
        <f t="shared" si="358"/>
        <v>1.8686618840733287</v>
      </c>
      <c r="U867">
        <f t="shared" si="359"/>
        <v>1.5779811465508107</v>
      </c>
      <c r="V867">
        <f t="shared" si="360"/>
        <v>1.0935132506799479</v>
      </c>
      <c r="W867">
        <f t="shared" si="361"/>
        <v>0.69209699410123282</v>
      </c>
      <c r="X867">
        <f t="shared" si="362"/>
        <v>0.84407274557592471</v>
      </c>
      <c r="Y867">
        <f t="shared" si="363"/>
        <v>0.97598769785595718</v>
      </c>
      <c r="Z867">
        <f t="shared" si="364"/>
        <v>3.8166347319025444</v>
      </c>
      <c r="AA867">
        <f t="shared" si="365"/>
        <v>2.9611821195795609</v>
      </c>
      <c r="AB867">
        <f t="shared" si="366"/>
        <v>2.5005537898671846</v>
      </c>
      <c r="AC867">
        <f t="shared" si="367"/>
        <v>1.7328399070132245</v>
      </c>
      <c r="AD867">
        <f t="shared" si="368"/>
        <v>1.0967341183628003</v>
      </c>
      <c r="AE867">
        <f t="shared" si="369"/>
        <v>1.2419658866417231</v>
      </c>
      <c r="AF867">
        <f t="shared" si="370"/>
        <v>1.4269665207864106</v>
      </c>
      <c r="AG867">
        <f t="shared" si="371"/>
        <v>5.8312236036637932</v>
      </c>
      <c r="AH867">
        <f t="shared" si="372"/>
        <v>4.5242252097391509</v>
      </c>
      <c r="AI867">
        <f t="shared" si="373"/>
        <v>3.8204568437797266</v>
      </c>
      <c r="AJ867">
        <f t="shared" si="374"/>
        <v>2.6475095671806881</v>
      </c>
      <c r="AK867">
        <f t="shared" si="375"/>
        <v>1.6756389665700557</v>
      </c>
      <c r="AL867">
        <f t="shared" si="376"/>
        <v>1.9350092249275419</v>
      </c>
      <c r="AM867">
        <f t="shared" si="377"/>
        <v>2.1601426091818396</v>
      </c>
      <c r="AN867">
        <f>ACOS(COS(RADIANS(90-$C867)) *COS(RADIANS(90-'1. Intensity Data'!$C$8)) +SIN(RADIANS(90-'Climate Stations - U of M'!$C867)) *SIN(RADIANS(90-'1. Intensity Data'!$C$8)) *COS(RADIANS('Climate Stations - U of M'!$D867-'1. Intensity Data'!$C$9))) *6371</f>
        <v>263.93736452161664</v>
      </c>
    </row>
    <row r="868" spans="1:40" x14ac:dyDescent="0.25">
      <c r="A868">
        <v>16</v>
      </c>
      <c r="B868" t="s">
        <v>35</v>
      </c>
      <c r="C868">
        <v>45.2575</v>
      </c>
      <c r="D868">
        <v>-109.2264</v>
      </c>
      <c r="E868" s="13">
        <v>1564.2</v>
      </c>
      <c r="F868" t="s">
        <v>36</v>
      </c>
      <c r="G868" t="s">
        <v>2345</v>
      </c>
      <c r="H868" s="8">
        <v>1.175</v>
      </c>
      <c r="I868" s="8">
        <v>1.9766900000000001</v>
      </c>
      <c r="J868" s="8">
        <v>2.5</v>
      </c>
      <c r="K868" s="8">
        <v>4.1236199999999998</v>
      </c>
      <c r="L868">
        <f t="shared" si="351"/>
        <v>5131.8899280000005</v>
      </c>
      <c r="M868">
        <f t="shared" si="352"/>
        <v>0.64962314272850075</v>
      </c>
      <c r="N868">
        <f t="shared" si="353"/>
        <v>1.6643968410408863</v>
      </c>
      <c r="O868" s="6">
        <f t="shared" si="354"/>
        <v>0.25939870417539251</v>
      </c>
      <c r="P868" s="6">
        <f t="shared" si="355"/>
        <v>0.46982166228842392</v>
      </c>
      <c r="Q868">
        <f t="shared" si="356"/>
        <v>1.0671092516646552</v>
      </c>
      <c r="R868" s="8">
        <v>1.7201157191601928</v>
      </c>
      <c r="S868">
        <f t="shared" si="357"/>
        <v>2.2606885366951825</v>
      </c>
      <c r="T868">
        <f t="shared" si="358"/>
        <v>1.7539824853669521</v>
      </c>
      <c r="U868">
        <f t="shared" si="359"/>
        <v>1.4811407654209816</v>
      </c>
      <c r="V868">
        <f t="shared" si="360"/>
        <v>1.0264045655110312</v>
      </c>
      <c r="W868">
        <f t="shared" si="361"/>
        <v>0.64962314272850075</v>
      </c>
      <c r="X868">
        <f t="shared" si="362"/>
        <v>0.78096735704637554</v>
      </c>
      <c r="Y868">
        <f t="shared" si="363"/>
        <v>0.89497413507429091</v>
      </c>
      <c r="Z868">
        <f t="shared" si="364"/>
        <v>3.7135401957930001</v>
      </c>
      <c r="AA868">
        <f t="shared" si="365"/>
        <v>2.8811949794945688</v>
      </c>
      <c r="AB868">
        <f t="shared" si="366"/>
        <v>2.4330090937954139</v>
      </c>
      <c r="AC868">
        <f t="shared" si="367"/>
        <v>1.6860326176301552</v>
      </c>
      <c r="AD868">
        <f t="shared" si="368"/>
        <v>1.0671092516646552</v>
      </c>
      <c r="AE868">
        <f t="shared" si="369"/>
        <v>1.2016525664205164</v>
      </c>
      <c r="AF868">
        <f t="shared" si="370"/>
        <v>1.3516612386131963</v>
      </c>
      <c r="AG868">
        <f t="shared" si="371"/>
        <v>5.7921010068222838</v>
      </c>
      <c r="AH868">
        <f t="shared" si="372"/>
        <v>4.4938714708103937</v>
      </c>
      <c r="AI868">
        <f t="shared" si="373"/>
        <v>3.7948247975732206</v>
      </c>
      <c r="AJ868">
        <f t="shared" si="374"/>
        <v>2.6297470088446002</v>
      </c>
      <c r="AK868">
        <f t="shared" si="375"/>
        <v>1.6643968410408863</v>
      </c>
      <c r="AL868">
        <f t="shared" si="376"/>
        <v>1.8732976307806646</v>
      </c>
      <c r="AM868">
        <f t="shared" si="377"/>
        <v>2.0546235162747926</v>
      </c>
      <c r="AN868">
        <f>ACOS(COS(RADIANS(90-$C868)) *COS(RADIANS(90-'1. Intensity Data'!$C$8)) +SIN(RADIANS(90-'Climate Stations - U of M'!$C868)) *SIN(RADIANS(90-'1. Intensity Data'!$C$8)) *COS(RADIANS('Climate Stations - U of M'!$D868-'1. Intensity Data'!$C$9))) *6371</f>
        <v>261.59641291788017</v>
      </c>
    </row>
    <row r="869" spans="1:40" x14ac:dyDescent="0.25">
      <c r="A869">
        <v>13</v>
      </c>
      <c r="B869" t="s">
        <v>29</v>
      </c>
      <c r="C869">
        <v>45.2640999999999</v>
      </c>
      <c r="D869">
        <v>-109.2268</v>
      </c>
      <c r="E869" s="13">
        <v>1559.0999999999899</v>
      </c>
      <c r="F869" t="s">
        <v>30</v>
      </c>
      <c r="G869" t="s">
        <v>2345</v>
      </c>
      <c r="H869" s="8">
        <v>1.1727300000000001</v>
      </c>
      <c r="I869" s="8">
        <v>1.97041</v>
      </c>
      <c r="J869" s="8">
        <v>2.5</v>
      </c>
      <c r="K869" s="8">
        <v>4.1133199999999999</v>
      </c>
      <c r="L869">
        <f t="shared" si="351"/>
        <v>5115.1576439999671</v>
      </c>
      <c r="M869">
        <f t="shared" si="352"/>
        <v>0.64919717778584163</v>
      </c>
      <c r="N869">
        <f t="shared" si="353"/>
        <v>1.6677718516413655</v>
      </c>
      <c r="O869" s="6">
        <f t="shared" si="354"/>
        <v>0.26037031797670823</v>
      </c>
      <c r="P869" s="6">
        <f t="shared" si="355"/>
        <v>0.46872222597878965</v>
      </c>
      <c r="Q869">
        <f t="shared" si="356"/>
        <v>1.0682470388100778</v>
      </c>
      <c r="R869" s="8">
        <v>1.7187796155243391</v>
      </c>
      <c r="S869">
        <f t="shared" si="357"/>
        <v>2.2592061786947291</v>
      </c>
      <c r="T869">
        <f t="shared" si="358"/>
        <v>1.7528323800217724</v>
      </c>
      <c r="U869">
        <f t="shared" si="359"/>
        <v>1.4801695653517188</v>
      </c>
      <c r="V869">
        <f t="shared" si="360"/>
        <v>1.0257315409016299</v>
      </c>
      <c r="W869">
        <f t="shared" si="361"/>
        <v>0.64919717778584163</v>
      </c>
      <c r="X869">
        <f t="shared" si="362"/>
        <v>0.78008038333938123</v>
      </c>
      <c r="Y869">
        <f t="shared" si="363"/>
        <v>0.8936870057598536</v>
      </c>
      <c r="Z869">
        <f t="shared" si="364"/>
        <v>3.7174996950590704</v>
      </c>
      <c r="AA869">
        <f t="shared" si="365"/>
        <v>2.8842670047872101</v>
      </c>
      <c r="AB869">
        <f t="shared" si="366"/>
        <v>2.4356032484869772</v>
      </c>
      <c r="AC869">
        <f t="shared" si="367"/>
        <v>1.6878303213199231</v>
      </c>
      <c r="AD869">
        <f t="shared" si="368"/>
        <v>1.0682470388100778</v>
      </c>
      <c r="AE869">
        <f t="shared" si="369"/>
        <v>1.201318540511553</v>
      </c>
      <c r="AF869">
        <f t="shared" si="370"/>
        <v>1.3510372782152524</v>
      </c>
      <c r="AG869">
        <f t="shared" si="371"/>
        <v>5.8038460437119515</v>
      </c>
      <c r="AH869">
        <f t="shared" si="372"/>
        <v>4.5029839994316871</v>
      </c>
      <c r="AI869">
        <f t="shared" si="373"/>
        <v>3.8025198217423131</v>
      </c>
      <c r="AJ869">
        <f t="shared" si="374"/>
        <v>2.6350795255933579</v>
      </c>
      <c r="AK869">
        <f t="shared" si="375"/>
        <v>1.6677718516413655</v>
      </c>
      <c r="AL869">
        <f t="shared" si="376"/>
        <v>1.8758288887310242</v>
      </c>
      <c r="AM869">
        <f t="shared" si="377"/>
        <v>2.0564223969248481</v>
      </c>
      <c r="AN869">
        <f>ACOS(COS(RADIANS(90-$C869)) *COS(RADIANS(90-'1. Intensity Data'!$C$8)) +SIN(RADIANS(90-'Climate Stations - U of M'!$C869)) *SIN(RADIANS(90-'1. Intensity Data'!$C$8)) *COS(RADIANS('Climate Stations - U of M'!$D869-'1. Intensity Data'!$C$9))) *6371</f>
        <v>261.14524715130722</v>
      </c>
    </row>
    <row r="870" spans="1:40" x14ac:dyDescent="0.25">
      <c r="A870">
        <v>18</v>
      </c>
      <c r="B870" t="s">
        <v>39</v>
      </c>
      <c r="C870">
        <v>45.267200000000003</v>
      </c>
      <c r="D870">
        <v>-109.1992</v>
      </c>
      <c r="E870" s="13">
        <v>1577.3</v>
      </c>
      <c r="F870" t="s">
        <v>40</v>
      </c>
      <c r="G870" t="s">
        <v>2345</v>
      </c>
      <c r="H870" s="8">
        <v>1.15909</v>
      </c>
      <c r="I870" s="8">
        <v>1.94</v>
      </c>
      <c r="J870" s="8">
        <v>2.4792900000000002</v>
      </c>
      <c r="K870" s="8">
        <v>4.0599999999999996</v>
      </c>
      <c r="L870">
        <f t="shared" si="351"/>
        <v>5174.8689319999994</v>
      </c>
      <c r="M870">
        <f t="shared" si="352"/>
        <v>0.64434317990154644</v>
      </c>
      <c r="N870">
        <f t="shared" si="353"/>
        <v>1.661859185834015</v>
      </c>
      <c r="O870" s="6">
        <f t="shared" si="354"/>
        <v>0.26009969893341867</v>
      </c>
      <c r="P870" s="6">
        <f t="shared" si="355"/>
        <v>0.46405580692135684</v>
      </c>
      <c r="Q870">
        <f t="shared" si="356"/>
        <v>1.062957496377686</v>
      </c>
      <c r="R870" s="8">
        <v>1.7022309603285182</v>
      </c>
      <c r="S870">
        <f t="shared" si="357"/>
        <v>2.2423142660573818</v>
      </c>
      <c r="T870">
        <f t="shared" si="358"/>
        <v>1.7397265857341755</v>
      </c>
      <c r="U870">
        <f t="shared" si="359"/>
        <v>1.4691024501755257</v>
      </c>
      <c r="V870">
        <f t="shared" si="360"/>
        <v>1.0180622242444435</v>
      </c>
      <c r="W870">
        <f t="shared" si="361"/>
        <v>0.64434317990154644</v>
      </c>
      <c r="X870">
        <f t="shared" si="362"/>
        <v>0.77302988492615987</v>
      </c>
      <c r="Y870">
        <f t="shared" si="363"/>
        <v>0.88472994488752432</v>
      </c>
      <c r="Z870">
        <f t="shared" si="364"/>
        <v>3.6990920873943471</v>
      </c>
      <c r="AA870">
        <f t="shared" si="365"/>
        <v>2.8699852402197523</v>
      </c>
      <c r="AB870">
        <f t="shared" si="366"/>
        <v>2.423543091741124</v>
      </c>
      <c r="AC870">
        <f t="shared" si="367"/>
        <v>1.6794728442767439</v>
      </c>
      <c r="AD870">
        <f t="shared" si="368"/>
        <v>1.062957496377686</v>
      </c>
      <c r="AE870">
        <f t="shared" si="369"/>
        <v>1.1971813767125976</v>
      </c>
      <c r="AF870">
        <f t="shared" si="370"/>
        <v>1.3433090562388041</v>
      </c>
      <c r="AG870">
        <f t="shared" si="371"/>
        <v>5.7832699667023721</v>
      </c>
      <c r="AH870">
        <f t="shared" si="372"/>
        <v>4.487019801751841</v>
      </c>
      <c r="AI870">
        <f t="shared" si="373"/>
        <v>3.7890389437015539</v>
      </c>
      <c r="AJ870">
        <f t="shared" si="374"/>
        <v>2.6257375136177439</v>
      </c>
      <c r="AK870">
        <f t="shared" si="375"/>
        <v>1.661859185834015</v>
      </c>
      <c r="AL870">
        <f t="shared" si="376"/>
        <v>1.8662168893755116</v>
      </c>
      <c r="AM870">
        <f t="shared" si="377"/>
        <v>2.0435993760495301</v>
      </c>
      <c r="AN870">
        <f>ACOS(COS(RADIANS(90-$C870)) *COS(RADIANS(90-'1. Intensity Data'!$C$8)) +SIN(RADIANS(90-'Climate Stations - U of M'!$C870)) *SIN(RADIANS(90-'1. Intensity Data'!$C$8)) *COS(RADIANS('Climate Stations - U of M'!$D870-'1. Intensity Data'!$C$9))) *6371</f>
        <v>262.71078455729048</v>
      </c>
    </row>
    <row r="871" spans="1:40" x14ac:dyDescent="0.25">
      <c r="A871" s="1">
        <v>1024</v>
      </c>
      <c r="B871" t="s">
        <v>2043</v>
      </c>
      <c r="C871">
        <v>44.683300000000003</v>
      </c>
      <c r="D871">
        <v>-111.833299999999</v>
      </c>
      <c r="E871" s="13">
        <v>2039.0999999999899</v>
      </c>
      <c r="F871" t="s">
        <v>2044</v>
      </c>
      <c r="G871" t="s">
        <v>2345</v>
      </c>
      <c r="H871" s="8">
        <v>0.79576999999999998</v>
      </c>
      <c r="I871" s="8">
        <v>1.26667</v>
      </c>
      <c r="J871" s="8">
        <v>1.7625</v>
      </c>
      <c r="K871" s="8">
        <v>2.74</v>
      </c>
      <c r="L871">
        <f t="shared" si="351"/>
        <v>6689.9608439999665</v>
      </c>
      <c r="M871">
        <f t="shared" si="352"/>
        <v>0.47294020122131258</v>
      </c>
      <c r="N871">
        <f t="shared" si="353"/>
        <v>1.3285309306106576</v>
      </c>
      <c r="O871" s="6">
        <f t="shared" si="354"/>
        <v>0.21870800049032593</v>
      </c>
      <c r="P871" s="6">
        <f t="shared" si="355"/>
        <v>0.32134336731553992</v>
      </c>
      <c r="Q871">
        <f t="shared" si="356"/>
        <v>0.82493714896309889</v>
      </c>
      <c r="R871" s="8">
        <v>1.3104990834606189</v>
      </c>
      <c r="S871">
        <f t="shared" si="357"/>
        <v>1.6458319002501676</v>
      </c>
      <c r="T871">
        <f t="shared" si="358"/>
        <v>1.276938543297544</v>
      </c>
      <c r="U871">
        <f t="shared" si="359"/>
        <v>1.0783036587845927</v>
      </c>
      <c r="V871">
        <f t="shared" si="360"/>
        <v>0.74724551792967386</v>
      </c>
      <c r="W871">
        <f t="shared" si="361"/>
        <v>0.47294020122131258</v>
      </c>
      <c r="X871">
        <f t="shared" si="362"/>
        <v>0.55364765091598445</v>
      </c>
      <c r="Y871">
        <f t="shared" si="363"/>
        <v>0.62370171725095958</v>
      </c>
      <c r="Z871">
        <f t="shared" si="364"/>
        <v>2.870781278391584</v>
      </c>
      <c r="AA871">
        <f t="shared" si="365"/>
        <v>2.2273303022003672</v>
      </c>
      <c r="AB871">
        <f t="shared" si="366"/>
        <v>1.8808566996358653</v>
      </c>
      <c r="AC871">
        <f t="shared" si="367"/>
        <v>1.3034006953616963</v>
      </c>
      <c r="AD871">
        <f t="shared" si="368"/>
        <v>0.82493714896309889</v>
      </c>
      <c r="AE871">
        <f t="shared" si="369"/>
        <v>1.0992484074956228</v>
      </c>
      <c r="AF871">
        <f t="shared" si="370"/>
        <v>1.1603702697414953</v>
      </c>
      <c r="AG871">
        <f t="shared" si="371"/>
        <v>4.6232876385250883</v>
      </c>
      <c r="AH871">
        <f t="shared" si="372"/>
        <v>3.5870335126487758</v>
      </c>
      <c r="AI871">
        <f t="shared" si="373"/>
        <v>3.0290505217922989</v>
      </c>
      <c r="AJ871">
        <f t="shared" si="374"/>
        <v>2.0990788703648393</v>
      </c>
      <c r="AK871">
        <f t="shared" si="375"/>
        <v>1.3285309306106576</v>
      </c>
      <c r="AL871">
        <f t="shared" si="376"/>
        <v>1.4370231979579933</v>
      </c>
      <c r="AM871">
        <f t="shared" si="377"/>
        <v>1.5311944860154805</v>
      </c>
      <c r="AN871">
        <f>ACOS(COS(RADIANS(90-$C871)) *COS(RADIANS(90-'1. Intensity Data'!$C$8)) +SIN(RADIANS(90-'Climate Stations - U of M'!$C871)) *SIN(RADIANS(90-'1. Intensity Data'!$C$8)) *COS(RADIANS('Climate Stations - U of M'!$D871-'1. Intensity Data'!$C$9))) *6371</f>
        <v>212.56723715253136</v>
      </c>
    </row>
    <row r="872" spans="1:40" x14ac:dyDescent="0.25">
      <c r="A872">
        <v>754</v>
      </c>
      <c r="B872" t="s">
        <v>1507</v>
      </c>
      <c r="C872">
        <v>48.819699999999898</v>
      </c>
      <c r="D872">
        <v>-104.94280000000001</v>
      </c>
      <c r="E872">
        <v>641.89999999999895</v>
      </c>
      <c r="F872" t="s">
        <v>1508</v>
      </c>
      <c r="G872" t="s">
        <v>2345</v>
      </c>
      <c r="H872" s="8">
        <v>1.2416700000000001</v>
      </c>
      <c r="I872" s="8">
        <v>1.8044500000000001</v>
      </c>
      <c r="J872" s="8">
        <v>3.1130599999999999</v>
      </c>
      <c r="K872" s="8">
        <v>4.22</v>
      </c>
      <c r="L872">
        <f t="shared" si="351"/>
        <v>2105.9711959999968</v>
      </c>
      <c r="M872">
        <f t="shared" si="352"/>
        <v>0.78842700330904159</v>
      </c>
      <c r="N872">
        <f t="shared" si="353"/>
        <v>2.3462556794387681</v>
      </c>
      <c r="O872" s="6">
        <f t="shared" si="354"/>
        <v>0.39821562244602199</v>
      </c>
      <c r="P872" s="6">
        <f t="shared" si="355"/>
        <v>0.51240496735565744</v>
      </c>
      <c r="Q872">
        <f t="shared" si="356"/>
        <v>1.4293303233972128</v>
      </c>
      <c r="R872" s="8">
        <v>1.4832961382110907</v>
      </c>
      <c r="S872">
        <f t="shared" si="357"/>
        <v>2.7437259715154645</v>
      </c>
      <c r="T872">
        <f t="shared" si="358"/>
        <v>2.1287529089344126</v>
      </c>
      <c r="U872">
        <f t="shared" si="359"/>
        <v>1.7976135675446148</v>
      </c>
      <c r="V872">
        <f t="shared" si="360"/>
        <v>1.2457146652282858</v>
      </c>
      <c r="W872">
        <f t="shared" si="361"/>
        <v>0.78842700330904159</v>
      </c>
      <c r="X872">
        <f t="shared" si="362"/>
        <v>0.90173775248178123</v>
      </c>
      <c r="Y872">
        <f t="shared" si="363"/>
        <v>1.0000914827637193</v>
      </c>
      <c r="Z872">
        <f t="shared" si="364"/>
        <v>4.9740695254223004</v>
      </c>
      <c r="AA872">
        <f t="shared" si="365"/>
        <v>3.8591918731724744</v>
      </c>
      <c r="AB872">
        <f t="shared" si="366"/>
        <v>3.258873137345645</v>
      </c>
      <c r="AC872">
        <f t="shared" si="367"/>
        <v>2.2583419109675962</v>
      </c>
      <c r="AD872">
        <f t="shared" si="368"/>
        <v>1.4293303233972128</v>
      </c>
      <c r="AE872">
        <f t="shared" si="369"/>
        <v>1.1424476711832408</v>
      </c>
      <c r="AF872">
        <f t="shared" si="370"/>
        <v>1.2410664943099654</v>
      </c>
      <c r="AG872">
        <f t="shared" si="371"/>
        <v>8.1649697644469121</v>
      </c>
      <c r="AH872">
        <f t="shared" si="372"/>
        <v>6.3348903344846743</v>
      </c>
      <c r="AI872">
        <f t="shared" si="373"/>
        <v>5.3494629491203911</v>
      </c>
      <c r="AJ872">
        <f t="shared" si="374"/>
        <v>3.7070839735132539</v>
      </c>
      <c r="AK872">
        <f t="shared" si="375"/>
        <v>2.3462556794387681</v>
      </c>
      <c r="AL872">
        <f t="shared" si="376"/>
        <v>2.5379567595790764</v>
      </c>
      <c r="AM872">
        <f t="shared" si="377"/>
        <v>2.7043532971408633</v>
      </c>
      <c r="AN872">
        <f>ACOS(COS(RADIANS(90-$C872)) *COS(RADIANS(90-'1. Intensity Data'!$C$8)) +SIN(RADIANS(90-'Climate Stations - U of M'!$C872)) *SIN(RADIANS(90-'1. Intensity Data'!$C$8)) *COS(RADIANS('Climate Stations - U of M'!$D872-'1. Intensity Data'!$C$9))) *6371</f>
        <v>583.93564926346119</v>
      </c>
    </row>
    <row r="873" spans="1:40" x14ac:dyDescent="0.25">
      <c r="A873">
        <v>206</v>
      </c>
      <c r="B873" t="s">
        <v>414</v>
      </c>
      <c r="C873">
        <v>45.669699999999899</v>
      </c>
      <c r="D873">
        <v>-109.472399999999</v>
      </c>
      <c r="E873" s="13">
        <v>1166.2</v>
      </c>
      <c r="F873" t="s">
        <v>415</v>
      </c>
      <c r="G873" t="s">
        <v>2345</v>
      </c>
      <c r="H873" s="8">
        <v>0.9</v>
      </c>
      <c r="I873" s="8">
        <v>1.41364</v>
      </c>
      <c r="J873" s="8">
        <v>2.2057000000000002</v>
      </c>
      <c r="K873" s="8">
        <v>3.4142899999999998</v>
      </c>
      <c r="L873">
        <f t="shared" si="351"/>
        <v>3826.1156080000001</v>
      </c>
      <c r="M873">
        <f t="shared" si="352"/>
        <v>0.53796010299651975</v>
      </c>
      <c r="N873">
        <f t="shared" si="353"/>
        <v>1.6348859344557292</v>
      </c>
      <c r="O873" s="6">
        <f t="shared" si="354"/>
        <v>0.2803986147160088</v>
      </c>
      <c r="P873" s="6">
        <f t="shared" si="355"/>
        <v>0.34360259377320379</v>
      </c>
      <c r="Q873">
        <f t="shared" si="356"/>
        <v>0.98924426411446653</v>
      </c>
      <c r="R873" s="8">
        <v>1.0255851506746114</v>
      </c>
      <c r="S873">
        <f t="shared" si="357"/>
        <v>1.8721011584278886</v>
      </c>
      <c r="T873">
        <f t="shared" si="358"/>
        <v>1.4524922780906033</v>
      </c>
      <c r="U873">
        <f t="shared" si="359"/>
        <v>1.2265490348320649</v>
      </c>
      <c r="V873">
        <f t="shared" si="360"/>
        <v>0.8499769627345013</v>
      </c>
      <c r="W873">
        <f t="shared" si="361"/>
        <v>0.53796010299651975</v>
      </c>
      <c r="X873">
        <f t="shared" si="362"/>
        <v>0.62847007724738979</v>
      </c>
      <c r="Y873">
        <f t="shared" si="363"/>
        <v>0.70703273489714502</v>
      </c>
      <c r="Z873">
        <f t="shared" si="364"/>
        <v>3.4425700391183436</v>
      </c>
      <c r="AA873">
        <f t="shared" si="365"/>
        <v>2.67095951310906</v>
      </c>
      <c r="AB873">
        <f t="shared" si="366"/>
        <v>2.2554769221809834</v>
      </c>
      <c r="AC873">
        <f t="shared" si="367"/>
        <v>1.5630059373008571</v>
      </c>
      <c r="AD873">
        <f t="shared" si="368"/>
        <v>0.98924426411446653</v>
      </c>
      <c r="AE873">
        <f t="shared" si="369"/>
        <v>1.028019924299121</v>
      </c>
      <c r="AF873">
        <f t="shared" si="370"/>
        <v>1.0273154631304298</v>
      </c>
      <c r="AG873">
        <f t="shared" si="371"/>
        <v>5.6894030519059369</v>
      </c>
      <c r="AH873">
        <f t="shared" si="372"/>
        <v>4.4141920230304681</v>
      </c>
      <c r="AI873">
        <f t="shared" si="373"/>
        <v>3.727539930559062</v>
      </c>
      <c r="AJ873">
        <f t="shared" si="374"/>
        <v>2.5831197764400522</v>
      </c>
      <c r="AK873">
        <f t="shared" si="375"/>
        <v>1.6348859344557292</v>
      </c>
      <c r="AL873">
        <f t="shared" si="376"/>
        <v>1.7775894508417969</v>
      </c>
      <c r="AM873">
        <f t="shared" si="377"/>
        <v>1.9014561030649038</v>
      </c>
      <c r="AN873">
        <f>ACOS(COS(RADIANS(90-$C873)) *COS(RADIANS(90-'1. Intensity Data'!$C$8)) +SIN(RADIANS(90-'Climate Stations - U of M'!$C873)) *SIN(RADIANS(90-'1. Intensity Data'!$C$8)) *COS(RADIANS('Climate Stations - U of M'!$D873-'1. Intensity Data'!$C$9))) *6371</f>
        <v>220.95581652695174</v>
      </c>
    </row>
    <row r="874" spans="1:40" x14ac:dyDescent="0.25">
      <c r="A874">
        <v>189</v>
      </c>
      <c r="B874" t="s">
        <v>380</v>
      </c>
      <c r="C874">
        <v>45.6907</v>
      </c>
      <c r="D874">
        <v>-109.717299999999</v>
      </c>
      <c r="E874" s="13">
        <v>1247.2</v>
      </c>
      <c r="F874" t="s">
        <v>381</v>
      </c>
      <c r="G874" t="s">
        <v>2345</v>
      </c>
      <c r="H874" s="8">
        <v>0.96496000000000004</v>
      </c>
      <c r="I874" s="8">
        <v>1.4636400000000001</v>
      </c>
      <c r="J874" s="8">
        <v>2.26667</v>
      </c>
      <c r="K874" s="8">
        <v>3.5</v>
      </c>
      <c r="L874">
        <f t="shared" si="351"/>
        <v>4091.863648</v>
      </c>
      <c r="M874">
        <f t="shared" si="352"/>
        <v>0.59420585897078526</v>
      </c>
      <c r="N874">
        <f t="shared" si="353"/>
        <v>1.6594752953878</v>
      </c>
      <c r="O874" s="6">
        <f t="shared" si="354"/>
        <v>0.27230653678132649</v>
      </c>
      <c r="P874" s="6">
        <f t="shared" si="355"/>
        <v>0.40545735075276568</v>
      </c>
      <c r="Q874">
        <f t="shared" si="356"/>
        <v>1.0324663230702829</v>
      </c>
      <c r="R874" s="8">
        <v>1.4864946580195615</v>
      </c>
      <c r="S874">
        <f t="shared" si="357"/>
        <v>2.0678363892183329</v>
      </c>
      <c r="T874">
        <f t="shared" si="358"/>
        <v>1.6043558192211202</v>
      </c>
      <c r="U874">
        <f t="shared" si="359"/>
        <v>1.3547893584533903</v>
      </c>
      <c r="V874">
        <f t="shared" si="360"/>
        <v>0.93884525717384071</v>
      </c>
      <c r="W874">
        <f t="shared" si="361"/>
        <v>0.59420585897078526</v>
      </c>
      <c r="X874">
        <f t="shared" si="362"/>
        <v>0.68689439422808896</v>
      </c>
      <c r="Y874">
        <f t="shared" si="363"/>
        <v>0.76734804283142855</v>
      </c>
      <c r="Z874">
        <f t="shared" si="364"/>
        <v>3.5929828042845844</v>
      </c>
      <c r="AA874">
        <f t="shared" si="365"/>
        <v>2.7876590722897641</v>
      </c>
      <c r="AB874">
        <f t="shared" si="366"/>
        <v>2.3540232166002446</v>
      </c>
      <c r="AC874">
        <f t="shared" si="367"/>
        <v>1.6312967904510469</v>
      </c>
      <c r="AD874">
        <f t="shared" si="368"/>
        <v>1.0324663230702829</v>
      </c>
      <c r="AE874">
        <f t="shared" si="369"/>
        <v>1.1432473011353586</v>
      </c>
      <c r="AF874">
        <f t="shared" si="370"/>
        <v>1.2425602030605214</v>
      </c>
      <c r="AG874">
        <f t="shared" si="371"/>
        <v>5.7749740279495434</v>
      </c>
      <c r="AH874">
        <f t="shared" si="372"/>
        <v>4.4805832975470601</v>
      </c>
      <c r="AI874">
        <f t="shared" si="373"/>
        <v>3.7836036734841838</v>
      </c>
      <c r="AJ874">
        <f t="shared" si="374"/>
        <v>2.6219709667127242</v>
      </c>
      <c r="AK874">
        <f t="shared" si="375"/>
        <v>1.6594752953878</v>
      </c>
      <c r="AL874">
        <f t="shared" si="376"/>
        <v>1.8112739715408499</v>
      </c>
      <c r="AM874">
        <f t="shared" si="377"/>
        <v>1.9430352224416976</v>
      </c>
      <c r="AN874">
        <f>ACOS(COS(RADIANS(90-$C874)) *COS(RADIANS(90-'1. Intensity Data'!$C$8)) +SIN(RADIANS(90-'Climate Stations - U of M'!$C874)) *SIN(RADIANS(90-'1. Intensity Data'!$C$8)) *COS(RADIANS('Climate Stations - U of M'!$D874-'1. Intensity Data'!$C$9))) *6371</f>
        <v>203.23473123009555</v>
      </c>
    </row>
    <row r="875" spans="1:40" x14ac:dyDescent="0.25">
      <c r="A875">
        <v>755</v>
      </c>
      <c r="B875" t="s">
        <v>1509</v>
      </c>
      <c r="C875">
        <v>45.705800000000004</v>
      </c>
      <c r="D875">
        <v>-109.5389</v>
      </c>
      <c r="E875" s="13">
        <v>1141.2</v>
      </c>
      <c r="F875" t="s">
        <v>1510</v>
      </c>
      <c r="G875" t="s">
        <v>2345</v>
      </c>
      <c r="H875" s="8">
        <v>0.88610999999999995</v>
      </c>
      <c r="I875" s="8">
        <v>1.3833299999999999</v>
      </c>
      <c r="J875" s="8">
        <v>2.1783199999999998</v>
      </c>
      <c r="K875" s="8">
        <v>3.3875000000000002</v>
      </c>
      <c r="L875">
        <f t="shared" si="351"/>
        <v>3744.0946080000003</v>
      </c>
      <c r="M875">
        <f t="shared" si="352"/>
        <v>0.53317225070590535</v>
      </c>
      <c r="N875">
        <f t="shared" si="353"/>
        <v>1.6190532689059185</v>
      </c>
      <c r="O875" s="6">
        <f t="shared" si="354"/>
        <v>0.27757531504628014</v>
      </c>
      <c r="P875" s="6">
        <f t="shared" si="355"/>
        <v>0.3407717036885376</v>
      </c>
      <c r="Q875">
        <f t="shared" si="356"/>
        <v>0.97991248629722816</v>
      </c>
      <c r="R875" s="8">
        <v>1.4599779573687959</v>
      </c>
      <c r="S875">
        <f t="shared" si="357"/>
        <v>1.8554394324565506</v>
      </c>
      <c r="T875">
        <f t="shared" si="358"/>
        <v>1.4395650769059445</v>
      </c>
      <c r="U875">
        <f t="shared" si="359"/>
        <v>1.2156327316094642</v>
      </c>
      <c r="V875">
        <f t="shared" si="360"/>
        <v>0.84241215611533049</v>
      </c>
      <c r="W875">
        <f t="shared" si="361"/>
        <v>0.53317225070590535</v>
      </c>
      <c r="X875">
        <f t="shared" si="362"/>
        <v>0.621406688029429</v>
      </c>
      <c r="Y875">
        <f t="shared" si="363"/>
        <v>0.69799417962624766</v>
      </c>
      <c r="Z875">
        <f t="shared" si="364"/>
        <v>3.4100954523143541</v>
      </c>
      <c r="AA875">
        <f t="shared" si="365"/>
        <v>2.6457637130025162</v>
      </c>
      <c r="AB875">
        <f t="shared" si="366"/>
        <v>2.2342004687576802</v>
      </c>
      <c r="AC875">
        <f t="shared" si="367"/>
        <v>1.5482617283496205</v>
      </c>
      <c r="AD875">
        <f t="shared" si="368"/>
        <v>0.97991248629722816</v>
      </c>
      <c r="AE875">
        <f t="shared" si="369"/>
        <v>1.1366181259726671</v>
      </c>
      <c r="AF875">
        <f t="shared" si="370"/>
        <v>1.2301769038566137</v>
      </c>
      <c r="AG875">
        <f t="shared" si="371"/>
        <v>5.6343053757925965</v>
      </c>
      <c r="AH875">
        <f t="shared" si="372"/>
        <v>4.3714438260459794</v>
      </c>
      <c r="AI875">
        <f t="shared" si="373"/>
        <v>3.6914414531054938</v>
      </c>
      <c r="AJ875">
        <f t="shared" si="374"/>
        <v>2.5581041648713514</v>
      </c>
      <c r="AK875">
        <f t="shared" si="375"/>
        <v>1.6190532689059185</v>
      </c>
      <c r="AL875">
        <f t="shared" si="376"/>
        <v>1.7588699516794386</v>
      </c>
      <c r="AM875">
        <f t="shared" si="377"/>
        <v>1.8802308323268546</v>
      </c>
      <c r="AN875">
        <f>ACOS(COS(RADIANS(90-$C875)) *COS(RADIANS(90-'1. Intensity Data'!$C$8)) +SIN(RADIANS(90-'Climate Stations - U of M'!$C875)) *SIN(RADIANS(90-'1. Intensity Data'!$C$8)) *COS(RADIANS('Climate Stations - U of M'!$D875-'1. Intensity Data'!$C$9))) *6371</f>
        <v>214.50346187491408</v>
      </c>
    </row>
    <row r="876" spans="1:40" x14ac:dyDescent="0.25">
      <c r="A876">
        <v>756</v>
      </c>
      <c r="B876" t="s">
        <v>1511</v>
      </c>
      <c r="C876">
        <v>45.866700000000002</v>
      </c>
      <c r="D876">
        <v>-111.05</v>
      </c>
      <c r="E876" s="13">
        <v>1447.8</v>
      </c>
      <c r="F876" t="s">
        <v>1512</v>
      </c>
      <c r="G876" t="s">
        <v>2345</v>
      </c>
      <c r="H876" s="8">
        <v>1.0125</v>
      </c>
      <c r="I876" s="8">
        <v>1.58</v>
      </c>
      <c r="J876" s="8">
        <v>2.17143</v>
      </c>
      <c r="K876" s="8">
        <v>3.7428599999999999</v>
      </c>
      <c r="L876">
        <f t="shared" si="351"/>
        <v>4750.0001519999996</v>
      </c>
      <c r="M876">
        <f t="shared" si="352"/>
        <v>0.60546143196202529</v>
      </c>
      <c r="N876">
        <f t="shared" si="353"/>
        <v>1.4821389083005663</v>
      </c>
      <c r="O876" s="6">
        <f t="shared" si="354"/>
        <v>0.22409824152928112</v>
      </c>
      <c r="P876" s="6">
        <f t="shared" si="355"/>
        <v>0.45012836767756237</v>
      </c>
      <c r="Q876">
        <f t="shared" si="356"/>
        <v>0.96613363798906426</v>
      </c>
      <c r="R876" s="8">
        <v>1.4530220851712623</v>
      </c>
      <c r="S876">
        <f t="shared" si="357"/>
        <v>2.1070057832278479</v>
      </c>
      <c r="T876">
        <f t="shared" si="358"/>
        <v>1.6347458662974681</v>
      </c>
      <c r="U876">
        <f t="shared" si="359"/>
        <v>1.3804520648734175</v>
      </c>
      <c r="V876">
        <f t="shared" si="360"/>
        <v>0.95662906250000002</v>
      </c>
      <c r="W876">
        <f t="shared" si="361"/>
        <v>0.60546143196202529</v>
      </c>
      <c r="X876">
        <f t="shared" si="362"/>
        <v>0.70722107397151901</v>
      </c>
      <c r="Y876">
        <f t="shared" si="363"/>
        <v>0.79554844323575957</v>
      </c>
      <c r="Z876">
        <f t="shared" si="364"/>
        <v>3.3621450602019429</v>
      </c>
      <c r="AA876">
        <f t="shared" si="365"/>
        <v>2.6085608225704737</v>
      </c>
      <c r="AB876">
        <f t="shared" si="366"/>
        <v>2.2027846946150662</v>
      </c>
      <c r="AC876">
        <f t="shared" si="367"/>
        <v>1.5264911480227217</v>
      </c>
      <c r="AD876">
        <f t="shared" si="368"/>
        <v>0.96613363798906426</v>
      </c>
      <c r="AE876">
        <f t="shared" si="369"/>
        <v>1.1348791579232838</v>
      </c>
      <c r="AF876">
        <f t="shared" si="370"/>
        <v>1.2269285115403656</v>
      </c>
      <c r="AG876">
        <f t="shared" si="371"/>
        <v>5.1578434008859704</v>
      </c>
      <c r="AH876">
        <f t="shared" si="372"/>
        <v>4.0017750524115296</v>
      </c>
      <c r="AI876">
        <f t="shared" si="373"/>
        <v>3.379276710925291</v>
      </c>
      <c r="AJ876">
        <f t="shared" si="374"/>
        <v>2.3417794751148948</v>
      </c>
      <c r="AK876">
        <f t="shared" si="375"/>
        <v>1.4821389083005663</v>
      </c>
      <c r="AL876">
        <f t="shared" si="376"/>
        <v>1.6544616812254247</v>
      </c>
      <c r="AM876">
        <f t="shared" si="377"/>
        <v>1.8040378481242016</v>
      </c>
      <c r="AN876">
        <f>ACOS(COS(RADIANS(90-$C876)) *COS(RADIANS(90-'1. Intensity Data'!$C$8)) +SIN(RADIANS(90-'Climate Stations - U of M'!$C876)) *SIN(RADIANS(90-'1. Intensity Data'!$C$8)) *COS(RADIANS('Climate Stations - U of M'!$D876-'1. Intensity Data'!$C$9))) *6371</f>
        <v>109.42176843361372</v>
      </c>
    </row>
    <row r="877" spans="1:40" x14ac:dyDescent="0.25">
      <c r="A877">
        <v>757</v>
      </c>
      <c r="B877" t="s">
        <v>1513</v>
      </c>
      <c r="C877">
        <v>45.816699999999898</v>
      </c>
      <c r="D877">
        <v>-112.15</v>
      </c>
      <c r="E877" s="13">
        <v>1335.9</v>
      </c>
      <c r="F877" t="s">
        <v>1514</v>
      </c>
      <c r="G877" t="s">
        <v>2345</v>
      </c>
      <c r="H877" s="8">
        <v>0.63965000000000005</v>
      </c>
      <c r="I877" s="8">
        <v>1.0648</v>
      </c>
      <c r="J877" s="8">
        <v>1.52071</v>
      </c>
      <c r="K877" s="8">
        <v>2.5757300000000001</v>
      </c>
      <c r="L877">
        <f t="shared" si="351"/>
        <v>4382.8741559999999</v>
      </c>
      <c r="M877">
        <f t="shared" si="352"/>
        <v>0.36998477556818188</v>
      </c>
      <c r="N877">
        <f t="shared" si="353"/>
        <v>1.2191685102509517</v>
      </c>
      <c r="O877" s="6">
        <f t="shared" si="354"/>
        <v>0.21707023028864625</v>
      </c>
      <c r="P877" s="6">
        <f t="shared" si="355"/>
        <v>0.21952315746010875</v>
      </c>
      <c r="Q877">
        <f t="shared" si="356"/>
        <v>0.7193458338555303</v>
      </c>
      <c r="R877" s="8">
        <v>1.504676682005172</v>
      </c>
      <c r="S877">
        <f t="shared" si="357"/>
        <v>1.2875470189772729</v>
      </c>
      <c r="T877">
        <f t="shared" si="358"/>
        <v>0.9989588940340911</v>
      </c>
      <c r="U877">
        <f t="shared" si="359"/>
        <v>0.84356528829545463</v>
      </c>
      <c r="V877">
        <f t="shared" si="360"/>
        <v>0.58457594539772739</v>
      </c>
      <c r="W877">
        <f t="shared" si="361"/>
        <v>0.36998477556818188</v>
      </c>
      <c r="X877">
        <f t="shared" si="362"/>
        <v>0.43740108167613645</v>
      </c>
      <c r="Y877">
        <f t="shared" si="363"/>
        <v>0.49591843537784097</v>
      </c>
      <c r="Z877">
        <f t="shared" si="364"/>
        <v>2.5033235018172455</v>
      </c>
      <c r="AA877">
        <f t="shared" si="365"/>
        <v>1.9422337514099319</v>
      </c>
      <c r="AB877">
        <f t="shared" si="366"/>
        <v>1.6401085011906089</v>
      </c>
      <c r="AC877">
        <f t="shared" si="367"/>
        <v>1.136566417491738</v>
      </c>
      <c r="AD877">
        <f t="shared" si="368"/>
        <v>0.7193458338555303</v>
      </c>
      <c r="AE877">
        <f t="shared" si="369"/>
        <v>1.1477928071317611</v>
      </c>
      <c r="AF877">
        <f t="shared" si="370"/>
        <v>1.2510512082618015</v>
      </c>
      <c r="AG877">
        <f t="shared" si="371"/>
        <v>4.2427064156733119</v>
      </c>
      <c r="AH877">
        <f t="shared" si="372"/>
        <v>3.2917549776775696</v>
      </c>
      <c r="AI877">
        <f t="shared" si="373"/>
        <v>2.7797042033721699</v>
      </c>
      <c r="AJ877">
        <f t="shared" si="374"/>
        <v>1.9262862461965038</v>
      </c>
      <c r="AK877">
        <f t="shared" si="375"/>
        <v>1.2191685102509517</v>
      </c>
      <c r="AL877">
        <f t="shared" si="376"/>
        <v>1.2945538826882139</v>
      </c>
      <c r="AM877">
        <f t="shared" si="377"/>
        <v>1.3599883859637574</v>
      </c>
      <c r="AN877">
        <f>ACOS(COS(RADIANS(90-$C877)) *COS(RADIANS(90-'1. Intensity Data'!$C$8)) +SIN(RADIANS(90-'Climate Stations - U of M'!$C877)) *SIN(RADIANS(90-'1. Intensity Data'!$C$8)) *COS(RADIANS('Climate Stations - U of M'!$D877-'1. Intensity Data'!$C$9))) *6371</f>
        <v>86.718896356667074</v>
      </c>
    </row>
    <row r="878" spans="1:40" x14ac:dyDescent="0.25">
      <c r="A878">
        <v>758</v>
      </c>
      <c r="B878" t="s">
        <v>1515</v>
      </c>
      <c r="C878">
        <v>48.616700000000002</v>
      </c>
      <c r="D878">
        <v>-104.7833</v>
      </c>
      <c r="E878">
        <v>688.79999999999905</v>
      </c>
      <c r="F878" t="s">
        <v>1516</v>
      </c>
      <c r="G878" t="s">
        <v>2345</v>
      </c>
      <c r="H878" s="8">
        <v>1.1184700000000001</v>
      </c>
      <c r="I878" s="8">
        <v>1.65459</v>
      </c>
      <c r="J878" s="8">
        <v>2.89167</v>
      </c>
      <c r="K878" s="8">
        <v>4.1070799999999998</v>
      </c>
      <c r="L878">
        <f t="shared" si="351"/>
        <v>2259.8425919999968</v>
      </c>
      <c r="M878">
        <f t="shared" si="352"/>
        <v>0.70089653352250414</v>
      </c>
      <c r="N878">
        <f t="shared" si="353"/>
        <v>2.1444088939136225</v>
      </c>
      <c r="O878" s="6">
        <f t="shared" si="354"/>
        <v>0.36899383219070175</v>
      </c>
      <c r="P878" s="6">
        <f t="shared" si="355"/>
        <v>0.4451294990955097</v>
      </c>
      <c r="Q878">
        <f t="shared" si="356"/>
        <v>1.294769196504566</v>
      </c>
      <c r="R878" s="8">
        <v>1.5385972718696785</v>
      </c>
      <c r="S878">
        <f t="shared" si="357"/>
        <v>2.4391199366583143</v>
      </c>
      <c r="T878">
        <f t="shared" si="358"/>
        <v>1.8924206405107613</v>
      </c>
      <c r="U878">
        <f t="shared" si="359"/>
        <v>1.5980440964313094</v>
      </c>
      <c r="V878">
        <f t="shared" si="360"/>
        <v>1.1074165229655566</v>
      </c>
      <c r="W878">
        <f t="shared" si="361"/>
        <v>0.70089653352250414</v>
      </c>
      <c r="X878">
        <f t="shared" si="362"/>
        <v>0.80528990014187807</v>
      </c>
      <c r="Y878">
        <f t="shared" si="363"/>
        <v>0.8959033423674948</v>
      </c>
      <c r="Z878">
        <f t="shared" si="364"/>
        <v>4.5057968038358895</v>
      </c>
      <c r="AA878">
        <f t="shared" si="365"/>
        <v>3.4958768305623282</v>
      </c>
      <c r="AB878">
        <f t="shared" si="366"/>
        <v>2.9520737680304103</v>
      </c>
      <c r="AC878">
        <f t="shared" si="367"/>
        <v>2.0457353304772146</v>
      </c>
      <c r="AD878">
        <f t="shared" si="368"/>
        <v>1.294769196504566</v>
      </c>
      <c r="AE878">
        <f t="shared" si="369"/>
        <v>1.1562729545978878</v>
      </c>
      <c r="AF878">
        <f t="shared" si="370"/>
        <v>1.266892123728526</v>
      </c>
      <c r="AG878">
        <f t="shared" si="371"/>
        <v>7.4625429508194063</v>
      </c>
      <c r="AH878">
        <f t="shared" si="372"/>
        <v>5.7899040135667805</v>
      </c>
      <c r="AI878">
        <f t="shared" si="373"/>
        <v>4.8892522781230587</v>
      </c>
      <c r="AJ878">
        <f t="shared" si="374"/>
        <v>3.3881660523835238</v>
      </c>
      <c r="AK878">
        <f t="shared" si="375"/>
        <v>2.1444088939136225</v>
      </c>
      <c r="AL878">
        <f t="shared" si="376"/>
        <v>2.3312241704352168</v>
      </c>
      <c r="AM878">
        <f t="shared" si="377"/>
        <v>2.4933798304559609</v>
      </c>
      <c r="AN878">
        <f>ACOS(COS(RADIANS(90-$C878)) *COS(RADIANS(90-'1. Intensity Data'!$C$8)) +SIN(RADIANS(90-'Climate Stations - U of M'!$C878)) *SIN(RADIANS(90-'1. Intensity Data'!$C$8)) *COS(RADIANS('Climate Stations - U of M'!$D878-'1. Intensity Data'!$C$9))) *6371</f>
        <v>586.700247690688</v>
      </c>
    </row>
    <row r="879" spans="1:40" x14ac:dyDescent="0.25">
      <c r="A879">
        <v>759</v>
      </c>
      <c r="B879" t="s">
        <v>1517</v>
      </c>
      <c r="C879">
        <v>48.866700000000002</v>
      </c>
      <c r="D879">
        <v>-115.2333</v>
      </c>
      <c r="E879">
        <v>688.79999999999905</v>
      </c>
      <c r="F879" t="s">
        <v>1518</v>
      </c>
      <c r="G879" t="s">
        <v>2346</v>
      </c>
      <c r="H879" s="8">
        <v>0.75556000000000001</v>
      </c>
      <c r="I879" s="8">
        <v>1.3932199999999999</v>
      </c>
      <c r="J879" s="8">
        <v>1.78633</v>
      </c>
      <c r="K879" s="8">
        <v>2.93465</v>
      </c>
      <c r="L879">
        <f t="shared" si="351"/>
        <v>2259.8425919999968</v>
      </c>
      <c r="M879">
        <f t="shared" si="352"/>
        <v>0.33293017508352052</v>
      </c>
      <c r="N879">
        <f t="shared" si="353"/>
        <v>1.0891190884054753</v>
      </c>
      <c r="O879" s="6">
        <f t="shared" si="354"/>
        <v>0.19329868773079839</v>
      </c>
      <c r="P879" s="6">
        <f t="shared" si="355"/>
        <v>0.1989457346769804</v>
      </c>
      <c r="Q879">
        <f t="shared" si="356"/>
        <v>0.64403241154122792</v>
      </c>
      <c r="R879" s="8">
        <v>0.89432388678787311</v>
      </c>
      <c r="S879">
        <f t="shared" si="357"/>
        <v>1.1585970092906512</v>
      </c>
      <c r="T879">
        <f t="shared" si="358"/>
        <v>0.89891147272550542</v>
      </c>
      <c r="U879">
        <f t="shared" si="359"/>
        <v>0.7590807991904267</v>
      </c>
      <c r="V879">
        <f t="shared" si="360"/>
        <v>0.52602967663196243</v>
      </c>
      <c r="W879">
        <f t="shared" si="361"/>
        <v>0.33293017508352052</v>
      </c>
      <c r="X879">
        <f t="shared" si="362"/>
        <v>0.43858763131264039</v>
      </c>
      <c r="Y879">
        <f t="shared" si="363"/>
        <v>0.53029830331951644</v>
      </c>
      <c r="Z879">
        <f t="shared" si="364"/>
        <v>2.2412327921634727</v>
      </c>
      <c r="AA879">
        <f t="shared" si="365"/>
        <v>1.7388875111613156</v>
      </c>
      <c r="AB879">
        <f t="shared" si="366"/>
        <v>1.4683938983139995</v>
      </c>
      <c r="AC879">
        <f t="shared" si="367"/>
        <v>1.0175712102351402</v>
      </c>
      <c r="AD879">
        <f t="shared" si="368"/>
        <v>0.64403241154122792</v>
      </c>
      <c r="AE879">
        <f t="shared" si="369"/>
        <v>0.9952046083274364</v>
      </c>
      <c r="AF879">
        <f t="shared" si="370"/>
        <v>0.9660164528953229</v>
      </c>
      <c r="AG879">
        <f t="shared" si="371"/>
        <v>3.7901344276510534</v>
      </c>
      <c r="AH879">
        <f t="shared" si="372"/>
        <v>2.9406215386947836</v>
      </c>
      <c r="AI879">
        <f t="shared" si="373"/>
        <v>2.4831915215644838</v>
      </c>
      <c r="AJ879">
        <f t="shared" si="374"/>
        <v>1.720808159680651</v>
      </c>
      <c r="AK879">
        <f t="shared" si="375"/>
        <v>1.0891190884054753</v>
      </c>
      <c r="AL879">
        <f t="shared" si="376"/>
        <v>1.2634218163041067</v>
      </c>
      <c r="AM879">
        <f t="shared" si="377"/>
        <v>1.4147165841201184</v>
      </c>
      <c r="AN879">
        <f>ACOS(COS(RADIANS(90-$C879)) *COS(RADIANS(90-'1. Intensity Data'!$C$8)) +SIN(RADIANS(90-'Climate Stations - U of M'!$C879)) *SIN(RADIANS(90-'1. Intensity Data'!$C$8)) *COS(RADIANS('Climate Stations - U of M'!$D879-'1. Intensity Data'!$C$9))) *6371</f>
        <v>349.28935528634707</v>
      </c>
    </row>
    <row r="880" spans="1:40" x14ac:dyDescent="0.25">
      <c r="A880">
        <v>760</v>
      </c>
      <c r="B880" t="s">
        <v>1519</v>
      </c>
      <c r="C880">
        <v>48.883299999999899</v>
      </c>
      <c r="D880">
        <v>-115.2</v>
      </c>
      <c r="E880">
        <v>716.89999999999895</v>
      </c>
      <c r="F880" t="s">
        <v>1520</v>
      </c>
      <c r="G880" t="s">
        <v>2346</v>
      </c>
      <c r="H880" s="8">
        <v>0.75422999999999996</v>
      </c>
      <c r="I880" s="8">
        <v>1.3858200000000001</v>
      </c>
      <c r="J880" s="8">
        <v>1.7787599999999999</v>
      </c>
      <c r="K880" s="8">
        <v>2.9355600000000002</v>
      </c>
      <c r="L880">
        <f t="shared" si="351"/>
        <v>2352.0341959999964</v>
      </c>
      <c r="M880">
        <f t="shared" si="352"/>
        <v>0.3343775217177607</v>
      </c>
      <c r="N880">
        <f t="shared" si="353"/>
        <v>1.0836556013967</v>
      </c>
      <c r="O880" s="6">
        <f t="shared" si="354"/>
        <v>0.19153212510235113</v>
      </c>
      <c r="P880" s="6">
        <f t="shared" si="355"/>
        <v>0.20161756921641127</v>
      </c>
      <c r="Q880">
        <f t="shared" si="356"/>
        <v>0.64263658530655565</v>
      </c>
      <c r="R880" s="8">
        <v>1.0394904360850397</v>
      </c>
      <c r="S880">
        <f t="shared" si="357"/>
        <v>1.1636337755778072</v>
      </c>
      <c r="T880">
        <f t="shared" si="358"/>
        <v>0.9028193086379539</v>
      </c>
      <c r="U880">
        <f t="shared" si="359"/>
        <v>0.76238074951649437</v>
      </c>
      <c r="V880">
        <f t="shared" si="360"/>
        <v>0.52831648431406197</v>
      </c>
      <c r="W880">
        <f t="shared" si="361"/>
        <v>0.3343775217177607</v>
      </c>
      <c r="X880">
        <f t="shared" si="362"/>
        <v>0.43934064128832051</v>
      </c>
      <c r="Y880">
        <f t="shared" si="363"/>
        <v>0.53044862907556645</v>
      </c>
      <c r="Z880">
        <f t="shared" si="364"/>
        <v>2.2363753168668135</v>
      </c>
      <c r="AA880">
        <f t="shared" si="365"/>
        <v>1.7351187803277004</v>
      </c>
      <c r="AB880">
        <f t="shared" si="366"/>
        <v>1.4652114144989468</v>
      </c>
      <c r="AC880">
        <f t="shared" si="367"/>
        <v>1.0153658047843579</v>
      </c>
      <c r="AD880">
        <f t="shared" si="368"/>
        <v>0.64263658530655565</v>
      </c>
      <c r="AE880">
        <f t="shared" si="369"/>
        <v>1.031496245651728</v>
      </c>
      <c r="AF880">
        <f t="shared" si="370"/>
        <v>1.0338092314170997</v>
      </c>
      <c r="AG880">
        <f t="shared" si="371"/>
        <v>3.7711214928605159</v>
      </c>
      <c r="AH880">
        <f t="shared" si="372"/>
        <v>2.92587012377109</v>
      </c>
      <c r="AI880">
        <f t="shared" si="373"/>
        <v>2.470734771184476</v>
      </c>
      <c r="AJ880">
        <f t="shared" si="374"/>
        <v>1.7121758502067861</v>
      </c>
      <c r="AK880">
        <f t="shared" si="375"/>
        <v>1.0836556013967</v>
      </c>
      <c r="AL880">
        <f t="shared" si="376"/>
        <v>1.2574317010475251</v>
      </c>
      <c r="AM880">
        <f t="shared" si="377"/>
        <v>1.4082693555444412</v>
      </c>
      <c r="AN880">
        <f>ACOS(COS(RADIANS(90-$C880)) *COS(RADIANS(90-'1. Intensity Data'!$C$8)) +SIN(RADIANS(90-'Climate Stations - U of M'!$C880)) *SIN(RADIANS(90-'1. Intensity Data'!$C$8)) *COS(RADIANS('Climate Stations - U of M'!$D880-'1. Intensity Data'!$C$9))) *6371</f>
        <v>348.89776944416064</v>
      </c>
    </row>
    <row r="881" spans="1:40" x14ac:dyDescent="0.25">
      <c r="A881">
        <v>761</v>
      </c>
      <c r="B881" t="s">
        <v>1521</v>
      </c>
      <c r="C881">
        <v>47.633299999999899</v>
      </c>
      <c r="D881">
        <v>-105.0667</v>
      </c>
      <c r="E881">
        <v>762.89999999999895</v>
      </c>
      <c r="F881" t="s">
        <v>1522</v>
      </c>
      <c r="G881" t="s">
        <v>2345</v>
      </c>
      <c r="H881" s="8">
        <v>1.06623</v>
      </c>
      <c r="I881" s="8">
        <v>1.56558</v>
      </c>
      <c r="J881" s="8">
        <v>2.7357100000000001</v>
      </c>
      <c r="K881" s="8">
        <v>3.6287600000000002</v>
      </c>
      <c r="L881">
        <f t="shared" si="351"/>
        <v>2502.9528359999968</v>
      </c>
      <c r="M881">
        <f t="shared" si="352"/>
        <v>0.67427378190894116</v>
      </c>
      <c r="N881">
        <f t="shared" si="353"/>
        <v>2.1571804620610897</v>
      </c>
      <c r="O881" s="6">
        <f t="shared" si="354"/>
        <v>0.37906389560964598</v>
      </c>
      <c r="P881" s="6">
        <f t="shared" si="355"/>
        <v>0.4115267114150456</v>
      </c>
      <c r="Q881">
        <f t="shared" si="356"/>
        <v>1.2843535867380678</v>
      </c>
      <c r="R881" s="8">
        <v>1.0310517092039815</v>
      </c>
      <c r="S881">
        <f t="shared" si="357"/>
        <v>2.3464727610431151</v>
      </c>
      <c r="T881">
        <f t="shared" si="358"/>
        <v>1.8205392111541414</v>
      </c>
      <c r="U881">
        <f t="shared" si="359"/>
        <v>1.5373442227523857</v>
      </c>
      <c r="V881">
        <f t="shared" si="360"/>
        <v>1.065352575416127</v>
      </c>
      <c r="W881">
        <f t="shared" si="361"/>
        <v>0.67427378190894116</v>
      </c>
      <c r="X881">
        <f t="shared" si="362"/>
        <v>0.7722628364317059</v>
      </c>
      <c r="Y881">
        <f t="shared" si="363"/>
        <v>0.85731733575746571</v>
      </c>
      <c r="Z881">
        <f t="shared" si="364"/>
        <v>4.4695504818484757</v>
      </c>
      <c r="AA881">
        <f t="shared" si="365"/>
        <v>3.4677546841927831</v>
      </c>
      <c r="AB881">
        <f t="shared" si="366"/>
        <v>2.9283261777627945</v>
      </c>
      <c r="AC881">
        <f t="shared" si="367"/>
        <v>2.0292786670461473</v>
      </c>
      <c r="AD881">
        <f t="shared" si="368"/>
        <v>1.2843535867380678</v>
      </c>
      <c r="AE881">
        <f t="shared" si="369"/>
        <v>1.0293865639314634</v>
      </c>
      <c r="AF881">
        <f t="shared" si="370"/>
        <v>1.0298683459636455</v>
      </c>
      <c r="AG881">
        <f t="shared" si="371"/>
        <v>7.5069880079725921</v>
      </c>
      <c r="AH881">
        <f t="shared" si="372"/>
        <v>5.8243872475649425</v>
      </c>
      <c r="AI881">
        <f t="shared" si="373"/>
        <v>4.918371453499284</v>
      </c>
      <c r="AJ881">
        <f t="shared" si="374"/>
        <v>3.4083451300565217</v>
      </c>
      <c r="AK881">
        <f t="shared" si="375"/>
        <v>2.1571804620610897</v>
      </c>
      <c r="AL881">
        <f t="shared" si="376"/>
        <v>2.3018128465458174</v>
      </c>
      <c r="AM881">
        <f t="shared" si="377"/>
        <v>2.4273537562785608</v>
      </c>
      <c r="AN881">
        <f>ACOS(COS(RADIANS(90-$C881)) *COS(RADIANS(90-'1. Intensity Data'!$C$8)) +SIN(RADIANS(90-'Climate Stations - U of M'!$C881)) *SIN(RADIANS(90-'1. Intensity Data'!$C$8)) *COS(RADIANS('Climate Stations - U of M'!$D881-'1. Intensity Data'!$C$9))) *6371</f>
        <v>538.11327288580628</v>
      </c>
    </row>
    <row r="882" spans="1:40" x14ac:dyDescent="0.25">
      <c r="A882">
        <v>762</v>
      </c>
      <c r="B882" t="s">
        <v>1523</v>
      </c>
      <c r="C882">
        <v>47.568600000000004</v>
      </c>
      <c r="D882">
        <v>-105.23390000000001</v>
      </c>
      <c r="E882">
        <v>731.5</v>
      </c>
      <c r="F882" t="s">
        <v>1524</v>
      </c>
      <c r="G882" t="s">
        <v>2345</v>
      </c>
      <c r="H882" s="8">
        <v>1.07291</v>
      </c>
      <c r="I882" s="8">
        <v>1.5596000000000001</v>
      </c>
      <c r="J882" s="8">
        <v>2.7374999999999998</v>
      </c>
      <c r="K882" s="8">
        <v>3.6159500000000002</v>
      </c>
      <c r="L882">
        <f t="shared" si="351"/>
        <v>2399.9344599999999</v>
      </c>
      <c r="M882">
        <f t="shared" si="352"/>
        <v>0.68490620839253658</v>
      </c>
      <c r="N882">
        <f t="shared" si="353"/>
        <v>2.1678530374952336</v>
      </c>
      <c r="O882" s="6">
        <f t="shared" si="354"/>
        <v>0.37907415857346111</v>
      </c>
      <c r="P882" s="6">
        <f t="shared" si="355"/>
        <v>0.42215202415420849</v>
      </c>
      <c r="Q882">
        <f t="shared" si="356"/>
        <v>1.2950025308247213</v>
      </c>
      <c r="R882" s="8">
        <v>1.8691360119653511</v>
      </c>
      <c r="S882">
        <f t="shared" si="357"/>
        <v>2.383473605206027</v>
      </c>
      <c r="T882">
        <f t="shared" si="358"/>
        <v>1.849246762659849</v>
      </c>
      <c r="U882">
        <f t="shared" si="359"/>
        <v>1.5615861551349832</v>
      </c>
      <c r="V882">
        <f t="shared" si="360"/>
        <v>1.0821518092602078</v>
      </c>
      <c r="W882">
        <f t="shared" si="361"/>
        <v>0.68490620839253658</v>
      </c>
      <c r="X882">
        <f t="shared" si="362"/>
        <v>0.78190715629440244</v>
      </c>
      <c r="Y882">
        <f t="shared" si="363"/>
        <v>0.86610397907322212</v>
      </c>
      <c r="Z882">
        <f t="shared" si="364"/>
        <v>4.5066088072700303</v>
      </c>
      <c r="AA882">
        <f t="shared" si="365"/>
        <v>3.4965068332267477</v>
      </c>
      <c r="AB882">
        <f t="shared" si="366"/>
        <v>2.9526057702803641</v>
      </c>
      <c r="AC882">
        <f t="shared" si="367"/>
        <v>2.0461039987030598</v>
      </c>
      <c r="AD882">
        <f t="shared" si="368"/>
        <v>1.2950025308247213</v>
      </c>
      <c r="AE882">
        <f t="shared" si="369"/>
        <v>1.2389076396218059</v>
      </c>
      <c r="AF882">
        <f t="shared" si="370"/>
        <v>1.4212537153532052</v>
      </c>
      <c r="AG882">
        <f t="shared" si="371"/>
        <v>7.5441285704834122</v>
      </c>
      <c r="AH882">
        <f t="shared" si="372"/>
        <v>5.8532032012371307</v>
      </c>
      <c r="AI882">
        <f t="shared" si="373"/>
        <v>4.9427049254891324</v>
      </c>
      <c r="AJ882">
        <f t="shared" si="374"/>
        <v>3.4252077992424694</v>
      </c>
      <c r="AK882">
        <f t="shared" si="375"/>
        <v>2.1678530374952336</v>
      </c>
      <c r="AL882">
        <f t="shared" si="376"/>
        <v>2.3102647781214252</v>
      </c>
      <c r="AM882">
        <f t="shared" si="377"/>
        <v>2.4338781689849593</v>
      </c>
      <c r="AN882">
        <f>ACOS(COS(RADIANS(90-$C882)) *COS(RADIANS(90-'1. Intensity Data'!$C$8)) +SIN(RADIANS(90-'Climate Stations - U of M'!$C882)) *SIN(RADIANS(90-'1. Intensity Data'!$C$8)) *COS(RADIANS('Climate Stations - U of M'!$D882-'1. Intensity Data'!$C$9))) *6371</f>
        <v>524.5467561316533</v>
      </c>
    </row>
    <row r="883" spans="1:40" x14ac:dyDescent="0.25">
      <c r="A883">
        <v>763</v>
      </c>
      <c r="B883" t="s">
        <v>1525</v>
      </c>
      <c r="C883">
        <v>45.033299999999898</v>
      </c>
      <c r="D883">
        <v>-105.0333</v>
      </c>
      <c r="E883" s="13">
        <v>1257</v>
      </c>
      <c r="F883" t="s">
        <v>1526</v>
      </c>
      <c r="G883" t="s">
        <v>2345</v>
      </c>
      <c r="H883" s="8">
        <v>1.36886</v>
      </c>
      <c r="I883" s="8">
        <v>1.81193</v>
      </c>
      <c r="J883" s="8">
        <v>3.4</v>
      </c>
      <c r="K883" s="8">
        <v>4.2801200000000001</v>
      </c>
      <c r="L883">
        <f t="shared" si="351"/>
        <v>4124.0158799999999</v>
      </c>
      <c r="M883">
        <f t="shared" si="352"/>
        <v>0.948378906825319</v>
      </c>
      <c r="N883">
        <f t="shared" si="353"/>
        <v>2.5918296763994544</v>
      </c>
      <c r="O883" s="6">
        <f t="shared" si="354"/>
        <v>0.42010253193648328</v>
      </c>
      <c r="P883" s="6">
        <f t="shared" si="355"/>
        <v>0.65718602126745118</v>
      </c>
      <c r="Q883">
        <f t="shared" si="356"/>
        <v>1.6245078488334528</v>
      </c>
      <c r="R883" s="8">
        <v>1.85691429809082</v>
      </c>
      <c r="S883">
        <f t="shared" si="357"/>
        <v>3.30035859575211</v>
      </c>
      <c r="T883">
        <f t="shared" si="358"/>
        <v>2.5606230484283614</v>
      </c>
      <c r="U883">
        <f t="shared" si="359"/>
        <v>2.1623039075617272</v>
      </c>
      <c r="V883">
        <f t="shared" si="360"/>
        <v>1.498438672784004</v>
      </c>
      <c r="W883">
        <f t="shared" si="361"/>
        <v>0.948378906825319</v>
      </c>
      <c r="X883">
        <f t="shared" si="362"/>
        <v>1.0534991801189892</v>
      </c>
      <c r="Y883">
        <f t="shared" si="363"/>
        <v>1.1447435773378949</v>
      </c>
      <c r="Z883">
        <f t="shared" si="364"/>
        <v>5.6532873139404156</v>
      </c>
      <c r="AA883">
        <f t="shared" si="365"/>
        <v>4.3861711918503232</v>
      </c>
      <c r="AB883">
        <f t="shared" si="366"/>
        <v>3.703877895340272</v>
      </c>
      <c r="AC883">
        <f t="shared" si="367"/>
        <v>2.5667224011568557</v>
      </c>
      <c r="AD883">
        <f t="shared" si="368"/>
        <v>1.6245078488334528</v>
      </c>
      <c r="AE883">
        <f t="shared" si="369"/>
        <v>1.2358522111531731</v>
      </c>
      <c r="AF883">
        <f t="shared" si="370"/>
        <v>1.415546174973799</v>
      </c>
      <c r="AG883">
        <f t="shared" si="371"/>
        <v>9.019567273870102</v>
      </c>
      <c r="AH883">
        <f t="shared" si="372"/>
        <v>6.997940126278527</v>
      </c>
      <c r="AI883">
        <f t="shared" si="373"/>
        <v>5.9093716621907557</v>
      </c>
      <c r="AJ883">
        <f t="shared" si="374"/>
        <v>4.0950908887111384</v>
      </c>
      <c r="AK883">
        <f t="shared" si="375"/>
        <v>2.5918296763994544</v>
      </c>
      <c r="AL883">
        <f t="shared" si="376"/>
        <v>2.7938722572995909</v>
      </c>
      <c r="AM883">
        <f t="shared" si="377"/>
        <v>2.9692452175209096</v>
      </c>
      <c r="AN883">
        <f>ACOS(COS(RADIANS(90-$C883)) *COS(RADIANS(90-'1. Intensity Data'!$C$8)) +SIN(RADIANS(90-'Climate Stations - U of M'!$C883)) *SIN(RADIANS(90-'1. Intensity Data'!$C$8)) *COS(RADIANS('Climate Stations - U of M'!$D883-'1. Intensity Data'!$C$9))) *6371</f>
        <v>567.79397480209468</v>
      </c>
    </row>
    <row r="884" spans="1:40" x14ac:dyDescent="0.25">
      <c r="A884">
        <v>37</v>
      </c>
      <c r="B884" t="s">
        <v>77</v>
      </c>
      <c r="C884">
        <v>45.091700000000003</v>
      </c>
      <c r="D884">
        <v>-104.976299999999</v>
      </c>
      <c r="E884" s="13">
        <v>1250</v>
      </c>
      <c r="F884" t="s">
        <v>78</v>
      </c>
      <c r="G884" t="s">
        <v>2345</v>
      </c>
      <c r="H884" s="8">
        <v>1.37826</v>
      </c>
      <c r="I884" s="8">
        <v>1.81366</v>
      </c>
      <c r="J884" s="8">
        <v>3.3845000000000001</v>
      </c>
      <c r="K884" s="8">
        <v>4.2739099999999999</v>
      </c>
      <c r="L884">
        <f t="shared" si="351"/>
        <v>4101.05</v>
      </c>
      <c r="M884">
        <f t="shared" si="352"/>
        <v>0.96017282101606705</v>
      </c>
      <c r="N884">
        <f t="shared" si="353"/>
        <v>2.5768633689256446</v>
      </c>
      <c r="O884" s="6">
        <f t="shared" si="354"/>
        <v>0.41326202470341578</v>
      </c>
      <c r="P884" s="6">
        <f t="shared" si="355"/>
        <v>0.67372141376039996</v>
      </c>
      <c r="Q884">
        <f t="shared" si="356"/>
        <v>1.6252923913430224</v>
      </c>
      <c r="R884" s="8">
        <v>2.2036433663456192</v>
      </c>
      <c r="S884">
        <f t="shared" si="357"/>
        <v>3.3414014171359128</v>
      </c>
      <c r="T884">
        <f t="shared" si="358"/>
        <v>2.5924666167433812</v>
      </c>
      <c r="U884">
        <f t="shared" si="359"/>
        <v>2.1891940319166325</v>
      </c>
      <c r="V884">
        <f t="shared" si="360"/>
        <v>1.5170730572053861</v>
      </c>
      <c r="W884">
        <f t="shared" si="361"/>
        <v>0.96017282101606705</v>
      </c>
      <c r="X884">
        <f t="shared" si="362"/>
        <v>1.0646946157620503</v>
      </c>
      <c r="Y884">
        <f t="shared" si="363"/>
        <v>1.1554195336015638</v>
      </c>
      <c r="Z884">
        <f t="shared" si="364"/>
        <v>5.656017521873717</v>
      </c>
      <c r="AA884">
        <f t="shared" si="365"/>
        <v>4.3882894566261603</v>
      </c>
      <c r="AB884">
        <f t="shared" si="366"/>
        <v>3.7056666522620909</v>
      </c>
      <c r="AC884">
        <f t="shared" si="367"/>
        <v>2.5679619783219754</v>
      </c>
      <c r="AD884">
        <f t="shared" si="368"/>
        <v>1.6252923913430224</v>
      </c>
      <c r="AE884">
        <f t="shared" si="369"/>
        <v>1.3225344782168729</v>
      </c>
      <c r="AF884">
        <f t="shared" si="370"/>
        <v>1.5774686498487904</v>
      </c>
      <c r="AG884">
        <f t="shared" si="371"/>
        <v>8.9674845238612431</v>
      </c>
      <c r="AH884">
        <f t="shared" si="372"/>
        <v>6.95753109609924</v>
      </c>
      <c r="AI884">
        <f t="shared" si="373"/>
        <v>5.8752484811504688</v>
      </c>
      <c r="AJ884">
        <f t="shared" si="374"/>
        <v>4.0714441229025189</v>
      </c>
      <c r="AK884">
        <f t="shared" si="375"/>
        <v>2.5768633689256446</v>
      </c>
      <c r="AL884">
        <f t="shared" si="376"/>
        <v>2.7787725266942331</v>
      </c>
      <c r="AM884">
        <f t="shared" si="377"/>
        <v>2.9540296756373685</v>
      </c>
      <c r="AN884">
        <f>ACOS(COS(RADIANS(90-$C884)) *COS(RADIANS(90-'1. Intensity Data'!$C$8)) +SIN(RADIANS(90-'Climate Stations - U of M'!$C884)) *SIN(RADIANS(90-'1. Intensity Data'!$C$8)) *COS(RADIANS('Climate Stations - U of M'!$D884-'1. Intensity Data'!$C$9))) *6371</f>
        <v>569.79690540353477</v>
      </c>
    </row>
    <row r="885" spans="1:40" x14ac:dyDescent="0.25">
      <c r="A885">
        <v>764</v>
      </c>
      <c r="B885" t="s">
        <v>1527</v>
      </c>
      <c r="C885">
        <v>47.783299999999898</v>
      </c>
      <c r="D885">
        <v>-104.13330000000001</v>
      </c>
      <c r="E885">
        <v>583.70000000000005</v>
      </c>
      <c r="F885" t="s">
        <v>1528</v>
      </c>
      <c r="G885" t="s">
        <v>2345</v>
      </c>
      <c r="H885" s="8">
        <v>1.1303000000000001</v>
      </c>
      <c r="I885" s="8">
        <v>1.6444399999999999</v>
      </c>
      <c r="J885" s="8">
        <v>2.8616100000000002</v>
      </c>
      <c r="K885" s="8">
        <v>3.90604</v>
      </c>
      <c r="L885">
        <f t="shared" si="351"/>
        <v>1915.0263080000002</v>
      </c>
      <c r="M885">
        <f t="shared" si="352"/>
        <v>0.71944784856850985</v>
      </c>
      <c r="N885">
        <f t="shared" si="353"/>
        <v>2.2005607433146337</v>
      </c>
      <c r="O885" s="6">
        <f t="shared" si="354"/>
        <v>0.37860536420440227</v>
      </c>
      <c r="P885" s="6">
        <f t="shared" si="355"/>
        <v>0.4570186078253573</v>
      </c>
      <c r="Q885">
        <f t="shared" si="356"/>
        <v>1.3287896755699955</v>
      </c>
      <c r="R885" s="8">
        <v>1.368910341608915</v>
      </c>
      <c r="S885">
        <f t="shared" si="357"/>
        <v>2.5036785130184143</v>
      </c>
      <c r="T885">
        <f t="shared" si="358"/>
        <v>1.9425091911349766</v>
      </c>
      <c r="U885">
        <f t="shared" si="359"/>
        <v>1.6403410947362023</v>
      </c>
      <c r="V885">
        <f t="shared" si="360"/>
        <v>1.1367276007382456</v>
      </c>
      <c r="W885">
        <f t="shared" si="361"/>
        <v>0.71944784856850985</v>
      </c>
      <c r="X885">
        <f t="shared" si="362"/>
        <v>0.82216088642638241</v>
      </c>
      <c r="Y885">
        <f t="shared" si="363"/>
        <v>0.91131580328701589</v>
      </c>
      <c r="Z885">
        <f t="shared" si="364"/>
        <v>4.6241880709835845</v>
      </c>
      <c r="AA885">
        <f t="shared" si="365"/>
        <v>3.5877321240389879</v>
      </c>
      <c r="AB885">
        <f t="shared" si="366"/>
        <v>3.0296404602995897</v>
      </c>
      <c r="AC885">
        <f t="shared" si="367"/>
        <v>2.0994876874005928</v>
      </c>
      <c r="AD885">
        <f t="shared" si="368"/>
        <v>1.3287896755699955</v>
      </c>
      <c r="AE885">
        <f t="shared" si="369"/>
        <v>1.113851222032697</v>
      </c>
      <c r="AF885">
        <f t="shared" si="370"/>
        <v>1.1876483272967495</v>
      </c>
      <c r="AG885">
        <f t="shared" si="371"/>
        <v>7.6579513867349256</v>
      </c>
      <c r="AH885">
        <f t="shared" si="372"/>
        <v>5.9415140069495109</v>
      </c>
      <c r="AI885">
        <f t="shared" si="373"/>
        <v>5.0172784947573641</v>
      </c>
      <c r="AJ885">
        <f t="shared" si="374"/>
        <v>3.4768859744371214</v>
      </c>
      <c r="AK885">
        <f t="shared" si="375"/>
        <v>2.2005607433146337</v>
      </c>
      <c r="AL885">
        <f t="shared" si="376"/>
        <v>2.3658230574859753</v>
      </c>
      <c r="AM885">
        <f t="shared" si="377"/>
        <v>2.5092707461866999</v>
      </c>
      <c r="AN885">
        <f>ACOS(COS(RADIANS(90-$C885)) *COS(RADIANS(90-'1. Intensity Data'!$C$8)) +SIN(RADIANS(90-'Climate Stations - U of M'!$C885)) *SIN(RADIANS(90-'1. Intensity Data'!$C$8)) *COS(RADIANS('Climate Stations - U of M'!$D885-'1. Intensity Data'!$C$9))) *6371</f>
        <v>609.77025202555978</v>
      </c>
    </row>
    <row r="886" spans="1:40" x14ac:dyDescent="0.25">
      <c r="A886">
        <v>765</v>
      </c>
      <c r="B886" t="s">
        <v>1529</v>
      </c>
      <c r="C886">
        <v>45.502200000000002</v>
      </c>
      <c r="D886">
        <v>-104.4478</v>
      </c>
      <c r="E886" s="13">
        <v>1010.7</v>
      </c>
      <c r="F886" t="s">
        <v>1530</v>
      </c>
      <c r="G886" t="s">
        <v>2345</v>
      </c>
      <c r="H886" s="8">
        <v>1.1939599999999999</v>
      </c>
      <c r="I886" s="8">
        <v>1.59795</v>
      </c>
      <c r="J886" s="8">
        <v>2.9312499999999999</v>
      </c>
      <c r="K886" s="8">
        <v>3.7865600000000001</v>
      </c>
      <c r="L886">
        <f t="shared" si="351"/>
        <v>3315.9449880000002</v>
      </c>
      <c r="M886">
        <f t="shared" si="352"/>
        <v>0.82197417229825709</v>
      </c>
      <c r="N886">
        <f t="shared" si="353"/>
        <v>2.2892589918553146</v>
      </c>
      <c r="O886" s="6">
        <f t="shared" si="354"/>
        <v>0.37507060094511707</v>
      </c>
      <c r="P886" s="6">
        <f t="shared" si="355"/>
        <v>0.56199504274222456</v>
      </c>
      <c r="Q886">
        <f t="shared" si="356"/>
        <v>1.4256270172987695</v>
      </c>
      <c r="R886" s="8">
        <v>1.2968677261839519</v>
      </c>
      <c r="S886">
        <f t="shared" si="357"/>
        <v>2.8604701195979345</v>
      </c>
      <c r="T886">
        <f t="shared" si="358"/>
        <v>2.2193302652052944</v>
      </c>
      <c r="U886">
        <f t="shared" si="359"/>
        <v>1.874101112840026</v>
      </c>
      <c r="V886">
        <f t="shared" si="360"/>
        <v>1.2987191922312462</v>
      </c>
      <c r="W886">
        <f t="shared" si="361"/>
        <v>0.82197417229825709</v>
      </c>
      <c r="X886">
        <f t="shared" si="362"/>
        <v>0.91497062922369277</v>
      </c>
      <c r="Y886">
        <f t="shared" si="363"/>
        <v>0.9956915538349711</v>
      </c>
      <c r="Z886">
        <f t="shared" si="364"/>
        <v>4.9611820201997174</v>
      </c>
      <c r="AA886">
        <f t="shared" si="365"/>
        <v>3.8491929467066779</v>
      </c>
      <c r="AB886">
        <f t="shared" si="366"/>
        <v>3.250429599441194</v>
      </c>
      <c r="AC886">
        <f t="shared" si="367"/>
        <v>2.252490687332056</v>
      </c>
      <c r="AD886">
        <f t="shared" si="368"/>
        <v>1.4256270172987695</v>
      </c>
      <c r="AE886">
        <f t="shared" si="369"/>
        <v>1.095840568176456</v>
      </c>
      <c r="AF886">
        <f t="shared" si="370"/>
        <v>1.1540044258932918</v>
      </c>
      <c r="AG886">
        <f t="shared" si="371"/>
        <v>7.9666212916564945</v>
      </c>
      <c r="AH886">
        <f t="shared" si="372"/>
        <v>6.1809992780093506</v>
      </c>
      <c r="AI886">
        <f t="shared" si="373"/>
        <v>5.2195105014301166</v>
      </c>
      <c r="AJ886">
        <f t="shared" si="374"/>
        <v>3.617029207131397</v>
      </c>
      <c r="AK886">
        <f t="shared" si="375"/>
        <v>2.2892589918553146</v>
      </c>
      <c r="AL886">
        <f t="shared" si="376"/>
        <v>2.449756743891486</v>
      </c>
      <c r="AM886">
        <f t="shared" si="377"/>
        <v>2.5890687926588827</v>
      </c>
      <c r="AN886">
        <f>ACOS(COS(RADIANS(90-$C886)) *COS(RADIANS(90-'1. Intensity Data'!$C$8)) +SIN(RADIANS(90-'Climate Stations - U of M'!$C886)) *SIN(RADIANS(90-'1. Intensity Data'!$C$8)) *COS(RADIANS('Climate Stations - U of M'!$D886-'1. Intensity Data'!$C$9))) *6371</f>
        <v>596.04764834785033</v>
      </c>
    </row>
    <row r="887" spans="1:40" x14ac:dyDescent="0.25">
      <c r="A887">
        <v>766</v>
      </c>
      <c r="B887" t="s">
        <v>1531</v>
      </c>
      <c r="C887">
        <v>45.466700000000003</v>
      </c>
      <c r="D887">
        <v>-104.5</v>
      </c>
      <c r="E887" s="13">
        <v>1007.1</v>
      </c>
      <c r="F887" t="s">
        <v>1532</v>
      </c>
      <c r="G887" t="s">
        <v>2345</v>
      </c>
      <c r="H887" s="8">
        <v>1.1984600000000001</v>
      </c>
      <c r="I887" s="8">
        <v>1.6</v>
      </c>
      <c r="J887" s="8">
        <v>2.9473500000000001</v>
      </c>
      <c r="K887" s="8">
        <v>3.79474</v>
      </c>
      <c r="L887">
        <f t="shared" si="351"/>
        <v>3304.1339640000001</v>
      </c>
      <c r="M887">
        <f t="shared" si="352"/>
        <v>0.82694541920250009</v>
      </c>
      <c r="N887">
        <f t="shared" si="353"/>
        <v>2.3047910479969693</v>
      </c>
      <c r="O887" s="6">
        <f t="shared" si="354"/>
        <v>0.37777017843296867</v>
      </c>
      <c r="P887" s="6">
        <f t="shared" si="355"/>
        <v>0.56509508512206041</v>
      </c>
      <c r="Q887">
        <f t="shared" si="356"/>
        <v>1.4349430665595149</v>
      </c>
      <c r="R887" s="8">
        <v>1.6944340337243986</v>
      </c>
      <c r="S887">
        <f t="shared" si="357"/>
        <v>2.8777700588247002</v>
      </c>
      <c r="T887">
        <f t="shared" si="358"/>
        <v>2.2327526318467505</v>
      </c>
      <c r="U887">
        <f t="shared" si="359"/>
        <v>1.8854355557817</v>
      </c>
      <c r="V887">
        <f t="shared" si="360"/>
        <v>1.3065737623399503</v>
      </c>
      <c r="W887">
        <f t="shared" si="361"/>
        <v>0.82694541920250009</v>
      </c>
      <c r="X887">
        <f t="shared" si="362"/>
        <v>0.91982406440187514</v>
      </c>
      <c r="Y887">
        <f t="shared" si="363"/>
        <v>1.0004427284349326</v>
      </c>
      <c r="Z887">
        <f t="shared" si="364"/>
        <v>4.9936018716271118</v>
      </c>
      <c r="AA887">
        <f t="shared" si="365"/>
        <v>3.8743462797106902</v>
      </c>
      <c r="AB887">
        <f t="shared" si="366"/>
        <v>3.2716701917556934</v>
      </c>
      <c r="AC887">
        <f t="shared" si="367"/>
        <v>2.2672100451640338</v>
      </c>
      <c r="AD887">
        <f t="shared" si="368"/>
        <v>1.4349430665595149</v>
      </c>
      <c r="AE887">
        <f t="shared" si="369"/>
        <v>1.1952321450615679</v>
      </c>
      <c r="AF887">
        <f t="shared" si="370"/>
        <v>1.3396678915146802</v>
      </c>
      <c r="AG887">
        <f t="shared" si="371"/>
        <v>8.0206728470294522</v>
      </c>
      <c r="AH887">
        <f t="shared" si="372"/>
        <v>6.2229358295918171</v>
      </c>
      <c r="AI887">
        <f t="shared" si="373"/>
        <v>5.2549235894330897</v>
      </c>
      <c r="AJ887">
        <f t="shared" si="374"/>
        <v>3.6415698558352116</v>
      </c>
      <c r="AK887">
        <f t="shared" si="375"/>
        <v>2.3047910479969693</v>
      </c>
      <c r="AL887">
        <f t="shared" si="376"/>
        <v>2.4654307859977269</v>
      </c>
      <c r="AM887">
        <f t="shared" si="377"/>
        <v>2.6048660785823849</v>
      </c>
      <c r="AN887">
        <f>ACOS(COS(RADIANS(90-$C887)) *COS(RADIANS(90-'1. Intensity Data'!$C$8)) +SIN(RADIANS(90-'Climate Stations - U of M'!$C887)) *SIN(RADIANS(90-'1. Intensity Data'!$C$8)) *COS(RADIANS('Climate Stations - U of M'!$D887-'1. Intensity Data'!$C$9))) *6371</f>
        <v>593.10757103514027</v>
      </c>
    </row>
    <row r="888" spans="1:40" x14ac:dyDescent="0.25">
      <c r="A888">
        <v>767</v>
      </c>
      <c r="B888" t="s">
        <v>1533</v>
      </c>
      <c r="C888">
        <v>46.5</v>
      </c>
      <c r="D888">
        <v>-112.25</v>
      </c>
      <c r="E888" s="13">
        <v>1585.3</v>
      </c>
      <c r="F888" t="s">
        <v>1534</v>
      </c>
      <c r="G888" t="s">
        <v>2345</v>
      </c>
      <c r="H888" s="8">
        <v>0.78181999999999996</v>
      </c>
      <c r="I888" s="8">
        <v>1.34545</v>
      </c>
      <c r="J888" s="8">
        <v>1.7538499999999999</v>
      </c>
      <c r="K888" s="8">
        <v>2.9864700000000002</v>
      </c>
      <c r="L888">
        <f t="shared" si="351"/>
        <v>5201.1156519999995</v>
      </c>
      <c r="M888">
        <f t="shared" si="352"/>
        <v>0.43233002789847264</v>
      </c>
      <c r="N888">
        <f t="shared" si="353"/>
        <v>1.2946577028383497</v>
      </c>
      <c r="O888" s="6">
        <f t="shared" si="354"/>
        <v>0.22043011345877828</v>
      </c>
      <c r="P888" s="6">
        <f t="shared" si="355"/>
        <v>0.27953951624401163</v>
      </c>
      <c r="Q888">
        <f t="shared" si="356"/>
        <v>0.78709860954118072</v>
      </c>
      <c r="R888" s="8">
        <v>1.4348305169118873</v>
      </c>
      <c r="S888">
        <f t="shared" si="357"/>
        <v>1.5045084970866847</v>
      </c>
      <c r="T888">
        <f t="shared" si="358"/>
        <v>1.1672910753258761</v>
      </c>
      <c r="U888">
        <f t="shared" si="359"/>
        <v>0.9857124636085175</v>
      </c>
      <c r="V888">
        <f t="shared" si="360"/>
        <v>0.68308144407958682</v>
      </c>
      <c r="W888">
        <f t="shared" si="361"/>
        <v>0.43233002789847264</v>
      </c>
      <c r="X888">
        <f t="shared" si="362"/>
        <v>0.51970252092385438</v>
      </c>
      <c r="Y888">
        <f t="shared" si="363"/>
        <v>0.59554184486988593</v>
      </c>
      <c r="Z888">
        <f t="shared" si="364"/>
        <v>2.7391031612033085</v>
      </c>
      <c r="AA888">
        <f t="shared" si="365"/>
        <v>2.125166245761188</v>
      </c>
      <c r="AB888">
        <f t="shared" si="366"/>
        <v>1.7945848297538918</v>
      </c>
      <c r="AC888">
        <f t="shared" si="367"/>
        <v>1.2436158030750657</v>
      </c>
      <c r="AD888">
        <f t="shared" si="368"/>
        <v>0.78709860954118072</v>
      </c>
      <c r="AE888">
        <f t="shared" si="369"/>
        <v>1.1303312658584401</v>
      </c>
      <c r="AF888">
        <f t="shared" si="370"/>
        <v>1.2184330491632376</v>
      </c>
      <c r="AG888">
        <f t="shared" si="371"/>
        <v>4.5054088058774564</v>
      </c>
      <c r="AH888">
        <f t="shared" si="372"/>
        <v>3.4955757976635446</v>
      </c>
      <c r="AI888">
        <f t="shared" si="373"/>
        <v>2.951819562471437</v>
      </c>
      <c r="AJ888">
        <f t="shared" si="374"/>
        <v>2.0455591704845926</v>
      </c>
      <c r="AK888">
        <f t="shared" si="375"/>
        <v>1.2946577028383497</v>
      </c>
      <c r="AL888">
        <f t="shared" si="376"/>
        <v>1.4094557771287621</v>
      </c>
      <c r="AM888">
        <f t="shared" si="377"/>
        <v>1.5091005056128404</v>
      </c>
      <c r="AN888">
        <f>ACOS(COS(RADIANS(90-$C888)) *COS(RADIANS(90-'1. Intensity Data'!$C$8)) +SIN(RADIANS(90-'Climate Stations - U of M'!$C888)) *SIN(RADIANS(90-'1. Intensity Data'!$C$8)) *COS(RADIANS('Climate Stations - U of M'!$D888-'1. Intensity Data'!$C$9))) *6371</f>
        <v>20.731085780319958</v>
      </c>
    </row>
    <row r="889" spans="1:40" x14ac:dyDescent="0.25">
      <c r="A889">
        <v>768</v>
      </c>
      <c r="B889" t="s">
        <v>1535</v>
      </c>
      <c r="C889">
        <v>46.5</v>
      </c>
      <c r="D889">
        <v>-112.25</v>
      </c>
      <c r="E889" s="13">
        <v>1585</v>
      </c>
      <c r="F889" t="s">
        <v>1536</v>
      </c>
      <c r="G889" t="s">
        <v>2345</v>
      </c>
      <c r="H889" s="8">
        <v>0.78181999999999996</v>
      </c>
      <c r="I889" s="8">
        <v>1.34545</v>
      </c>
      <c r="J889" s="8">
        <v>1.7538499999999999</v>
      </c>
      <c r="K889" s="8">
        <v>2.9864700000000002</v>
      </c>
      <c r="L889">
        <f t="shared" si="351"/>
        <v>5200.1314000000002</v>
      </c>
      <c r="M889">
        <f t="shared" si="352"/>
        <v>0.43233002789847264</v>
      </c>
      <c r="N889">
        <f t="shared" si="353"/>
        <v>1.2946872303983499</v>
      </c>
      <c r="O889" s="6">
        <f t="shared" si="354"/>
        <v>0.22043766135917636</v>
      </c>
      <c r="P889" s="6">
        <f t="shared" si="355"/>
        <v>0.27953428443813166</v>
      </c>
      <c r="Q889">
        <f t="shared" si="356"/>
        <v>0.78711075741824077</v>
      </c>
      <c r="R889" s="8">
        <v>1.3163497079186652</v>
      </c>
      <c r="S889">
        <f t="shared" si="357"/>
        <v>1.5045084970866847</v>
      </c>
      <c r="T889">
        <f t="shared" si="358"/>
        <v>1.1672910753258761</v>
      </c>
      <c r="U889">
        <f t="shared" si="359"/>
        <v>0.9857124636085175</v>
      </c>
      <c r="V889">
        <f t="shared" si="360"/>
        <v>0.68308144407958682</v>
      </c>
      <c r="W889">
        <f t="shared" si="361"/>
        <v>0.43233002789847264</v>
      </c>
      <c r="X889">
        <f t="shared" si="362"/>
        <v>0.51970252092385438</v>
      </c>
      <c r="Y889">
        <f t="shared" si="363"/>
        <v>0.59554184486988593</v>
      </c>
      <c r="Z889">
        <f t="shared" si="364"/>
        <v>2.7391454358154776</v>
      </c>
      <c r="AA889">
        <f t="shared" si="365"/>
        <v>2.1251990450292504</v>
      </c>
      <c r="AB889">
        <f t="shared" si="366"/>
        <v>1.7946125269135889</v>
      </c>
      <c r="AC889">
        <f t="shared" si="367"/>
        <v>1.2436349967208205</v>
      </c>
      <c r="AD889">
        <f t="shared" si="368"/>
        <v>0.78711075741824077</v>
      </c>
      <c r="AE889">
        <f t="shared" si="369"/>
        <v>1.1007110636101345</v>
      </c>
      <c r="AF889">
        <f t="shared" si="370"/>
        <v>1.1631025113634028</v>
      </c>
      <c r="AG889">
        <f t="shared" si="371"/>
        <v>4.5055115617862569</v>
      </c>
      <c r="AH889">
        <f t="shared" si="372"/>
        <v>3.4956555220755448</v>
      </c>
      <c r="AI889">
        <f t="shared" si="373"/>
        <v>2.9518868853082374</v>
      </c>
      <c r="AJ889">
        <f t="shared" si="374"/>
        <v>2.0456058240293928</v>
      </c>
      <c r="AK889">
        <f t="shared" si="375"/>
        <v>1.2946872303983499</v>
      </c>
      <c r="AL889">
        <f t="shared" si="376"/>
        <v>1.4094779227987624</v>
      </c>
      <c r="AM889">
        <f t="shared" si="377"/>
        <v>1.5091162438023205</v>
      </c>
      <c r="AN889">
        <f>ACOS(COS(RADIANS(90-$C889)) *COS(RADIANS(90-'1. Intensity Data'!$C$8)) +SIN(RADIANS(90-'Climate Stations - U of M'!$C889)) *SIN(RADIANS(90-'1. Intensity Data'!$C$8)) *COS(RADIANS('Climate Stations - U of M'!$D889-'1. Intensity Data'!$C$9))) *6371</f>
        <v>20.731085780319958</v>
      </c>
    </row>
    <row r="890" spans="1:40" x14ac:dyDescent="0.25">
      <c r="A890">
        <v>769</v>
      </c>
      <c r="B890" t="s">
        <v>1537</v>
      </c>
      <c r="C890">
        <v>46.549999999999898</v>
      </c>
      <c r="D890">
        <v>-112.16670000000001</v>
      </c>
      <c r="E890" s="13">
        <v>1432.3</v>
      </c>
      <c r="F890" t="s">
        <v>1538</v>
      </c>
      <c r="G890" t="s">
        <v>2345</v>
      </c>
      <c r="H890" s="8">
        <v>0.77022999999999997</v>
      </c>
      <c r="I890" s="8">
        <v>1.3</v>
      </c>
      <c r="J890" s="8">
        <v>1.75</v>
      </c>
      <c r="K890" s="8">
        <v>2.9857100000000001</v>
      </c>
      <c r="L890">
        <f t="shared" si="351"/>
        <v>4699.1471320000001</v>
      </c>
      <c r="M890">
        <f t="shared" si="352"/>
        <v>0.43415098852384615</v>
      </c>
      <c r="N890">
        <f t="shared" si="353"/>
        <v>1.3064950020248076</v>
      </c>
      <c r="O890" s="6">
        <f t="shared" si="354"/>
        <v>0.2229905121443653</v>
      </c>
      <c r="P890" s="6">
        <f t="shared" si="355"/>
        <v>0.27958574373936107</v>
      </c>
      <c r="Q890">
        <f t="shared" si="356"/>
        <v>0.7930403728820844</v>
      </c>
      <c r="R890" s="8">
        <v>1.429022627716265</v>
      </c>
      <c r="S890">
        <f t="shared" si="357"/>
        <v>1.5108454400629845</v>
      </c>
      <c r="T890">
        <f t="shared" si="358"/>
        <v>1.1722076690143846</v>
      </c>
      <c r="U890">
        <f t="shared" si="359"/>
        <v>0.98986425383436916</v>
      </c>
      <c r="V890">
        <f t="shared" si="360"/>
        <v>0.6859585618676769</v>
      </c>
      <c r="W890">
        <f t="shared" si="361"/>
        <v>0.43415098852384615</v>
      </c>
      <c r="X890">
        <f t="shared" si="362"/>
        <v>0.51817074139288466</v>
      </c>
      <c r="Y890">
        <f t="shared" si="363"/>
        <v>0.59109988688321002</v>
      </c>
      <c r="Z890">
        <f t="shared" si="364"/>
        <v>2.7597804976296536</v>
      </c>
      <c r="AA890">
        <f t="shared" si="365"/>
        <v>2.1412090067816276</v>
      </c>
      <c r="AB890">
        <f t="shared" si="366"/>
        <v>1.8081320501711522</v>
      </c>
      <c r="AC890">
        <f t="shared" si="367"/>
        <v>1.2530037891536934</v>
      </c>
      <c r="AD890">
        <f t="shared" si="368"/>
        <v>0.7930403728820844</v>
      </c>
      <c r="AE890">
        <f t="shared" si="369"/>
        <v>1.1288792935595344</v>
      </c>
      <c r="AF890">
        <f t="shared" si="370"/>
        <v>1.2157207649088819</v>
      </c>
      <c r="AG890">
        <f t="shared" si="371"/>
        <v>4.5466026070463306</v>
      </c>
      <c r="AH890">
        <f t="shared" si="372"/>
        <v>3.5275365054669807</v>
      </c>
      <c r="AI890">
        <f t="shared" si="373"/>
        <v>2.9788086046165612</v>
      </c>
      <c r="AJ890">
        <f t="shared" si="374"/>
        <v>2.0642621031991961</v>
      </c>
      <c r="AK890">
        <f t="shared" si="375"/>
        <v>1.3064950020248076</v>
      </c>
      <c r="AL890">
        <f t="shared" si="376"/>
        <v>1.4173712515186057</v>
      </c>
      <c r="AM890">
        <f t="shared" si="377"/>
        <v>1.5136118360792226</v>
      </c>
      <c r="AN890">
        <f>ACOS(COS(RADIANS(90-$C890)) *COS(RADIANS(90-'1. Intensity Data'!$C$8)) +SIN(RADIANS(90-'Climate Stations - U of M'!$C890)) *SIN(RADIANS(90-'1. Intensity Data'!$C$8)) *COS(RADIANS('Climate Stations - U of M'!$D890-'1. Intensity Data'!$C$9))) *6371</f>
        <v>12.576744179988577</v>
      </c>
    </row>
    <row r="891" spans="1:40" x14ac:dyDescent="0.25">
      <c r="A891">
        <v>770</v>
      </c>
      <c r="B891" t="s">
        <v>1539</v>
      </c>
      <c r="C891">
        <v>46.2667</v>
      </c>
      <c r="D891">
        <v>-110.7667</v>
      </c>
      <c r="E891" s="13">
        <v>1623.0999999999899</v>
      </c>
      <c r="F891" t="s">
        <v>1540</v>
      </c>
      <c r="G891" t="s">
        <v>2345</v>
      </c>
      <c r="H891" s="8">
        <v>0.76237999999999995</v>
      </c>
      <c r="I891" s="8">
        <v>1.1620600000000001</v>
      </c>
      <c r="J891" s="8">
        <v>1.7597400000000001</v>
      </c>
      <c r="K891" s="8">
        <v>2.95</v>
      </c>
      <c r="L891">
        <f t="shared" si="351"/>
        <v>5325.131403999967</v>
      </c>
      <c r="M891">
        <f t="shared" si="352"/>
        <v>0.47314801758601099</v>
      </c>
      <c r="N891">
        <f t="shared" si="353"/>
        <v>1.3058868866166791</v>
      </c>
      <c r="O891" s="6">
        <f t="shared" si="354"/>
        <v>0.21286655724549605</v>
      </c>
      <c r="P891" s="6">
        <f t="shared" si="355"/>
        <v>0.32560016359579325</v>
      </c>
      <c r="Q891">
        <f t="shared" si="356"/>
        <v>0.81574352510623616</v>
      </c>
      <c r="R891" s="8">
        <v>1.6355132101768901</v>
      </c>
      <c r="S891">
        <f t="shared" si="357"/>
        <v>1.646555101199318</v>
      </c>
      <c r="T891">
        <f t="shared" si="358"/>
        <v>1.2774996474822298</v>
      </c>
      <c r="U891">
        <f t="shared" si="359"/>
        <v>1.078777480096105</v>
      </c>
      <c r="V891">
        <f t="shared" si="360"/>
        <v>0.74757386778589741</v>
      </c>
      <c r="W891">
        <f t="shared" si="361"/>
        <v>0.47314801758601099</v>
      </c>
      <c r="X891">
        <f t="shared" si="362"/>
        <v>0.5454560131895082</v>
      </c>
      <c r="Y891">
        <f t="shared" si="363"/>
        <v>0.60821935337334387</v>
      </c>
      <c r="Z891">
        <f t="shared" si="364"/>
        <v>2.8387874673697016</v>
      </c>
      <c r="AA891">
        <f t="shared" si="365"/>
        <v>2.2025075177868376</v>
      </c>
      <c r="AB891">
        <f t="shared" si="366"/>
        <v>1.8598952372422182</v>
      </c>
      <c r="AC891">
        <f t="shared" si="367"/>
        <v>1.2888747696678531</v>
      </c>
      <c r="AD891">
        <f t="shared" si="368"/>
        <v>0.81574352510623616</v>
      </c>
      <c r="AE891">
        <f t="shared" si="369"/>
        <v>1.1805019391746907</v>
      </c>
      <c r="AF891">
        <f t="shared" si="370"/>
        <v>1.3121518669179939</v>
      </c>
      <c r="AG891">
        <f t="shared" si="371"/>
        <v>4.5444863654260423</v>
      </c>
      <c r="AH891">
        <f t="shared" si="372"/>
        <v>3.5258945938650337</v>
      </c>
      <c r="AI891">
        <f t="shared" si="373"/>
        <v>2.9774221014860278</v>
      </c>
      <c r="AJ891">
        <f t="shared" si="374"/>
        <v>2.0633012808543532</v>
      </c>
      <c r="AK891">
        <f t="shared" si="375"/>
        <v>1.3058868866166791</v>
      </c>
      <c r="AL891">
        <f t="shared" si="376"/>
        <v>1.4193501649625093</v>
      </c>
      <c r="AM891">
        <f t="shared" si="377"/>
        <v>1.51783629056669</v>
      </c>
      <c r="AN891">
        <f>ACOS(COS(RADIANS(90-$C891)) *COS(RADIANS(90-'1. Intensity Data'!$C$8)) +SIN(RADIANS(90-'Climate Stations - U of M'!$C891)) *SIN(RADIANS(90-'1. Intensity Data'!$C$8)) *COS(RADIANS('Climate Stations - U of M'!$D891-'1. Intensity Data'!$C$9))) *6371</f>
        <v>102.10906550685871</v>
      </c>
    </row>
    <row r="892" spans="1:40" x14ac:dyDescent="0.25">
      <c r="A892">
        <v>771</v>
      </c>
      <c r="B892" t="s">
        <v>1541</v>
      </c>
      <c r="C892">
        <v>45.375300000000003</v>
      </c>
      <c r="D892">
        <v>-109.16970000000001</v>
      </c>
      <c r="E892" s="13">
        <v>1423.4</v>
      </c>
      <c r="F892" t="s">
        <v>1542</v>
      </c>
      <c r="G892" t="s">
        <v>2345</v>
      </c>
      <c r="H892" s="8">
        <v>1.1125</v>
      </c>
      <c r="I892" s="8">
        <v>1.8381700000000001</v>
      </c>
      <c r="J892" s="8">
        <v>2.4161600000000001</v>
      </c>
      <c r="K892" s="8">
        <v>3.8416700000000001</v>
      </c>
      <c r="L892">
        <f t="shared" si="351"/>
        <v>4669.9476560000003</v>
      </c>
      <c r="M892">
        <f t="shared" si="352"/>
        <v>0.62724493518009761</v>
      </c>
      <c r="N892">
        <f t="shared" si="353"/>
        <v>1.6812441721622198</v>
      </c>
      <c r="O892" s="6">
        <f t="shared" si="354"/>
        <v>0.26942562339731652</v>
      </c>
      <c r="P892" s="6">
        <f t="shared" si="355"/>
        <v>0.44049332395164209</v>
      </c>
      <c r="Q892">
        <f t="shared" si="356"/>
        <v>1.0608687480569308</v>
      </c>
      <c r="R892" s="8">
        <v>1.609602606590816</v>
      </c>
      <c r="S892">
        <f t="shared" si="357"/>
        <v>2.1828123744267396</v>
      </c>
      <c r="T892">
        <f t="shared" si="358"/>
        <v>1.6935613249862635</v>
      </c>
      <c r="U892">
        <f t="shared" si="359"/>
        <v>1.4301184522106225</v>
      </c>
      <c r="V892">
        <f t="shared" si="360"/>
        <v>0.99104699758455428</v>
      </c>
      <c r="W892">
        <f t="shared" si="361"/>
        <v>0.62724493518009761</v>
      </c>
      <c r="X892">
        <f t="shared" si="362"/>
        <v>0.74855870138507319</v>
      </c>
      <c r="Y892">
        <f t="shared" si="363"/>
        <v>0.8538590504509922</v>
      </c>
      <c r="Z892">
        <f t="shared" si="364"/>
        <v>3.6918232432381188</v>
      </c>
      <c r="AA892">
        <f t="shared" si="365"/>
        <v>2.8643456197537134</v>
      </c>
      <c r="AB892">
        <f t="shared" si="366"/>
        <v>2.4187807455698018</v>
      </c>
      <c r="AC892">
        <f t="shared" si="367"/>
        <v>1.6761726219299506</v>
      </c>
      <c r="AD892">
        <f t="shared" si="368"/>
        <v>1.0608687480569308</v>
      </c>
      <c r="AE892">
        <f t="shared" si="369"/>
        <v>1.1740242882781722</v>
      </c>
      <c r="AF892">
        <f t="shared" si="370"/>
        <v>1.3000516150432972</v>
      </c>
      <c r="AG892">
        <f t="shared" si="371"/>
        <v>5.8507297191245247</v>
      </c>
      <c r="AH892">
        <f t="shared" si="372"/>
        <v>4.5393592648379935</v>
      </c>
      <c r="AI892">
        <f t="shared" si="373"/>
        <v>3.8332367125298608</v>
      </c>
      <c r="AJ892">
        <f t="shared" si="374"/>
        <v>2.6563657920163073</v>
      </c>
      <c r="AK892">
        <f t="shared" si="375"/>
        <v>1.6812441721622198</v>
      </c>
      <c r="AL892">
        <f t="shared" si="376"/>
        <v>1.8649731291216649</v>
      </c>
      <c r="AM892">
        <f t="shared" si="377"/>
        <v>2.0244498637624631</v>
      </c>
      <c r="AN892">
        <f>ACOS(COS(RADIANS(90-$C892)) *COS(RADIANS(90-'1. Intensity Data'!$C$8)) +SIN(RADIANS(90-'Climate Stations - U of M'!$C892)) *SIN(RADIANS(90-'1. Intensity Data'!$C$8)) *COS(RADIANS('Climate Stations - U of M'!$D892-'1. Intensity Data'!$C$9))) *6371</f>
        <v>257.93078707204199</v>
      </c>
    </row>
    <row r="893" spans="1:40" x14ac:dyDescent="0.25">
      <c r="A893">
        <v>11</v>
      </c>
      <c r="B893" t="s">
        <v>25</v>
      </c>
      <c r="C893">
        <v>45.443100000000001</v>
      </c>
      <c r="D893">
        <v>-109.1848</v>
      </c>
      <c r="E893" s="13">
        <v>1285.3</v>
      </c>
      <c r="F893" t="s">
        <v>26</v>
      </c>
      <c r="G893" t="s">
        <v>2345</v>
      </c>
      <c r="H893" s="8">
        <v>1.06389</v>
      </c>
      <c r="I893" s="8">
        <v>1.7556499999999999</v>
      </c>
      <c r="J893" s="8">
        <v>2.36496</v>
      </c>
      <c r="K893" s="8">
        <v>3.7271000000000001</v>
      </c>
      <c r="L893">
        <f t="shared" si="351"/>
        <v>4216.863652</v>
      </c>
      <c r="M893">
        <f t="shared" si="352"/>
        <v>0.60178014955657455</v>
      </c>
      <c r="N893">
        <f t="shared" si="353"/>
        <v>1.6804786633817508</v>
      </c>
      <c r="O893" s="6">
        <f t="shared" si="354"/>
        <v>0.27573930734262636</v>
      </c>
      <c r="P893" s="6">
        <f t="shared" si="355"/>
        <v>0.41065222610248064</v>
      </c>
      <c r="Q893">
        <f t="shared" si="356"/>
        <v>1.0455654447421159</v>
      </c>
      <c r="R893" s="8">
        <v>1.5991607235681147</v>
      </c>
      <c r="S893">
        <f t="shared" si="357"/>
        <v>2.0941949204568795</v>
      </c>
      <c r="T893">
        <f t="shared" si="358"/>
        <v>1.6248064038027512</v>
      </c>
      <c r="U893">
        <f t="shared" si="359"/>
        <v>1.3720587409889899</v>
      </c>
      <c r="V893">
        <f t="shared" si="360"/>
        <v>0.95081263629938784</v>
      </c>
      <c r="W893">
        <f t="shared" si="361"/>
        <v>0.60178014955657455</v>
      </c>
      <c r="X893">
        <f t="shared" si="362"/>
        <v>0.71730761216743089</v>
      </c>
      <c r="Y893">
        <f t="shared" si="363"/>
        <v>0.81758544971365432</v>
      </c>
      <c r="Z893">
        <f t="shared" si="364"/>
        <v>3.6385677477025631</v>
      </c>
      <c r="AA893">
        <f t="shared" si="365"/>
        <v>2.8230267008037129</v>
      </c>
      <c r="AB893">
        <f t="shared" si="366"/>
        <v>2.383889214012024</v>
      </c>
      <c r="AC893">
        <f t="shared" si="367"/>
        <v>1.6519934026925431</v>
      </c>
      <c r="AD893">
        <f t="shared" si="368"/>
        <v>1.0455654447421159</v>
      </c>
      <c r="AE893">
        <f t="shared" si="369"/>
        <v>1.1714138175224968</v>
      </c>
      <c r="AF893">
        <f t="shared" si="370"/>
        <v>1.2951752556716958</v>
      </c>
      <c r="AG893">
        <f t="shared" si="371"/>
        <v>5.8480657485684926</v>
      </c>
      <c r="AH893">
        <f t="shared" si="372"/>
        <v>4.5372923911307268</v>
      </c>
      <c r="AI893">
        <f t="shared" si="373"/>
        <v>3.8314913525103913</v>
      </c>
      <c r="AJ893">
        <f t="shared" si="374"/>
        <v>2.6551562881431665</v>
      </c>
      <c r="AK893">
        <f t="shared" si="375"/>
        <v>1.6804786633817508</v>
      </c>
      <c r="AL893">
        <f t="shared" si="376"/>
        <v>1.8515989975363132</v>
      </c>
      <c r="AM893">
        <f t="shared" si="377"/>
        <v>2.000131447582473</v>
      </c>
      <c r="AN893">
        <f>ACOS(COS(RADIANS(90-$C893)) *COS(RADIANS(90-'1. Intensity Data'!$C$8)) +SIN(RADIANS(90-'Climate Stations - U of M'!$C893)) *SIN(RADIANS(90-'1. Intensity Data'!$C$8)) *COS(RADIANS('Climate Stations - U of M'!$D893-'1. Intensity Data'!$C$9))) *6371</f>
        <v>252.93948015744465</v>
      </c>
    </row>
    <row r="894" spans="1:40" x14ac:dyDescent="0.25">
      <c r="A894">
        <v>772</v>
      </c>
      <c r="B894" t="s">
        <v>1543</v>
      </c>
      <c r="C894">
        <v>46.820300000000003</v>
      </c>
      <c r="D894">
        <v>-106.2453</v>
      </c>
      <c r="E894">
        <v>921.7</v>
      </c>
      <c r="F894" t="s">
        <v>1544</v>
      </c>
      <c r="G894" t="s">
        <v>2345</v>
      </c>
      <c r="H894" s="8">
        <v>0.85079000000000005</v>
      </c>
      <c r="I894" s="8">
        <v>1.25061</v>
      </c>
      <c r="J894" s="8">
        <v>2.1592600000000002</v>
      </c>
      <c r="K894" s="8">
        <v>3.1015100000000002</v>
      </c>
      <c r="L894">
        <f t="shared" si="351"/>
        <v>3023.9502280000002</v>
      </c>
      <c r="M894">
        <f t="shared" si="352"/>
        <v>0.54312527922293929</v>
      </c>
      <c r="N894">
        <f t="shared" si="353"/>
        <v>1.7182561045374258</v>
      </c>
      <c r="O894" s="6">
        <f t="shared" si="354"/>
        <v>0.30038954875365714</v>
      </c>
      <c r="P894" s="6">
        <f t="shared" si="355"/>
        <v>0.33491111043466748</v>
      </c>
      <c r="Q894">
        <f t="shared" si="356"/>
        <v>1.0265836074860466</v>
      </c>
      <c r="R894" s="8">
        <v>1.0786782593338675</v>
      </c>
      <c r="S894">
        <f t="shared" si="357"/>
        <v>1.8900759716958286</v>
      </c>
      <c r="T894">
        <f t="shared" si="358"/>
        <v>1.4664382539019361</v>
      </c>
      <c r="U894">
        <f t="shared" si="359"/>
        <v>1.2383256366283015</v>
      </c>
      <c r="V894">
        <f t="shared" si="360"/>
        <v>0.85813794117224418</v>
      </c>
      <c r="W894">
        <f t="shared" si="361"/>
        <v>0.54312527922293929</v>
      </c>
      <c r="X894">
        <f t="shared" si="362"/>
        <v>0.62004145941720445</v>
      </c>
      <c r="Y894">
        <f t="shared" si="363"/>
        <v>0.6868047038258267</v>
      </c>
      <c r="Z894">
        <f t="shared" si="364"/>
        <v>3.5725109540514421</v>
      </c>
      <c r="AA894">
        <f t="shared" si="365"/>
        <v>2.771775740212326</v>
      </c>
      <c r="AB894">
        <f t="shared" si="366"/>
        <v>2.340610625068186</v>
      </c>
      <c r="AC894">
        <f t="shared" si="367"/>
        <v>1.6220020998279536</v>
      </c>
      <c r="AD894">
        <f t="shared" si="368"/>
        <v>1.0265836074860466</v>
      </c>
      <c r="AE894">
        <f t="shared" si="369"/>
        <v>1.0412932014639351</v>
      </c>
      <c r="AF894">
        <f t="shared" si="370"/>
        <v>1.0521099448743023</v>
      </c>
      <c r="AG894">
        <f t="shared" si="371"/>
        <v>5.979531243790241</v>
      </c>
      <c r="AH894">
        <f t="shared" si="372"/>
        <v>4.6392914822510498</v>
      </c>
      <c r="AI894">
        <f t="shared" si="373"/>
        <v>3.9176239183453307</v>
      </c>
      <c r="AJ894">
        <f t="shared" si="374"/>
        <v>2.714844645169133</v>
      </c>
      <c r="AK894">
        <f t="shared" si="375"/>
        <v>1.7182561045374258</v>
      </c>
      <c r="AL894">
        <f t="shared" si="376"/>
        <v>1.8285070784030695</v>
      </c>
      <c r="AM894">
        <f t="shared" si="377"/>
        <v>1.9242049237184482</v>
      </c>
      <c r="AN894">
        <f>ACOS(COS(RADIANS(90-$C894)) *COS(RADIANS(90-'1. Intensity Data'!$C$8)) +SIN(RADIANS(90-'Climate Stations - U of M'!$C894)) *SIN(RADIANS(90-'1. Intensity Data'!$C$8)) *COS(RADIANS('Climate Stations - U of M'!$D894-'1. Intensity Data'!$C$9))) *6371</f>
        <v>440.45678195859659</v>
      </c>
    </row>
    <row r="895" spans="1:40" x14ac:dyDescent="0.25">
      <c r="A895">
        <v>773</v>
      </c>
      <c r="B895" t="s">
        <v>1545</v>
      </c>
      <c r="C895">
        <v>46.783299999999898</v>
      </c>
      <c r="D895">
        <v>-106.13330000000001</v>
      </c>
      <c r="E895">
        <v>976</v>
      </c>
      <c r="F895" t="s">
        <v>1546</v>
      </c>
      <c r="G895" t="s">
        <v>2345</v>
      </c>
      <c r="H895" s="8">
        <v>0.86156999999999995</v>
      </c>
      <c r="I895" s="8">
        <v>1.25702</v>
      </c>
      <c r="J895" s="8">
        <v>2.1690299999999998</v>
      </c>
      <c r="K895" s="8">
        <v>3.1260400000000002</v>
      </c>
      <c r="L895">
        <f t="shared" si="351"/>
        <v>3202.0998399999999</v>
      </c>
      <c r="M895">
        <f t="shared" si="352"/>
        <v>0.55356804964201034</v>
      </c>
      <c r="N895">
        <f t="shared" si="353"/>
        <v>1.7142222326477878</v>
      </c>
      <c r="O895" s="6">
        <f t="shared" si="354"/>
        <v>0.29668899732831483</v>
      </c>
      <c r="P895" s="6">
        <f t="shared" si="355"/>
        <v>0.34791890764073186</v>
      </c>
      <c r="Q895">
        <f t="shared" si="356"/>
        <v>1.03107057014426</v>
      </c>
      <c r="R895" s="8">
        <v>1.4295893513208013</v>
      </c>
      <c r="S895">
        <f t="shared" si="357"/>
        <v>1.9264168127541959</v>
      </c>
      <c r="T895">
        <f t="shared" si="358"/>
        <v>1.4946337340334279</v>
      </c>
      <c r="U895">
        <f t="shared" si="359"/>
        <v>1.2621351531837834</v>
      </c>
      <c r="V895">
        <f t="shared" si="360"/>
        <v>0.87463751843437643</v>
      </c>
      <c r="W895">
        <f t="shared" si="361"/>
        <v>0.55356804964201034</v>
      </c>
      <c r="X895">
        <f t="shared" si="362"/>
        <v>0.63056853723150774</v>
      </c>
      <c r="Y895">
        <f t="shared" si="363"/>
        <v>0.69740496045919143</v>
      </c>
      <c r="Z895">
        <f t="shared" si="364"/>
        <v>3.5881255841020243</v>
      </c>
      <c r="AA895">
        <f t="shared" si="365"/>
        <v>2.7838905393895019</v>
      </c>
      <c r="AB895">
        <f t="shared" si="366"/>
        <v>2.3508408999289125</v>
      </c>
      <c r="AC895">
        <f t="shared" si="367"/>
        <v>1.6290915008279307</v>
      </c>
      <c r="AD895">
        <f t="shared" si="368"/>
        <v>1.03107057014426</v>
      </c>
      <c r="AE895">
        <f t="shared" si="369"/>
        <v>1.1290209744606685</v>
      </c>
      <c r="AF895">
        <f t="shared" si="370"/>
        <v>1.2159854248322004</v>
      </c>
      <c r="AG895">
        <f t="shared" si="371"/>
        <v>5.9654933696143013</v>
      </c>
      <c r="AH895">
        <f t="shared" si="372"/>
        <v>4.6284000281490272</v>
      </c>
      <c r="AI895">
        <f t="shared" si="373"/>
        <v>3.908426690436956</v>
      </c>
      <c r="AJ895">
        <f t="shared" si="374"/>
        <v>2.7084711275835049</v>
      </c>
      <c r="AK895">
        <f t="shared" si="375"/>
        <v>1.7142222326477878</v>
      </c>
      <c r="AL895">
        <f t="shared" si="376"/>
        <v>1.8279241744858408</v>
      </c>
      <c r="AM895">
        <f t="shared" si="377"/>
        <v>1.9266174600012709</v>
      </c>
      <c r="AN895">
        <f>ACOS(COS(RADIANS(90-$C895)) *COS(RADIANS(90-'1. Intensity Data'!$C$8)) +SIN(RADIANS(90-'Climate Stations - U of M'!$C895)) *SIN(RADIANS(90-'1. Intensity Data'!$C$8)) *COS(RADIANS('Climate Stations - U of M'!$D895-'1. Intensity Data'!$C$9))) *6371</f>
        <v>448.91587999762783</v>
      </c>
    </row>
    <row r="896" spans="1:40" x14ac:dyDescent="0.25">
      <c r="A896" s="1">
        <v>1102</v>
      </c>
      <c r="B896" t="s">
        <v>2198</v>
      </c>
      <c r="C896">
        <v>46.366700000000002</v>
      </c>
      <c r="D896">
        <v>-112.25</v>
      </c>
      <c r="E896" s="13">
        <v>2438.4</v>
      </c>
      <c r="F896" t="s">
        <v>2199</v>
      </c>
      <c r="G896" t="s">
        <v>2345</v>
      </c>
      <c r="H896" s="8">
        <v>0.84326000000000001</v>
      </c>
      <c r="I896" s="8">
        <v>1.5352699999999999</v>
      </c>
      <c r="J896" s="8">
        <v>1.88066</v>
      </c>
      <c r="K896" s="8">
        <v>3.1263899999999998</v>
      </c>
      <c r="L896">
        <f t="shared" si="351"/>
        <v>8000.0002560000003</v>
      </c>
      <c r="M896">
        <f t="shared" si="352"/>
        <v>0.44021922565021143</v>
      </c>
      <c r="N896">
        <f t="shared" si="353"/>
        <v>1.2873933728480853</v>
      </c>
      <c r="O896" s="6">
        <f t="shared" si="354"/>
        <v>0.21655653507721534</v>
      </c>
      <c r="P896" s="6">
        <f t="shared" si="355"/>
        <v>0.29011367392960885</v>
      </c>
      <c r="Q896">
        <f t="shared" si="356"/>
        <v>0.78875352338884708</v>
      </c>
      <c r="R896" s="8">
        <v>1.3084348180261209</v>
      </c>
      <c r="S896">
        <f t="shared" si="357"/>
        <v>1.5319629052627355</v>
      </c>
      <c r="T896">
        <f t="shared" si="358"/>
        <v>1.188591909255571</v>
      </c>
      <c r="U896">
        <f t="shared" si="359"/>
        <v>1.0036998344824819</v>
      </c>
      <c r="V896">
        <f t="shared" si="360"/>
        <v>0.69554637652733409</v>
      </c>
      <c r="W896">
        <f t="shared" si="361"/>
        <v>0.44021922565021143</v>
      </c>
      <c r="X896">
        <f t="shared" si="362"/>
        <v>0.54097941923765858</v>
      </c>
      <c r="Y896">
        <f t="shared" si="363"/>
        <v>0.62843926727156274</v>
      </c>
      <c r="Z896">
        <f t="shared" si="364"/>
        <v>2.7448622613931875</v>
      </c>
      <c r="AA896">
        <f t="shared" si="365"/>
        <v>2.1296345131498873</v>
      </c>
      <c r="AB896">
        <f t="shared" si="366"/>
        <v>1.7983580333265712</v>
      </c>
      <c r="AC896">
        <f t="shared" si="367"/>
        <v>1.2462305669543785</v>
      </c>
      <c r="AD896">
        <f t="shared" si="368"/>
        <v>0.78875352338884708</v>
      </c>
      <c r="AE896">
        <f t="shared" si="369"/>
        <v>1.0987323411369985</v>
      </c>
      <c r="AF896">
        <f t="shared" si="370"/>
        <v>1.1594062577835846</v>
      </c>
      <c r="AG896">
        <f t="shared" si="371"/>
        <v>4.4801289375113367</v>
      </c>
      <c r="AH896">
        <f t="shared" si="372"/>
        <v>3.4759621066898303</v>
      </c>
      <c r="AI896">
        <f t="shared" si="373"/>
        <v>2.9352568900936342</v>
      </c>
      <c r="AJ896">
        <f t="shared" si="374"/>
        <v>2.034081529099975</v>
      </c>
      <c r="AK896">
        <f t="shared" si="375"/>
        <v>1.2873933728480853</v>
      </c>
      <c r="AL896">
        <f t="shared" si="376"/>
        <v>1.4357100296360639</v>
      </c>
      <c r="AM896">
        <f t="shared" si="377"/>
        <v>1.5644488877280296</v>
      </c>
      <c r="AN896">
        <f>ACOS(COS(RADIANS(90-$C896)) *COS(RADIANS(90-'1. Intensity Data'!$C$8)) +SIN(RADIANS(90-'Climate Stations - U of M'!$C896)) *SIN(RADIANS(90-'1. Intensity Data'!$C$8)) *COS(RADIANS('Climate Stations - U of M'!$D896-'1. Intensity Data'!$C$9))) *6371</f>
        <v>30.816399049457406</v>
      </c>
    </row>
    <row r="897" spans="1:40" x14ac:dyDescent="0.25">
      <c r="A897">
        <v>774</v>
      </c>
      <c r="B897" t="s">
        <v>1547</v>
      </c>
      <c r="C897">
        <v>48.25</v>
      </c>
      <c r="D897">
        <v>-109.7833</v>
      </c>
      <c r="E897" s="13">
        <v>1125</v>
      </c>
      <c r="F897" t="s">
        <v>1548</v>
      </c>
      <c r="G897" t="s">
        <v>2345</v>
      </c>
      <c r="H897" s="8">
        <v>1.25</v>
      </c>
      <c r="I897" s="8">
        <v>2.1359300000000001</v>
      </c>
      <c r="J897" s="8">
        <v>2.73536</v>
      </c>
      <c r="K897" s="8">
        <v>4.4000000000000004</v>
      </c>
      <c r="L897">
        <f t="shared" si="351"/>
        <v>3690.9450000000002</v>
      </c>
      <c r="M897">
        <f t="shared" si="352"/>
        <v>0.67906300300103473</v>
      </c>
      <c r="N897">
        <f t="shared" si="353"/>
        <v>1.8475491744334545</v>
      </c>
      <c r="O897" s="6">
        <f t="shared" si="354"/>
        <v>0.29869102758625932</v>
      </c>
      <c r="P897" s="6">
        <f t="shared" si="355"/>
        <v>0.4720261593710664</v>
      </c>
      <c r="Q897">
        <f t="shared" si="356"/>
        <v>1.1597876669022604</v>
      </c>
      <c r="R897" s="8">
        <v>1.1460784704794587</v>
      </c>
      <c r="S897">
        <f t="shared" si="357"/>
        <v>2.3631392504436008</v>
      </c>
      <c r="T897">
        <f t="shared" si="358"/>
        <v>1.8334701081027938</v>
      </c>
      <c r="U897">
        <f t="shared" si="359"/>
        <v>1.548263646842359</v>
      </c>
      <c r="V897">
        <f t="shared" si="360"/>
        <v>1.0729195447416349</v>
      </c>
      <c r="W897">
        <f t="shared" si="361"/>
        <v>0.67906300300103473</v>
      </c>
      <c r="X897">
        <f t="shared" si="362"/>
        <v>0.82179725225077604</v>
      </c>
      <c r="Y897">
        <f t="shared" si="363"/>
        <v>0.94569058059955147</v>
      </c>
      <c r="Z897">
        <f t="shared" si="364"/>
        <v>4.0360610808198656</v>
      </c>
      <c r="AA897">
        <f t="shared" si="365"/>
        <v>3.1314267006361032</v>
      </c>
      <c r="AB897">
        <f t="shared" si="366"/>
        <v>2.6443158805371536</v>
      </c>
      <c r="AC897">
        <f t="shared" si="367"/>
        <v>1.8324645137055715</v>
      </c>
      <c r="AD897">
        <f t="shared" si="368"/>
        <v>1.1597876669022604</v>
      </c>
      <c r="AE897">
        <f t="shared" si="369"/>
        <v>1.0581432542503328</v>
      </c>
      <c r="AF897">
        <f t="shared" si="370"/>
        <v>1.0835858434792933</v>
      </c>
      <c r="AG897">
        <f t="shared" si="371"/>
        <v>6.4294711270284211</v>
      </c>
      <c r="AH897">
        <f t="shared" si="372"/>
        <v>4.9883827709703272</v>
      </c>
      <c r="AI897">
        <f t="shared" si="373"/>
        <v>4.2124121177082756</v>
      </c>
      <c r="AJ897">
        <f t="shared" si="374"/>
        <v>2.9191276956048582</v>
      </c>
      <c r="AK897">
        <f t="shared" si="375"/>
        <v>1.8475491744334545</v>
      </c>
      <c r="AL897">
        <f t="shared" si="376"/>
        <v>2.0695018808250909</v>
      </c>
      <c r="AM897">
        <f t="shared" si="377"/>
        <v>2.2621568299730312</v>
      </c>
      <c r="AN897">
        <f>ACOS(COS(RADIANS(90-$C897)) *COS(RADIANS(90-'1. Intensity Data'!$C$8)) +SIN(RADIANS(90-'Climate Stations - U of M'!$C897)) *SIN(RADIANS(90-'1. Intensity Data'!$C$8)) *COS(RADIANS('Climate Stations - U of M'!$D897-'1. Intensity Data'!$C$9))) *6371</f>
        <v>249.3482180307908</v>
      </c>
    </row>
    <row r="898" spans="1:40" x14ac:dyDescent="0.25">
      <c r="A898" s="1">
        <v>1057</v>
      </c>
      <c r="B898" t="s">
        <v>2109</v>
      </c>
      <c r="C898">
        <v>48.183300000000003</v>
      </c>
      <c r="D898">
        <v>-109.65</v>
      </c>
      <c r="E898" s="13">
        <v>1432.5999999999899</v>
      </c>
      <c r="F898" t="s">
        <v>1548</v>
      </c>
      <c r="G898" t="s">
        <v>2345</v>
      </c>
      <c r="H898" s="8">
        <v>1.4172</v>
      </c>
      <c r="I898" s="8">
        <v>2.24688</v>
      </c>
      <c r="J898" s="8">
        <v>2.9269799999999999</v>
      </c>
      <c r="K898" s="8">
        <v>4.6933299999999996</v>
      </c>
      <c r="L898">
        <f t="shared" si="351"/>
        <v>4700.1313839999666</v>
      </c>
      <c r="M898">
        <f t="shared" si="352"/>
        <v>0.82355904080324727</v>
      </c>
      <c r="N898">
        <f t="shared" si="353"/>
        <v>1.9118250421105574</v>
      </c>
      <c r="O898" s="6">
        <f t="shared" si="354"/>
        <v>0.27818496971957518</v>
      </c>
      <c r="P898" s="6">
        <f t="shared" si="355"/>
        <v>0.63073591336796975</v>
      </c>
      <c r="Q898">
        <f t="shared" si="356"/>
        <v>1.2712804777392637</v>
      </c>
      <c r="R898" s="8">
        <v>1.1854513026255722</v>
      </c>
      <c r="S898">
        <f t="shared" si="357"/>
        <v>2.8659854619953005</v>
      </c>
      <c r="T898">
        <f t="shared" si="358"/>
        <v>2.223609410168768</v>
      </c>
      <c r="U898">
        <f t="shared" si="359"/>
        <v>1.8777146130314035</v>
      </c>
      <c r="V898">
        <f t="shared" si="360"/>
        <v>1.3012232844691307</v>
      </c>
      <c r="W898">
        <f t="shared" si="361"/>
        <v>0.82355904080324727</v>
      </c>
      <c r="X898">
        <f t="shared" si="362"/>
        <v>0.97196928060243537</v>
      </c>
      <c r="Y898">
        <f t="shared" si="363"/>
        <v>1.1007893687481309</v>
      </c>
      <c r="Z898">
        <f t="shared" si="364"/>
        <v>4.4240560625326371</v>
      </c>
      <c r="AA898">
        <f t="shared" si="365"/>
        <v>3.4324572898960124</v>
      </c>
      <c r="AB898">
        <f t="shared" si="366"/>
        <v>2.8985194892455208</v>
      </c>
      <c r="AC898">
        <f t="shared" si="367"/>
        <v>2.0086231548280367</v>
      </c>
      <c r="AD898">
        <f t="shared" si="368"/>
        <v>1.2712804777392637</v>
      </c>
      <c r="AE898">
        <f t="shared" si="369"/>
        <v>1.0679864622868611</v>
      </c>
      <c r="AF898">
        <f t="shared" si="370"/>
        <v>1.1019729560915283</v>
      </c>
      <c r="AG898">
        <f t="shared" si="371"/>
        <v>6.6531511465447384</v>
      </c>
      <c r="AH898">
        <f t="shared" si="372"/>
        <v>5.1619276136985048</v>
      </c>
      <c r="AI898">
        <f t="shared" si="373"/>
        <v>4.3589610960120702</v>
      </c>
      <c r="AJ898">
        <f t="shared" si="374"/>
        <v>3.020683566534681</v>
      </c>
      <c r="AK898">
        <f t="shared" si="375"/>
        <v>1.9118250421105574</v>
      </c>
      <c r="AL898">
        <f t="shared" si="376"/>
        <v>2.165613781582918</v>
      </c>
      <c r="AM898">
        <f t="shared" si="377"/>
        <v>2.3859024074449273</v>
      </c>
      <c r="AN898">
        <f>ACOS(COS(RADIANS(90-$C898)) *COS(RADIANS(90-'1. Intensity Data'!$C$8)) +SIN(RADIANS(90-'Climate Stations - U of M'!$C898)) *SIN(RADIANS(90-'1. Intensity Data'!$C$8)) *COS(RADIANS('Climate Stations - U of M'!$D898-'1. Intensity Data'!$C$9))) *6371</f>
        <v>250.99382488712533</v>
      </c>
    </row>
    <row r="899" spans="1:40" x14ac:dyDescent="0.25">
      <c r="A899" s="1">
        <v>1025</v>
      </c>
      <c r="B899" t="s">
        <v>2045</v>
      </c>
      <c r="C899">
        <v>48.255000000000003</v>
      </c>
      <c r="D899">
        <v>-109.78360000000001</v>
      </c>
      <c r="E899" s="13">
        <v>1158.2</v>
      </c>
      <c r="F899" t="s">
        <v>2046</v>
      </c>
      <c r="G899" t="s">
        <v>2345</v>
      </c>
      <c r="H899" s="8">
        <v>1.25</v>
      </c>
      <c r="I899" s="8">
        <v>2.1246</v>
      </c>
      <c r="J899" s="8">
        <v>2.7310699999999999</v>
      </c>
      <c r="K899" s="8">
        <v>4.3916899999999996</v>
      </c>
      <c r="L899">
        <f t="shared" ref="L899:L962" si="378">E899*3.28084</f>
        <v>3799.868888</v>
      </c>
      <c r="M899">
        <f t="shared" ref="M899:M962" si="379">IF($G899="E",0.028+(0.89*($H899*($H899/$I899))),(0.019+(0.711*($H899*($H899/$I899)))+(0.001*($L899/100))))</f>
        <v>0.68253497128871332</v>
      </c>
      <c r="N899">
        <f t="shared" ref="N899:N962" si="380">IF($G899="E",0.671+(0.757*($J899*($J899/$K899)))-(0.003*($L899/100)),(0.338+(0.67*($J899*($J899/$K899)))+(0.001*($L899/100))))</f>
        <v>1.8426749875758717</v>
      </c>
      <c r="O899" s="6">
        <f t="shared" ref="O899:O962" si="381">INDEX(LINEST($M899:$N899,LN($J$1:$K$1)),1)</f>
        <v>0.29655756489095297</v>
      </c>
      <c r="P899" s="6">
        <f t="shared" ref="P899:P962" si="382">INDEX(LINEST($M899:$N899,LN($J$1:$K$1)),1,2)</f>
        <v>0.47697693131082608</v>
      </c>
      <c r="Q899">
        <f t="shared" ref="Q899:Q962" si="383">O899*LN(10)+P899</f>
        <v>1.1598259594433489</v>
      </c>
      <c r="R899" s="8">
        <v>1.4095387223733915</v>
      </c>
      <c r="S899">
        <f t="shared" ref="S899:S962" si="384">0.29*$M899*12</f>
        <v>2.3752217000847224</v>
      </c>
      <c r="T899">
        <f t="shared" ref="T899:T962" si="385">0.45*$M899*6</f>
        <v>1.842844422479526</v>
      </c>
      <c r="U899">
        <f t="shared" ref="U899:U962" si="386">0.57*$M899*4</f>
        <v>1.5561797345382662</v>
      </c>
      <c r="V899">
        <f t="shared" ref="V899:V962" si="387">0.79*$M899*2</f>
        <v>1.0784052546361671</v>
      </c>
      <c r="W899">
        <f t="shared" ref="W899:W962" si="388">M899</f>
        <v>0.68253497128871332</v>
      </c>
      <c r="X899">
        <f t="shared" ref="X899:X962" si="389">0.25*H899+0.75*M899</f>
        <v>0.82440122846653496</v>
      </c>
      <c r="Y899">
        <f t="shared" ref="Y899:Y962" si="390">0.467*H899+0.533*M899</f>
        <v>0.94754113969688425</v>
      </c>
      <c r="Z899">
        <f t="shared" ref="Z899:Z962" si="391">0.29*$Q899*12</f>
        <v>4.0361943388628543</v>
      </c>
      <c r="AA899">
        <f t="shared" ref="AA899:AA962" si="392">0.45*$Q899*6</f>
        <v>3.1315300904970425</v>
      </c>
      <c r="AB899">
        <f t="shared" ref="AB899:AB962" si="393">0.57*$Q899*4</f>
        <v>2.6444031875308354</v>
      </c>
      <c r="AC899">
        <f t="shared" ref="AC899:AC962" si="394">0.79*$Q899*2</f>
        <v>1.8325250159204913</v>
      </c>
      <c r="AD899">
        <f t="shared" ref="AD899:AD962" si="395">Q899</f>
        <v>1.1598259594433489</v>
      </c>
      <c r="AE899">
        <f t="shared" ref="AE899:AE962" si="396">0.25*R899+0.75*$Q$3</f>
        <v>1.124008317223816</v>
      </c>
      <c r="AF899">
        <f t="shared" ref="AF899:AF962" si="397">0.467*R899+0.533*$Q$3</f>
        <v>1.2066217811137601</v>
      </c>
      <c r="AG899">
        <f t="shared" ref="AG899:AG962" si="398">0.29*$N899*12</f>
        <v>6.4125089567640323</v>
      </c>
      <c r="AH899">
        <f t="shared" ref="AH899:AH962" si="399">0.45*$N899*6</f>
        <v>4.9752224664548539</v>
      </c>
      <c r="AI899">
        <f t="shared" ref="AI899:AI962" si="400">0.57*$N899*4</f>
        <v>4.2012989716729869</v>
      </c>
      <c r="AJ899">
        <f t="shared" ref="AJ899:AJ962" si="401">0.79*$N899*2</f>
        <v>2.9114264803698773</v>
      </c>
      <c r="AK899">
        <f t="shared" ref="AK899:AK962" si="402">N899</f>
        <v>1.8426749875758717</v>
      </c>
      <c r="AL899">
        <f t="shared" ref="AL899:AL962" si="403">0.25*J899+0.75*N899</f>
        <v>2.064773740681904</v>
      </c>
      <c r="AM899">
        <f t="shared" ref="AM899:AM962" si="404">0.467*J899+0.533*N899</f>
        <v>2.2575554583779396</v>
      </c>
      <c r="AN899">
        <f>ACOS(COS(RADIANS(90-$C899)) *COS(RADIANS(90-'1. Intensity Data'!$C$8)) +SIN(RADIANS(90-'Climate Stations - U of M'!$C899)) *SIN(RADIANS(90-'1. Intensity Data'!$C$8)) *COS(RADIANS('Climate Stations - U of M'!$D899-'1. Intensity Data'!$C$9))) *6371</f>
        <v>249.73924958932923</v>
      </c>
    </row>
    <row r="900" spans="1:40" x14ac:dyDescent="0.25">
      <c r="A900">
        <v>775</v>
      </c>
      <c r="B900" t="s">
        <v>1549</v>
      </c>
      <c r="C900">
        <v>47.083300000000001</v>
      </c>
      <c r="D900">
        <v>-112.366699999999</v>
      </c>
      <c r="E900" s="13">
        <v>1690.0999999999899</v>
      </c>
      <c r="F900" t="s">
        <v>1550</v>
      </c>
      <c r="G900" t="s">
        <v>2345</v>
      </c>
      <c r="H900" s="8">
        <v>0.97777999999999998</v>
      </c>
      <c r="I900" s="8">
        <v>1.83694</v>
      </c>
      <c r="J900" s="8">
        <v>2.1666699999999999</v>
      </c>
      <c r="K900" s="8">
        <v>3.9477699999999998</v>
      </c>
      <c r="L900">
        <f t="shared" si="378"/>
        <v>5544.947683999967</v>
      </c>
      <c r="M900">
        <f t="shared" si="379"/>
        <v>0.49120936899191059</v>
      </c>
      <c r="N900">
        <f t="shared" si="380"/>
        <v>1.4048320204427724</v>
      </c>
      <c r="O900" s="6">
        <f t="shared" si="381"/>
        <v>0.23354224915936345</v>
      </c>
      <c r="P900" s="6">
        <f t="shared" si="382"/>
        <v>0.32933021744546942</v>
      </c>
      <c r="Q900">
        <f t="shared" si="383"/>
        <v>0.86708111894412099</v>
      </c>
      <c r="R900" s="8">
        <v>1.4351430768713385</v>
      </c>
      <c r="S900">
        <f t="shared" si="384"/>
        <v>1.7094086040918486</v>
      </c>
      <c r="T900">
        <f t="shared" si="385"/>
        <v>1.3262652962781587</v>
      </c>
      <c r="U900">
        <f t="shared" si="386"/>
        <v>1.1199573613015561</v>
      </c>
      <c r="V900">
        <f t="shared" si="387"/>
        <v>0.7761108030072188</v>
      </c>
      <c r="W900">
        <f t="shared" si="388"/>
        <v>0.49120936899191059</v>
      </c>
      <c r="X900">
        <f t="shared" si="389"/>
        <v>0.61285202674393291</v>
      </c>
      <c r="Y900">
        <f t="shared" si="390"/>
        <v>0.71843785367268831</v>
      </c>
      <c r="Z900">
        <f t="shared" si="391"/>
        <v>3.0174422939255408</v>
      </c>
      <c r="AA900">
        <f t="shared" si="392"/>
        <v>2.3411190211491268</v>
      </c>
      <c r="AB900">
        <f t="shared" si="393"/>
        <v>1.9769449511925956</v>
      </c>
      <c r="AC900">
        <f t="shared" si="394"/>
        <v>1.3699881679317112</v>
      </c>
      <c r="AD900">
        <f t="shared" si="395"/>
        <v>0.86708111894412099</v>
      </c>
      <c r="AE900">
        <f t="shared" si="396"/>
        <v>1.1304094058483027</v>
      </c>
      <c r="AF900">
        <f t="shared" si="397"/>
        <v>1.2185790146643012</v>
      </c>
      <c r="AG900">
        <f t="shared" si="398"/>
        <v>4.8888154311408476</v>
      </c>
      <c r="AH900">
        <f t="shared" si="399"/>
        <v>3.7930464551954857</v>
      </c>
      <c r="AI900">
        <f t="shared" si="400"/>
        <v>3.2030170066095209</v>
      </c>
      <c r="AJ900">
        <f t="shared" si="401"/>
        <v>2.2196345922995806</v>
      </c>
      <c r="AK900">
        <f t="shared" si="402"/>
        <v>1.4048320204427724</v>
      </c>
      <c r="AL900">
        <f t="shared" si="403"/>
        <v>1.5952915153320792</v>
      </c>
      <c r="AM900">
        <f t="shared" si="404"/>
        <v>1.7606103568959979</v>
      </c>
      <c r="AN900">
        <f>ACOS(COS(RADIANS(90-$C900)) *COS(RADIANS(90-'1. Intensity Data'!$C$8)) +SIN(RADIANS(90-'Climate Stations - U of M'!$C900)) *SIN(RADIANS(90-'1. Intensity Data'!$C$8)) *COS(RADIANS('Climate Stations - U of M'!$D900-'1. Intensity Data'!$C$9))) *6371</f>
        <v>61.004639552058627</v>
      </c>
    </row>
    <row r="901" spans="1:40" x14ac:dyDescent="0.25">
      <c r="A901">
        <v>776</v>
      </c>
      <c r="B901" t="s">
        <v>1551</v>
      </c>
      <c r="C901">
        <v>47.189999999999898</v>
      </c>
      <c r="D901">
        <v>-112.2906</v>
      </c>
      <c r="E901" s="13">
        <v>1280.2</v>
      </c>
      <c r="F901" t="s">
        <v>1552</v>
      </c>
      <c r="G901" t="s">
        <v>2345</v>
      </c>
      <c r="H901" s="8">
        <v>1.105</v>
      </c>
      <c r="I901" s="8">
        <v>1.9150199999999999</v>
      </c>
      <c r="J901" s="8">
        <v>2.46672</v>
      </c>
      <c r="K901" s="8">
        <v>4.1481599999999998</v>
      </c>
      <c r="L901">
        <f t="shared" si="378"/>
        <v>4200.1313680000003</v>
      </c>
      <c r="M901">
        <f t="shared" si="379"/>
        <v>0.59546783323411767</v>
      </c>
      <c r="N901">
        <f t="shared" si="380"/>
        <v>1.6553976880458598</v>
      </c>
      <c r="O901" s="6">
        <f t="shared" si="381"/>
        <v>0.27094162108480235</v>
      </c>
      <c r="P901" s="6">
        <f t="shared" si="382"/>
        <v>0.40766541248284571</v>
      </c>
      <c r="Q901">
        <f t="shared" si="383"/>
        <v>1.0315315502643529</v>
      </c>
      <c r="R901" s="8">
        <v>1.5953200581082507</v>
      </c>
      <c r="S901">
        <f t="shared" si="384"/>
        <v>2.0722280596547291</v>
      </c>
      <c r="T901">
        <f t="shared" si="385"/>
        <v>1.6077631497321176</v>
      </c>
      <c r="U901">
        <f t="shared" si="386"/>
        <v>1.3576666597737881</v>
      </c>
      <c r="V901">
        <f t="shared" si="387"/>
        <v>0.94083917650990601</v>
      </c>
      <c r="W901">
        <f t="shared" si="388"/>
        <v>0.59546783323411767</v>
      </c>
      <c r="X901">
        <f t="shared" si="389"/>
        <v>0.72285087492558819</v>
      </c>
      <c r="Y901">
        <f t="shared" si="390"/>
        <v>0.83341935511378473</v>
      </c>
      <c r="Z901">
        <f t="shared" si="391"/>
        <v>3.5897297949199483</v>
      </c>
      <c r="AA901">
        <f t="shared" si="392"/>
        <v>2.7851351857137532</v>
      </c>
      <c r="AB901">
        <f t="shared" si="393"/>
        <v>2.3518919346027247</v>
      </c>
      <c r="AC901">
        <f t="shared" si="394"/>
        <v>1.6298198494176777</v>
      </c>
      <c r="AD901">
        <f t="shared" si="395"/>
        <v>1.0315315502643529</v>
      </c>
      <c r="AE901">
        <f t="shared" si="396"/>
        <v>1.1704536511575308</v>
      </c>
      <c r="AF901">
        <f t="shared" si="397"/>
        <v>1.2933816649019394</v>
      </c>
      <c r="AG901">
        <f t="shared" si="398"/>
        <v>5.7607839543995922</v>
      </c>
      <c r="AH901">
        <f t="shared" si="399"/>
        <v>4.4695737577238219</v>
      </c>
      <c r="AI901">
        <f t="shared" si="400"/>
        <v>3.77430672874456</v>
      </c>
      <c r="AJ901">
        <f t="shared" si="401"/>
        <v>2.6155283471124586</v>
      </c>
      <c r="AK901">
        <f t="shared" si="402"/>
        <v>1.6553976880458598</v>
      </c>
      <c r="AL901">
        <f t="shared" si="403"/>
        <v>1.8582282660343949</v>
      </c>
      <c r="AM901">
        <f t="shared" si="404"/>
        <v>2.0342852077284435</v>
      </c>
      <c r="AN901">
        <f>ACOS(COS(RADIANS(90-$C901)) *COS(RADIANS(90-'1. Intensity Data'!$C$8)) +SIN(RADIANS(90-'Climate Stations - U of M'!$C901)) *SIN(RADIANS(90-'1. Intensity Data'!$C$8)) *COS(RADIANS('Climate Stations - U of M'!$D901-'1. Intensity Data'!$C$9))) *6371</f>
        <v>69.879499603211016</v>
      </c>
    </row>
    <row r="902" spans="1:40" x14ac:dyDescent="0.25">
      <c r="A902">
        <v>100</v>
      </c>
      <c r="B902" t="s">
        <v>202</v>
      </c>
      <c r="C902">
        <v>47.9026</v>
      </c>
      <c r="D902">
        <v>-114.20780000000001</v>
      </c>
      <c r="E902">
        <v>895.5</v>
      </c>
      <c r="F902" t="s">
        <v>203</v>
      </c>
      <c r="G902" t="s">
        <v>2346</v>
      </c>
      <c r="H902" s="8">
        <v>0.82181000000000004</v>
      </c>
      <c r="I902" s="8">
        <v>1.46407</v>
      </c>
      <c r="J902" s="8">
        <v>1.82612</v>
      </c>
      <c r="K902" s="8">
        <v>2.9857100000000001</v>
      </c>
      <c r="L902">
        <f t="shared" si="378"/>
        <v>2937.9922200000001</v>
      </c>
      <c r="M902">
        <f t="shared" si="379"/>
        <v>0.37636236956050878</v>
      </c>
      <c r="N902">
        <f t="shared" si="380"/>
        <v>1.1156972572553134</v>
      </c>
      <c r="O902" s="6">
        <f t="shared" si="381"/>
        <v>0.18899042430704957</v>
      </c>
      <c r="P902" s="6">
        <f t="shared" si="382"/>
        <v>0.24536418979924957</v>
      </c>
      <c r="Q902">
        <f t="shared" si="383"/>
        <v>0.6805307235272815</v>
      </c>
      <c r="R902" s="8">
        <v>1.1907084426199643</v>
      </c>
      <c r="S902">
        <f t="shared" si="384"/>
        <v>1.3097410460705703</v>
      </c>
      <c r="T902">
        <f t="shared" si="385"/>
        <v>1.0161783978133736</v>
      </c>
      <c r="U902">
        <f t="shared" si="386"/>
        <v>0.85810620259796</v>
      </c>
      <c r="V902">
        <f t="shared" si="387"/>
        <v>0.59465254390560385</v>
      </c>
      <c r="W902">
        <f t="shared" si="388"/>
        <v>0.37636236956050878</v>
      </c>
      <c r="X902">
        <f t="shared" si="389"/>
        <v>0.48772427717038158</v>
      </c>
      <c r="Y902">
        <f t="shared" si="390"/>
        <v>0.58438641297575122</v>
      </c>
      <c r="Z902">
        <f t="shared" si="391"/>
        <v>2.3682469178749397</v>
      </c>
      <c r="AA902">
        <f t="shared" si="392"/>
        <v>1.83743295352366</v>
      </c>
      <c r="AB902">
        <f t="shared" si="393"/>
        <v>1.5516100496422016</v>
      </c>
      <c r="AC902">
        <f t="shared" si="394"/>
        <v>1.0752385431731049</v>
      </c>
      <c r="AD902">
        <f t="shared" si="395"/>
        <v>0.6805307235272815</v>
      </c>
      <c r="AE902">
        <f t="shared" si="396"/>
        <v>1.0693007472854592</v>
      </c>
      <c r="AF902">
        <f t="shared" si="397"/>
        <v>1.1044280404689095</v>
      </c>
      <c r="AG902">
        <f t="shared" si="398"/>
        <v>3.8826264552484906</v>
      </c>
      <c r="AH902">
        <f t="shared" si="399"/>
        <v>3.0123825945893463</v>
      </c>
      <c r="AI902">
        <f t="shared" si="400"/>
        <v>2.5437897465421142</v>
      </c>
      <c r="AJ902">
        <f t="shared" si="401"/>
        <v>1.7628016664633952</v>
      </c>
      <c r="AK902">
        <f t="shared" si="402"/>
        <v>1.1156972572553134</v>
      </c>
      <c r="AL902">
        <f t="shared" si="403"/>
        <v>1.2933029429414851</v>
      </c>
      <c r="AM902">
        <f t="shared" si="404"/>
        <v>1.4474646781170821</v>
      </c>
      <c r="AN902">
        <f>ACOS(COS(RADIANS(90-$C902)) *COS(RADIANS(90-'1. Intensity Data'!$C$8)) +SIN(RADIANS(90-'Climate Stations - U of M'!$C902)) *SIN(RADIANS(90-'1. Intensity Data'!$C$8)) *COS(RADIANS('Climate Stations - U of M'!$D902-'1. Intensity Data'!$C$9))) *6371</f>
        <v>220.70248291958293</v>
      </c>
    </row>
    <row r="903" spans="1:40" x14ac:dyDescent="0.25">
      <c r="A903">
        <v>99</v>
      </c>
      <c r="B903" t="s">
        <v>200</v>
      </c>
      <c r="C903">
        <v>47.5733999999999</v>
      </c>
      <c r="D903">
        <v>-114.0436</v>
      </c>
      <c r="E903" s="13">
        <v>1040</v>
      </c>
      <c r="F903" t="s">
        <v>201</v>
      </c>
      <c r="G903" t="s">
        <v>2346</v>
      </c>
      <c r="H903" s="8">
        <v>0.89320999999999995</v>
      </c>
      <c r="I903" s="8">
        <v>1.6</v>
      </c>
      <c r="J903" s="8">
        <v>1.95373</v>
      </c>
      <c r="K903" s="8">
        <v>3.5333299999999999</v>
      </c>
      <c r="L903">
        <f t="shared" si="378"/>
        <v>3412.0736000000002</v>
      </c>
      <c r="M903">
        <f t="shared" si="379"/>
        <v>0.40765382225943736</v>
      </c>
      <c r="N903">
        <f t="shared" si="380"/>
        <v>1.095922591938449</v>
      </c>
      <c r="O903" s="6">
        <f t="shared" si="381"/>
        <v>0.17593678992275893</v>
      </c>
      <c r="P903" s="6">
        <f t="shared" si="382"/>
        <v>0.28570373236770952</v>
      </c>
      <c r="Q903">
        <f t="shared" si="383"/>
        <v>0.69081316215307931</v>
      </c>
      <c r="R903" s="8">
        <v>1.8198378727041178</v>
      </c>
      <c r="S903">
        <f t="shared" si="384"/>
        <v>1.4186353014628419</v>
      </c>
      <c r="T903">
        <f t="shared" si="385"/>
        <v>1.100665320100481</v>
      </c>
      <c r="U903">
        <f t="shared" si="386"/>
        <v>0.92945071475151708</v>
      </c>
      <c r="V903">
        <f t="shared" si="387"/>
        <v>0.64409303916991101</v>
      </c>
      <c r="W903">
        <f t="shared" si="388"/>
        <v>0.40765382225943736</v>
      </c>
      <c r="X903">
        <f t="shared" si="389"/>
        <v>0.52904286669457801</v>
      </c>
      <c r="Y903">
        <f t="shared" si="390"/>
        <v>0.63440855726428014</v>
      </c>
      <c r="Z903">
        <f t="shared" si="391"/>
        <v>2.404029804292716</v>
      </c>
      <c r="AA903">
        <f t="shared" si="392"/>
        <v>1.8651955378133143</v>
      </c>
      <c r="AB903">
        <f t="shared" si="393"/>
        <v>1.5750540097090207</v>
      </c>
      <c r="AC903">
        <f t="shared" si="394"/>
        <v>1.0914847962018654</v>
      </c>
      <c r="AD903">
        <f t="shared" si="395"/>
        <v>0.69081316215307931</v>
      </c>
      <c r="AE903">
        <f t="shared" si="396"/>
        <v>1.2265831048064977</v>
      </c>
      <c r="AF903">
        <f t="shared" si="397"/>
        <v>1.3982314843182091</v>
      </c>
      <c r="AG903">
        <f t="shared" si="398"/>
        <v>3.8138106199458024</v>
      </c>
      <c r="AH903">
        <f t="shared" si="399"/>
        <v>2.9589909982338125</v>
      </c>
      <c r="AI903">
        <f t="shared" si="400"/>
        <v>2.4987035096196633</v>
      </c>
      <c r="AJ903">
        <f t="shared" si="401"/>
        <v>1.7315576952627494</v>
      </c>
      <c r="AK903">
        <f t="shared" si="402"/>
        <v>1.095922591938449</v>
      </c>
      <c r="AL903">
        <f t="shared" si="403"/>
        <v>1.3103744439538367</v>
      </c>
      <c r="AM903">
        <f t="shared" si="404"/>
        <v>1.4965186515031934</v>
      </c>
      <c r="AN903">
        <f>ACOS(COS(RADIANS(90-$C903)) *COS(RADIANS(90-'1. Intensity Data'!$C$8)) +SIN(RADIANS(90-'Climate Stations - U of M'!$C903)) *SIN(RADIANS(90-'1. Intensity Data'!$C$8)) *COS(RADIANS('Climate Stations - U of M'!$D903-'1. Intensity Data'!$C$9))) *6371</f>
        <v>188.5931121695626</v>
      </c>
    </row>
    <row r="904" spans="1:40" x14ac:dyDescent="0.25">
      <c r="A904">
        <v>777</v>
      </c>
      <c r="B904" t="s">
        <v>1553</v>
      </c>
      <c r="C904">
        <v>45.35</v>
      </c>
      <c r="D904">
        <v>-109.5</v>
      </c>
      <c r="E904" s="13">
        <v>1524.9</v>
      </c>
      <c r="F904" t="s">
        <v>1554</v>
      </c>
      <c r="G904" t="s">
        <v>2345</v>
      </c>
      <c r="H904" s="8">
        <v>1.1896500000000001</v>
      </c>
      <c r="I904" s="8">
        <v>1.9905900000000001</v>
      </c>
      <c r="J904" s="8">
        <v>2.5232600000000001</v>
      </c>
      <c r="K904" s="8">
        <v>4.08284</v>
      </c>
      <c r="L904">
        <f t="shared" si="378"/>
        <v>5002.9529160000002</v>
      </c>
      <c r="M904">
        <f t="shared" si="379"/>
        <v>0.66077105733727193</v>
      </c>
      <c r="N904">
        <f t="shared" si="380"/>
        <v>1.7013883986113483</v>
      </c>
      <c r="O904" s="6">
        <f t="shared" si="381"/>
        <v>0.26600491352687922</v>
      </c>
      <c r="P904" s="6">
        <f t="shared" si="382"/>
        <v>0.47639050151102358</v>
      </c>
      <c r="Q904">
        <f t="shared" si="383"/>
        <v>1.0888894500611859</v>
      </c>
      <c r="R904" s="8">
        <v>1.7367229857260915</v>
      </c>
      <c r="S904">
        <f t="shared" si="384"/>
        <v>2.2994832795337059</v>
      </c>
      <c r="T904">
        <f t="shared" si="385"/>
        <v>1.7840818548106343</v>
      </c>
      <c r="U904">
        <f t="shared" si="386"/>
        <v>1.5065580107289798</v>
      </c>
      <c r="V904">
        <f t="shared" si="387"/>
        <v>1.0440182705928898</v>
      </c>
      <c r="W904">
        <f t="shared" si="388"/>
        <v>0.66077105733727193</v>
      </c>
      <c r="X904">
        <f t="shared" si="389"/>
        <v>0.79299079300295405</v>
      </c>
      <c r="Y904">
        <f t="shared" si="390"/>
        <v>0.907757523560766</v>
      </c>
      <c r="Z904">
        <f t="shared" si="391"/>
        <v>3.7893352862129266</v>
      </c>
      <c r="AA904">
        <f t="shared" si="392"/>
        <v>2.9400015151652017</v>
      </c>
      <c r="AB904">
        <f t="shared" si="393"/>
        <v>2.4826679461395034</v>
      </c>
      <c r="AC904">
        <f t="shared" si="394"/>
        <v>1.7204453310966739</v>
      </c>
      <c r="AD904">
        <f t="shared" si="395"/>
        <v>1.0888894500611859</v>
      </c>
      <c r="AE904">
        <f t="shared" si="396"/>
        <v>1.2058043830619911</v>
      </c>
      <c r="AF904">
        <f t="shared" si="397"/>
        <v>1.3594168320994711</v>
      </c>
      <c r="AG904">
        <f t="shared" si="398"/>
        <v>5.9208316271674919</v>
      </c>
      <c r="AH904">
        <f t="shared" si="399"/>
        <v>4.593748676250641</v>
      </c>
      <c r="AI904">
        <f t="shared" si="400"/>
        <v>3.8791655488338739</v>
      </c>
      <c r="AJ904">
        <f t="shared" si="401"/>
        <v>2.6881936698059303</v>
      </c>
      <c r="AK904">
        <f t="shared" si="402"/>
        <v>1.7013883986113483</v>
      </c>
      <c r="AL904">
        <f t="shared" si="403"/>
        <v>1.9068562989585112</v>
      </c>
      <c r="AM904">
        <f t="shared" si="404"/>
        <v>2.0852024364598485</v>
      </c>
      <c r="AN904">
        <f>ACOS(COS(RADIANS(90-$C904)) *COS(RADIANS(90-'1. Intensity Data'!$C$8)) +SIN(RADIANS(90-'Climate Stations - U of M'!$C904)) *SIN(RADIANS(90-'1. Intensity Data'!$C$8)) *COS(RADIANS('Climate Stations - U of M'!$D904-'1. Intensity Data'!$C$9))) *6371</f>
        <v>238.23130513767222</v>
      </c>
    </row>
    <row r="905" spans="1:40" x14ac:dyDescent="0.25">
      <c r="A905">
        <v>778</v>
      </c>
      <c r="B905" t="s">
        <v>1555</v>
      </c>
      <c r="C905">
        <v>45.316699999999898</v>
      </c>
      <c r="D905">
        <v>-109.55</v>
      </c>
      <c r="E905" s="13">
        <v>1695.9</v>
      </c>
      <c r="F905" t="s">
        <v>1556</v>
      </c>
      <c r="G905" t="s">
        <v>2345</v>
      </c>
      <c r="H905" s="8">
        <v>1.19835</v>
      </c>
      <c r="I905" s="8">
        <v>2.0160200000000001</v>
      </c>
      <c r="J905" s="8">
        <v>2.56331</v>
      </c>
      <c r="K905" s="8">
        <v>4.2544700000000004</v>
      </c>
      <c r="L905">
        <f t="shared" si="378"/>
        <v>5563.9765560000005</v>
      </c>
      <c r="M905">
        <f t="shared" si="379"/>
        <v>0.66196098403041637</v>
      </c>
      <c r="N905">
        <f t="shared" si="380"/>
        <v>1.6731834409507036</v>
      </c>
      <c r="O905" s="6">
        <f t="shared" si="381"/>
        <v>0.25849092797183465</v>
      </c>
      <c r="P905" s="6">
        <f t="shared" si="382"/>
        <v>0.48278872610641543</v>
      </c>
      <c r="Q905">
        <f t="shared" si="383"/>
        <v>1.0779860835285595</v>
      </c>
      <c r="R905" s="8">
        <v>1.6179061744700689</v>
      </c>
      <c r="S905">
        <f t="shared" si="384"/>
        <v>2.3036242244258487</v>
      </c>
      <c r="T905">
        <f t="shared" si="385"/>
        <v>1.7872946568821242</v>
      </c>
      <c r="U905">
        <f t="shared" si="386"/>
        <v>1.5092710435893493</v>
      </c>
      <c r="V905">
        <f t="shared" si="387"/>
        <v>1.0458983547680578</v>
      </c>
      <c r="W905">
        <f t="shared" si="388"/>
        <v>0.66196098403041637</v>
      </c>
      <c r="X905">
        <f t="shared" si="389"/>
        <v>0.79605823802281228</v>
      </c>
      <c r="Y905">
        <f t="shared" si="390"/>
        <v>0.91245465448821195</v>
      </c>
      <c r="Z905">
        <f t="shared" si="391"/>
        <v>3.7513915706793872</v>
      </c>
      <c r="AA905">
        <f t="shared" si="392"/>
        <v>2.910562425527111</v>
      </c>
      <c r="AB905">
        <f t="shared" si="393"/>
        <v>2.4578082704451156</v>
      </c>
      <c r="AC905">
        <f t="shared" si="394"/>
        <v>1.7032180119751241</v>
      </c>
      <c r="AD905">
        <f t="shared" si="395"/>
        <v>1.0779860835285595</v>
      </c>
      <c r="AE905">
        <f t="shared" si="396"/>
        <v>1.1761001802479853</v>
      </c>
      <c r="AF905">
        <f t="shared" si="397"/>
        <v>1.3039293812429085</v>
      </c>
      <c r="AG905">
        <f t="shared" si="398"/>
        <v>5.8226783745084481</v>
      </c>
      <c r="AH905">
        <f t="shared" si="399"/>
        <v>4.5175952905669003</v>
      </c>
      <c r="AI905">
        <f t="shared" si="400"/>
        <v>3.8148582453676037</v>
      </c>
      <c r="AJ905">
        <f t="shared" si="401"/>
        <v>2.6436298367021118</v>
      </c>
      <c r="AK905">
        <f t="shared" si="402"/>
        <v>1.6731834409507036</v>
      </c>
      <c r="AL905">
        <f t="shared" si="403"/>
        <v>1.8957150807130279</v>
      </c>
      <c r="AM905">
        <f t="shared" si="404"/>
        <v>2.0888725440267253</v>
      </c>
      <c r="AN905">
        <f>ACOS(COS(RADIANS(90-$C905)) *COS(RADIANS(90-'1. Intensity Data'!$C$8)) +SIN(RADIANS(90-'Climate Stations - U of M'!$C905)) *SIN(RADIANS(90-'1. Intensity Data'!$C$8)) *COS(RADIANS('Climate Stations - U of M'!$D905-'1. Intensity Data'!$C$9))) *6371</f>
        <v>237.32973163760215</v>
      </c>
    </row>
    <row r="906" spans="1:40" x14ac:dyDescent="0.25">
      <c r="A906">
        <v>779</v>
      </c>
      <c r="B906" t="s">
        <v>1557</v>
      </c>
      <c r="C906">
        <v>46.533299999999898</v>
      </c>
      <c r="D906">
        <v>-109.2667</v>
      </c>
      <c r="E906" s="13">
        <v>1424.9</v>
      </c>
      <c r="F906" t="s">
        <v>1558</v>
      </c>
      <c r="G906" t="s">
        <v>2345</v>
      </c>
      <c r="H906" s="8">
        <v>1.02213</v>
      </c>
      <c r="I906" s="8">
        <v>1.5714300000000001</v>
      </c>
      <c r="J906" s="8">
        <v>2.38</v>
      </c>
      <c r="K906" s="8">
        <v>3.73333</v>
      </c>
      <c r="L906">
        <f t="shared" si="378"/>
        <v>4674.8689160000004</v>
      </c>
      <c r="M906">
        <f t="shared" si="379"/>
        <v>0.6197077221645253</v>
      </c>
      <c r="N906">
        <f t="shared" si="380"/>
        <v>1.6793132080193529</v>
      </c>
      <c r="O906" s="6">
        <f t="shared" si="381"/>
        <v>0.27085870517237942</v>
      </c>
      <c r="P906" s="6">
        <f t="shared" si="382"/>
        <v>0.43196277434417274</v>
      </c>
      <c r="Q906">
        <f t="shared" si="383"/>
        <v>1.0556379911817628</v>
      </c>
      <c r="R906" s="8">
        <v>1.9489785969603717</v>
      </c>
      <c r="S906">
        <f t="shared" si="384"/>
        <v>2.1565828731325478</v>
      </c>
      <c r="T906">
        <f t="shared" si="385"/>
        <v>1.6732108498442182</v>
      </c>
      <c r="U906">
        <f t="shared" si="386"/>
        <v>1.4129336065351175</v>
      </c>
      <c r="V906">
        <f t="shared" si="387"/>
        <v>0.97913820101994997</v>
      </c>
      <c r="W906">
        <f t="shared" si="388"/>
        <v>0.6197077221645253</v>
      </c>
      <c r="X906">
        <f t="shared" si="389"/>
        <v>0.72031329162339397</v>
      </c>
      <c r="Y906">
        <f t="shared" si="390"/>
        <v>0.80763892591369202</v>
      </c>
      <c r="Z906">
        <f t="shared" si="391"/>
        <v>3.6736202093125345</v>
      </c>
      <c r="AA906">
        <f t="shared" si="392"/>
        <v>2.8502225761907596</v>
      </c>
      <c r="AB906">
        <f t="shared" si="393"/>
        <v>2.406854619894419</v>
      </c>
      <c r="AC906">
        <f t="shared" si="394"/>
        <v>1.6679080260671852</v>
      </c>
      <c r="AD906">
        <f t="shared" si="395"/>
        <v>1.0556379911817628</v>
      </c>
      <c r="AE906">
        <f t="shared" si="396"/>
        <v>1.2588682858705611</v>
      </c>
      <c r="AF906">
        <f t="shared" si="397"/>
        <v>1.4585402025458798</v>
      </c>
      <c r="AG906">
        <f t="shared" si="398"/>
        <v>5.8440099639073475</v>
      </c>
      <c r="AH906">
        <f t="shared" si="399"/>
        <v>4.5341456616522526</v>
      </c>
      <c r="AI906">
        <f t="shared" si="400"/>
        <v>3.8288341142841245</v>
      </c>
      <c r="AJ906">
        <f t="shared" si="401"/>
        <v>2.6533148686705776</v>
      </c>
      <c r="AK906">
        <f t="shared" si="402"/>
        <v>1.6793132080193529</v>
      </c>
      <c r="AL906">
        <f t="shared" si="403"/>
        <v>1.8544849060145145</v>
      </c>
      <c r="AM906">
        <f t="shared" si="404"/>
        <v>2.0065339398743154</v>
      </c>
      <c r="AN906">
        <f>ACOS(COS(RADIANS(90-$C906)) *COS(RADIANS(90-'1. Intensity Data'!$C$8)) +SIN(RADIANS(90-'Climate Stations - U of M'!$C906)) *SIN(RADIANS(90-'1. Intensity Data'!$C$8)) *COS(RADIANS('Climate Stations - U of M'!$D906-'1. Intensity Data'!$C$9))) *6371</f>
        <v>210.07274708539498</v>
      </c>
    </row>
    <row r="907" spans="1:40" x14ac:dyDescent="0.25">
      <c r="A907">
        <v>780</v>
      </c>
      <c r="B907" t="s">
        <v>1559</v>
      </c>
      <c r="C907">
        <v>47.537500000000001</v>
      </c>
      <c r="D907">
        <v>-114.2761</v>
      </c>
      <c r="E907">
        <v>944.89999999999895</v>
      </c>
      <c r="F907" t="s">
        <v>1560</v>
      </c>
      <c r="G907" t="s">
        <v>2346</v>
      </c>
      <c r="H907" s="8">
        <v>0.70279000000000003</v>
      </c>
      <c r="I907" s="8">
        <v>1.2057</v>
      </c>
      <c r="J907" s="8">
        <v>1.5797099999999999</v>
      </c>
      <c r="K907" s="8">
        <v>2.6214499999999998</v>
      </c>
      <c r="L907">
        <f t="shared" si="378"/>
        <v>3100.0657159999964</v>
      </c>
      <c r="M907">
        <f t="shared" si="379"/>
        <v>0.34126108719657622</v>
      </c>
      <c r="N907">
        <f t="shared" si="380"/>
        <v>1.0068057147987113</v>
      </c>
      <c r="O907" s="6">
        <f t="shared" si="381"/>
        <v>0.17012799430848324</v>
      </c>
      <c r="P907" s="6">
        <f t="shared" si="382"/>
        <v>0.22333734760733254</v>
      </c>
      <c r="Q907">
        <f t="shared" si="383"/>
        <v>0.61507153120302194</v>
      </c>
      <c r="R907" s="8">
        <v>1.7622931384916529</v>
      </c>
      <c r="S907">
        <f t="shared" si="384"/>
        <v>1.1875885834440851</v>
      </c>
      <c r="T907">
        <f t="shared" si="385"/>
        <v>0.92140493543075586</v>
      </c>
      <c r="U907">
        <f t="shared" si="386"/>
        <v>0.77807527880819372</v>
      </c>
      <c r="V907">
        <f t="shared" si="387"/>
        <v>0.53919251777059041</v>
      </c>
      <c r="W907">
        <f t="shared" si="388"/>
        <v>0.34126108719657622</v>
      </c>
      <c r="X907">
        <f t="shared" si="389"/>
        <v>0.43164331539743217</v>
      </c>
      <c r="Y907">
        <f t="shared" si="390"/>
        <v>0.5100950894757752</v>
      </c>
      <c r="Z907">
        <f t="shared" si="391"/>
        <v>2.1404489285865163</v>
      </c>
      <c r="AA907">
        <f t="shared" si="392"/>
        <v>1.6606931342481592</v>
      </c>
      <c r="AB907">
        <f t="shared" si="393"/>
        <v>1.4023630911428899</v>
      </c>
      <c r="AC907">
        <f t="shared" si="394"/>
        <v>0.97181301930077468</v>
      </c>
      <c r="AD907">
        <f t="shared" si="395"/>
        <v>0.61507153120302194</v>
      </c>
      <c r="AE907">
        <f t="shared" si="396"/>
        <v>1.2121969212533814</v>
      </c>
      <c r="AF907">
        <f t="shared" si="397"/>
        <v>1.3713580934409881</v>
      </c>
      <c r="AG907">
        <f t="shared" si="398"/>
        <v>3.5036838874995153</v>
      </c>
      <c r="AH907">
        <f t="shared" si="399"/>
        <v>2.7183754299565206</v>
      </c>
      <c r="AI907">
        <f t="shared" si="400"/>
        <v>2.2955170297410614</v>
      </c>
      <c r="AJ907">
        <f t="shared" si="401"/>
        <v>1.5907530293819638</v>
      </c>
      <c r="AK907">
        <f t="shared" si="402"/>
        <v>1.0068057147987113</v>
      </c>
      <c r="AL907">
        <f t="shared" si="403"/>
        <v>1.1500317860990334</v>
      </c>
      <c r="AM907">
        <f t="shared" si="404"/>
        <v>1.2743520159877133</v>
      </c>
      <c r="AN907">
        <f>ACOS(COS(RADIANS(90-$C907)) *COS(RADIANS(90-'1. Intensity Data'!$C$8)) +SIN(RADIANS(90-'Climate Stations - U of M'!$C907)) *SIN(RADIANS(90-'1. Intensity Data'!$C$8)) *COS(RADIANS('Climate Stations - U of M'!$D907-'1. Intensity Data'!$C$9))) *6371</f>
        <v>201.12776325188486</v>
      </c>
    </row>
    <row r="908" spans="1:40" x14ac:dyDescent="0.25">
      <c r="A908">
        <v>781</v>
      </c>
      <c r="B908" t="s">
        <v>1561</v>
      </c>
      <c r="C908">
        <v>46.441400000000002</v>
      </c>
      <c r="D908">
        <v>-108.5397</v>
      </c>
      <c r="E908">
        <v>973.2</v>
      </c>
      <c r="F908" t="s">
        <v>1562</v>
      </c>
      <c r="G908" t="s">
        <v>2345</v>
      </c>
      <c r="H908" s="8">
        <v>0.76293999999999995</v>
      </c>
      <c r="I908" s="8">
        <v>1.1568799999999999</v>
      </c>
      <c r="J908" s="8">
        <v>1.9417199999999999</v>
      </c>
      <c r="K908" s="8">
        <v>3.3170299999999999</v>
      </c>
      <c r="L908">
        <f t="shared" si="378"/>
        <v>3192.9134880000001</v>
      </c>
      <c r="M908">
        <f t="shared" si="379"/>
        <v>0.47579832377083192</v>
      </c>
      <c r="N908">
        <f t="shared" si="380"/>
        <v>1.4356508050562644</v>
      </c>
      <c r="O908" s="6">
        <f t="shared" si="381"/>
        <v>0.24535962082881022</v>
      </c>
      <c r="P908" s="6">
        <f t="shared" si="382"/>
        <v>0.3057279943700848</v>
      </c>
      <c r="Q908">
        <f t="shared" si="383"/>
        <v>0.87068939971317461</v>
      </c>
      <c r="R908" s="8">
        <v>1.8016964234494837</v>
      </c>
      <c r="S908">
        <f t="shared" si="384"/>
        <v>1.6557781667224949</v>
      </c>
      <c r="T908">
        <f t="shared" si="385"/>
        <v>1.2846554741812461</v>
      </c>
      <c r="U908">
        <f t="shared" si="386"/>
        <v>1.0848201781974967</v>
      </c>
      <c r="V908">
        <f t="shared" si="387"/>
        <v>0.75176135155791446</v>
      </c>
      <c r="W908">
        <f t="shared" si="388"/>
        <v>0.47579832377083192</v>
      </c>
      <c r="X908">
        <f t="shared" si="389"/>
        <v>0.54758374282812394</v>
      </c>
      <c r="Y908">
        <f t="shared" si="390"/>
        <v>0.60989348656985343</v>
      </c>
      <c r="Z908">
        <f t="shared" si="391"/>
        <v>3.0299991110018478</v>
      </c>
      <c r="AA908">
        <f t="shared" si="392"/>
        <v>2.3508613792255715</v>
      </c>
      <c r="AB908">
        <f t="shared" si="393"/>
        <v>1.985171831346038</v>
      </c>
      <c r="AC908">
        <f t="shared" si="394"/>
        <v>1.375689251546816</v>
      </c>
      <c r="AD908">
        <f t="shared" si="395"/>
        <v>0.87068939971317461</v>
      </c>
      <c r="AE908">
        <f t="shared" si="396"/>
        <v>1.2220477424928391</v>
      </c>
      <c r="AF908">
        <f t="shared" si="397"/>
        <v>1.389759427516295</v>
      </c>
      <c r="AG908">
        <f t="shared" si="398"/>
        <v>4.9960648015958</v>
      </c>
      <c r="AH908">
        <f t="shared" si="399"/>
        <v>3.876257173651914</v>
      </c>
      <c r="AI908">
        <f t="shared" si="400"/>
        <v>3.2732838355282827</v>
      </c>
      <c r="AJ908">
        <f t="shared" si="401"/>
        <v>2.268328271988898</v>
      </c>
      <c r="AK908">
        <f t="shared" si="402"/>
        <v>1.4356508050562644</v>
      </c>
      <c r="AL908">
        <f t="shared" si="403"/>
        <v>1.5621681037921984</v>
      </c>
      <c r="AM908">
        <f t="shared" si="404"/>
        <v>1.6719851190949888</v>
      </c>
      <c r="AN908">
        <f>ACOS(COS(RADIANS(90-$C908)) *COS(RADIANS(90-'1. Intensity Data'!$C$8)) +SIN(RADIANS(90-'Climate Stations - U of M'!$C908)) *SIN(RADIANS(90-'1. Intensity Data'!$C$8)) *COS(RADIANS('Climate Stations - U of M'!$D908-'1. Intensity Data'!$C$9))) *6371</f>
        <v>266.29005404613281</v>
      </c>
    </row>
    <row r="909" spans="1:40" x14ac:dyDescent="0.25">
      <c r="A909">
        <v>118</v>
      </c>
      <c r="B909" t="s">
        <v>238</v>
      </c>
      <c r="C909">
        <v>46.443199999999898</v>
      </c>
      <c r="D909">
        <v>-108.5461</v>
      </c>
      <c r="E909">
        <v>987.89999999999895</v>
      </c>
      <c r="F909" t="s">
        <v>239</v>
      </c>
      <c r="G909" t="s">
        <v>2345</v>
      </c>
      <c r="H909" s="8">
        <v>0.76188</v>
      </c>
      <c r="I909" s="8">
        <v>1.15551</v>
      </c>
      <c r="J909" s="8">
        <v>1.94079</v>
      </c>
      <c r="K909" s="8">
        <v>3.31609</v>
      </c>
      <c r="L909">
        <f t="shared" si="378"/>
        <v>3241.1418359999966</v>
      </c>
      <c r="M909">
        <f t="shared" si="379"/>
        <v>0.47508432606900852</v>
      </c>
      <c r="N909">
        <f t="shared" si="380"/>
        <v>1.433623598248378</v>
      </c>
      <c r="O909" s="6">
        <f t="shared" si="381"/>
        <v>0.24502393540358625</v>
      </c>
      <c r="P909" s="6">
        <f t="shared" si="382"/>
        <v>0.30524667607431055</v>
      </c>
      <c r="Q909">
        <f t="shared" si="383"/>
        <v>0.86943513716134424</v>
      </c>
      <c r="R909" s="8">
        <v>1.7437626407679958</v>
      </c>
      <c r="S909">
        <f t="shared" si="384"/>
        <v>1.6532934547201497</v>
      </c>
      <c r="T909">
        <f t="shared" si="385"/>
        <v>1.282727680386323</v>
      </c>
      <c r="U909">
        <f t="shared" si="386"/>
        <v>1.0831922634373394</v>
      </c>
      <c r="V909">
        <f t="shared" si="387"/>
        <v>0.75063323518903347</v>
      </c>
      <c r="W909">
        <f t="shared" si="388"/>
        <v>0.47508432606900852</v>
      </c>
      <c r="X909">
        <f t="shared" si="389"/>
        <v>0.54678324455175642</v>
      </c>
      <c r="Y909">
        <f t="shared" si="390"/>
        <v>0.60901790579478154</v>
      </c>
      <c r="Z909">
        <f t="shared" si="391"/>
        <v>3.0256342773214779</v>
      </c>
      <c r="AA909">
        <f t="shared" si="392"/>
        <v>2.3474748703356294</v>
      </c>
      <c r="AB909">
        <f t="shared" si="393"/>
        <v>1.9823121127278647</v>
      </c>
      <c r="AC909">
        <f t="shared" si="394"/>
        <v>1.373707516714924</v>
      </c>
      <c r="AD909">
        <f t="shared" si="395"/>
        <v>0.86943513716134424</v>
      </c>
      <c r="AE909">
        <f t="shared" si="396"/>
        <v>1.2075642968224671</v>
      </c>
      <c r="AF909">
        <f t="shared" si="397"/>
        <v>1.3627043510040402</v>
      </c>
      <c r="AG909">
        <f t="shared" si="398"/>
        <v>4.9890101219043554</v>
      </c>
      <c r="AH909">
        <f t="shared" si="399"/>
        <v>3.8707837152706208</v>
      </c>
      <c r="AI909">
        <f t="shared" si="400"/>
        <v>3.2686618040063018</v>
      </c>
      <c r="AJ909">
        <f t="shared" si="401"/>
        <v>2.2651252852324375</v>
      </c>
      <c r="AK909">
        <f t="shared" si="402"/>
        <v>1.433623598248378</v>
      </c>
      <c r="AL909">
        <f t="shared" si="403"/>
        <v>1.5604151986862835</v>
      </c>
      <c r="AM909">
        <f t="shared" si="404"/>
        <v>1.6704703078663856</v>
      </c>
      <c r="AN909">
        <f>ACOS(COS(RADIANS(90-$C909)) *COS(RADIANS(90-'1. Intensity Data'!$C$8)) +SIN(RADIANS(90-'Climate Stations - U of M'!$C909)) *SIN(RADIANS(90-'1. Intensity Data'!$C$8)) *COS(RADIANS('Climate Stations - U of M'!$D909-'1. Intensity Data'!$C$9))) *6371</f>
        <v>265.78459387741475</v>
      </c>
    </row>
    <row r="910" spans="1:40" x14ac:dyDescent="0.25">
      <c r="A910">
        <v>121</v>
      </c>
      <c r="B910" t="s">
        <v>244</v>
      </c>
      <c r="C910">
        <v>46.471400000000003</v>
      </c>
      <c r="D910">
        <v>-108.520799999999</v>
      </c>
      <c r="E910" s="13">
        <v>1011.6</v>
      </c>
      <c r="F910" t="s">
        <v>245</v>
      </c>
      <c r="G910" t="s">
        <v>2345</v>
      </c>
      <c r="H910" s="8">
        <v>0.75573999999999997</v>
      </c>
      <c r="I910" s="8">
        <v>1.1503000000000001</v>
      </c>
      <c r="J910" s="8">
        <v>1.9321200000000001</v>
      </c>
      <c r="K910" s="8">
        <v>3.3126600000000002</v>
      </c>
      <c r="L910">
        <f t="shared" si="378"/>
        <v>3318.8977439999999</v>
      </c>
      <c r="M910">
        <f t="shared" si="379"/>
        <v>0.46989969865600278</v>
      </c>
      <c r="N910">
        <f t="shared" si="380"/>
        <v>1.4245080541442918</v>
      </c>
      <c r="O910" s="6">
        <f t="shared" si="381"/>
        <v>0.24401910575774166</v>
      </c>
      <c r="P910" s="6">
        <f t="shared" si="382"/>
        <v>0.30075854349726494</v>
      </c>
      <c r="Q910">
        <f t="shared" si="383"/>
        <v>0.86263329882077844</v>
      </c>
      <c r="R910" s="8">
        <v>1.5040287295237966</v>
      </c>
      <c r="S910">
        <f t="shared" si="384"/>
        <v>1.6352509513228894</v>
      </c>
      <c r="T910">
        <f t="shared" si="385"/>
        <v>1.2687291863712076</v>
      </c>
      <c r="U910">
        <f t="shared" si="386"/>
        <v>1.0713713129356863</v>
      </c>
      <c r="V910">
        <f t="shared" si="387"/>
        <v>0.74244152387648443</v>
      </c>
      <c r="W910">
        <f t="shared" si="388"/>
        <v>0.46989969865600278</v>
      </c>
      <c r="X910">
        <f t="shared" si="389"/>
        <v>0.54135977399200208</v>
      </c>
      <c r="Y910">
        <f t="shared" si="390"/>
        <v>0.60338711938364953</v>
      </c>
      <c r="Z910">
        <f t="shared" si="391"/>
        <v>3.0019638798963091</v>
      </c>
      <c r="AA910">
        <f t="shared" si="392"/>
        <v>2.3291099068161016</v>
      </c>
      <c r="AB910">
        <f t="shared" si="393"/>
        <v>1.9668039213113746</v>
      </c>
      <c r="AC910">
        <f t="shared" si="394"/>
        <v>1.3629606121368301</v>
      </c>
      <c r="AD910">
        <f t="shared" si="395"/>
        <v>0.86263329882077844</v>
      </c>
      <c r="AE910">
        <f t="shared" si="396"/>
        <v>1.1476308190114173</v>
      </c>
      <c r="AF910">
        <f t="shared" si="397"/>
        <v>1.2507486144529993</v>
      </c>
      <c r="AG910">
        <f t="shared" si="398"/>
        <v>4.957288028422135</v>
      </c>
      <c r="AH910">
        <f t="shared" si="399"/>
        <v>3.8461717461895883</v>
      </c>
      <c r="AI910">
        <f t="shared" si="400"/>
        <v>3.2478783634489852</v>
      </c>
      <c r="AJ910">
        <f t="shared" si="401"/>
        <v>2.2507227255479814</v>
      </c>
      <c r="AK910">
        <f t="shared" si="402"/>
        <v>1.4245080541442918</v>
      </c>
      <c r="AL910">
        <f t="shared" si="403"/>
        <v>1.5514110406082189</v>
      </c>
      <c r="AM910">
        <f t="shared" si="404"/>
        <v>1.6615628328589076</v>
      </c>
      <c r="AN910">
        <f>ACOS(COS(RADIANS(90-$C910)) *COS(RADIANS(90-'1. Intensity Data'!$C$8)) +SIN(RADIANS(90-'Climate Stations - U of M'!$C910)) *SIN(RADIANS(90-'1. Intensity Data'!$C$8)) *COS(RADIANS('Climate Stations - U of M'!$D910-'1. Intensity Data'!$C$9))) *6371</f>
        <v>267.47323829604858</v>
      </c>
    </row>
    <row r="911" spans="1:40" x14ac:dyDescent="0.25">
      <c r="A911">
        <v>108</v>
      </c>
      <c r="B911" t="s">
        <v>218</v>
      </c>
      <c r="C911">
        <v>46.586300000000001</v>
      </c>
      <c r="D911">
        <v>-108.42740000000001</v>
      </c>
      <c r="E911" s="13">
        <v>1047</v>
      </c>
      <c r="F911" t="s">
        <v>219</v>
      </c>
      <c r="G911" t="s">
        <v>2345</v>
      </c>
      <c r="H911" s="8">
        <v>0.78500000000000003</v>
      </c>
      <c r="I911" s="8">
        <v>1.15435</v>
      </c>
      <c r="J911" s="8">
        <v>1.9719100000000001</v>
      </c>
      <c r="K911" s="8">
        <v>3.3271700000000002</v>
      </c>
      <c r="L911">
        <f t="shared" si="378"/>
        <v>3435.0394799999999</v>
      </c>
      <c r="M911">
        <f t="shared" si="379"/>
        <v>0.50310741976003814</v>
      </c>
      <c r="N911">
        <f t="shared" si="380"/>
        <v>1.4526468591059527</v>
      </c>
      <c r="O911" s="6">
        <f t="shared" si="381"/>
        <v>0.24272337816735146</v>
      </c>
      <c r="P911" s="6">
        <f t="shared" si="382"/>
        <v>0.33486439452735306</v>
      </c>
      <c r="Q911">
        <f t="shared" si="383"/>
        <v>0.89375562681665299</v>
      </c>
      <c r="R911" s="8">
        <v>1.1873645409337352</v>
      </c>
      <c r="S911">
        <f t="shared" si="384"/>
        <v>1.7508138207649324</v>
      </c>
      <c r="T911">
        <f t="shared" si="385"/>
        <v>1.3583900333521028</v>
      </c>
      <c r="U911">
        <f t="shared" si="386"/>
        <v>1.147084917052887</v>
      </c>
      <c r="V911">
        <f t="shared" si="387"/>
        <v>0.79490972322086029</v>
      </c>
      <c r="W911">
        <f t="shared" si="388"/>
        <v>0.50310741976003814</v>
      </c>
      <c r="X911">
        <f t="shared" si="389"/>
        <v>0.57358056482002862</v>
      </c>
      <c r="Y911">
        <f t="shared" si="390"/>
        <v>0.63475125473210037</v>
      </c>
      <c r="Z911">
        <f t="shared" si="391"/>
        <v>3.1102695813219521</v>
      </c>
      <c r="AA911">
        <f t="shared" si="392"/>
        <v>2.4131401924049634</v>
      </c>
      <c r="AB911">
        <f t="shared" si="393"/>
        <v>2.0377628291419687</v>
      </c>
      <c r="AC911">
        <f t="shared" si="394"/>
        <v>1.4121338903703118</v>
      </c>
      <c r="AD911">
        <f t="shared" si="395"/>
        <v>0.89375562681665299</v>
      </c>
      <c r="AE911">
        <f t="shared" si="396"/>
        <v>1.068464771863902</v>
      </c>
      <c r="AF911">
        <f t="shared" si="397"/>
        <v>1.1028664383814406</v>
      </c>
      <c r="AG911">
        <f t="shared" si="398"/>
        <v>5.0552110696887151</v>
      </c>
      <c r="AH911">
        <f t="shared" si="399"/>
        <v>3.9221465195860725</v>
      </c>
      <c r="AI911">
        <f t="shared" si="400"/>
        <v>3.3120348387615719</v>
      </c>
      <c r="AJ911">
        <f t="shared" si="401"/>
        <v>2.2951820373874052</v>
      </c>
      <c r="AK911">
        <f t="shared" si="402"/>
        <v>1.4526468591059527</v>
      </c>
      <c r="AL911">
        <f t="shared" si="403"/>
        <v>1.5824626443294647</v>
      </c>
      <c r="AM911">
        <f t="shared" si="404"/>
        <v>1.6951427459034729</v>
      </c>
      <c r="AN911">
        <f>ACOS(COS(RADIANS(90-$C911)) *COS(RADIANS(90-'1. Intensity Data'!$C$8)) +SIN(RADIANS(90-'Climate Stations - U of M'!$C911)) *SIN(RADIANS(90-'1. Intensity Data'!$C$8)) *COS(RADIANS('Climate Stations - U of M'!$D911-'1. Intensity Data'!$C$9))) *6371</f>
        <v>273.99686940415995</v>
      </c>
    </row>
    <row r="912" spans="1:40" x14ac:dyDescent="0.25">
      <c r="A912">
        <v>782</v>
      </c>
      <c r="B912" t="s">
        <v>1563</v>
      </c>
      <c r="C912">
        <v>46.325600000000001</v>
      </c>
      <c r="D912">
        <v>-108.7403</v>
      </c>
      <c r="E912" s="13">
        <v>1032.0999999999899</v>
      </c>
      <c r="F912" t="s">
        <v>1564</v>
      </c>
      <c r="G912" t="s">
        <v>2345</v>
      </c>
      <c r="H912" s="8">
        <v>0.8</v>
      </c>
      <c r="I912" s="8">
        <v>1.1847399999999999</v>
      </c>
      <c r="J912" s="8">
        <v>1.98929</v>
      </c>
      <c r="K912" s="8">
        <v>3.3295499999999998</v>
      </c>
      <c r="L912">
        <f t="shared" si="378"/>
        <v>3386.1549639999666</v>
      </c>
      <c r="M912">
        <f t="shared" si="379"/>
        <v>0.50878059321032476</v>
      </c>
      <c r="N912">
        <f t="shared" si="380"/>
        <v>1.4691336166124906</v>
      </c>
      <c r="O912" s="6">
        <f t="shared" si="381"/>
        <v>0.24548757051521009</v>
      </c>
      <c r="P912" s="6">
        <f t="shared" si="382"/>
        <v>0.33862157584519592</v>
      </c>
      <c r="Q912">
        <f t="shared" si="383"/>
        <v>0.90387759622884334</v>
      </c>
      <c r="R912" s="8">
        <v>1.6880583372461975</v>
      </c>
      <c r="S912">
        <f t="shared" si="384"/>
        <v>1.7705564643719298</v>
      </c>
      <c r="T912">
        <f t="shared" si="385"/>
        <v>1.3737076016678769</v>
      </c>
      <c r="U912">
        <f t="shared" si="386"/>
        <v>1.1600197525195404</v>
      </c>
      <c r="V912">
        <f t="shared" si="387"/>
        <v>0.80387333727231314</v>
      </c>
      <c r="W912">
        <f t="shared" si="388"/>
        <v>0.50878059321032476</v>
      </c>
      <c r="X912">
        <f t="shared" si="389"/>
        <v>0.58158544490774355</v>
      </c>
      <c r="Y912">
        <f t="shared" si="390"/>
        <v>0.64478005618110323</v>
      </c>
      <c r="Z912">
        <f t="shared" si="391"/>
        <v>3.1454940348763749</v>
      </c>
      <c r="AA912">
        <f t="shared" si="392"/>
        <v>2.440469509817877</v>
      </c>
      <c r="AB912">
        <f t="shared" si="393"/>
        <v>2.0608409194017625</v>
      </c>
      <c r="AC912">
        <f t="shared" si="394"/>
        <v>1.4281266020415726</v>
      </c>
      <c r="AD912">
        <f t="shared" si="395"/>
        <v>0.90387759622884334</v>
      </c>
      <c r="AE912">
        <f t="shared" si="396"/>
        <v>1.1936382209420175</v>
      </c>
      <c r="AF912">
        <f t="shared" si="397"/>
        <v>1.3366904412593605</v>
      </c>
      <c r="AG912">
        <f t="shared" si="398"/>
        <v>5.1125849858114671</v>
      </c>
      <c r="AH912">
        <f t="shared" si="399"/>
        <v>3.9666607648537249</v>
      </c>
      <c r="AI912">
        <f t="shared" si="400"/>
        <v>3.3496246458764785</v>
      </c>
      <c r="AJ912">
        <f t="shared" si="401"/>
        <v>2.3212311142477353</v>
      </c>
      <c r="AK912">
        <f t="shared" si="402"/>
        <v>1.4691336166124906</v>
      </c>
      <c r="AL912">
        <f t="shared" si="403"/>
        <v>1.5991727124593682</v>
      </c>
      <c r="AM912">
        <f t="shared" si="404"/>
        <v>1.7120466476544576</v>
      </c>
      <c r="AN912">
        <f>ACOS(COS(RADIANS(90-$C912)) *COS(RADIANS(90-'1. Intensity Data'!$C$8)) +SIN(RADIANS(90-'Climate Stations - U of M'!$C912)) *SIN(RADIANS(90-'1. Intensity Data'!$C$8)) *COS(RADIANS('Climate Stations - U of M'!$D912-'1. Intensity Data'!$C$9))) *6371</f>
        <v>252.41982619909885</v>
      </c>
    </row>
    <row r="913" spans="1:40" x14ac:dyDescent="0.25">
      <c r="A913">
        <v>119</v>
      </c>
      <c r="B913" t="s">
        <v>240</v>
      </c>
      <c r="C913">
        <v>46.4271999999999</v>
      </c>
      <c r="D913">
        <v>-108.4892</v>
      </c>
      <c r="E913" s="13">
        <v>1081.0999999999899</v>
      </c>
      <c r="F913" t="s">
        <v>241</v>
      </c>
      <c r="G913" t="s">
        <v>2345</v>
      </c>
      <c r="H913" s="8">
        <v>0.77332999999999996</v>
      </c>
      <c r="I913" s="8">
        <v>1.1711499999999999</v>
      </c>
      <c r="J913" s="8">
        <v>1.96698</v>
      </c>
      <c r="K913" s="8">
        <v>3.3279399999999999</v>
      </c>
      <c r="L913">
        <f t="shared" si="378"/>
        <v>3546.9161239999667</v>
      </c>
      <c r="M913">
        <f t="shared" si="379"/>
        <v>0.48247207199846309</v>
      </c>
      <c r="N913">
        <f t="shared" si="380"/>
        <v>1.4446687233458735</v>
      </c>
      <c r="O913" s="6">
        <f t="shared" si="381"/>
        <v>0.24595884278091151</v>
      </c>
      <c r="P913" s="6">
        <f t="shared" si="382"/>
        <v>0.31198639359108749</v>
      </c>
      <c r="Q913">
        <f t="shared" si="383"/>
        <v>0.87832755846848054</v>
      </c>
      <c r="R913" s="8">
        <v>1.8108686116775417</v>
      </c>
      <c r="S913">
        <f t="shared" si="384"/>
        <v>1.6790028105546513</v>
      </c>
      <c r="T913">
        <f t="shared" si="385"/>
        <v>1.3026745943958504</v>
      </c>
      <c r="U913">
        <f t="shared" si="386"/>
        <v>1.1000363241564957</v>
      </c>
      <c r="V913">
        <f t="shared" si="387"/>
        <v>0.76230587375757175</v>
      </c>
      <c r="W913">
        <f t="shared" si="388"/>
        <v>0.48247207199846309</v>
      </c>
      <c r="X913">
        <f t="shared" si="389"/>
        <v>0.55518655399884731</v>
      </c>
      <c r="Y913">
        <f t="shared" si="390"/>
        <v>0.61830272437518086</v>
      </c>
      <c r="Z913">
        <f t="shared" si="391"/>
        <v>3.0565799034703121</v>
      </c>
      <c r="AA913">
        <f t="shared" si="392"/>
        <v>2.3714844078648976</v>
      </c>
      <c r="AB913">
        <f t="shared" si="393"/>
        <v>2.0025868333081354</v>
      </c>
      <c r="AC913">
        <f t="shared" si="394"/>
        <v>1.3877575423801993</v>
      </c>
      <c r="AD913">
        <f t="shared" si="395"/>
        <v>0.87832755846848054</v>
      </c>
      <c r="AE913">
        <f t="shared" si="396"/>
        <v>1.2243407895498537</v>
      </c>
      <c r="AF913">
        <f t="shared" si="397"/>
        <v>1.3940428394187983</v>
      </c>
      <c r="AG913">
        <f t="shared" si="398"/>
        <v>5.027447157243639</v>
      </c>
      <c r="AH913">
        <f t="shared" si="399"/>
        <v>3.9006055530338588</v>
      </c>
      <c r="AI913">
        <f t="shared" si="400"/>
        <v>3.2938446892285911</v>
      </c>
      <c r="AJ913">
        <f t="shared" si="401"/>
        <v>2.2825765828864801</v>
      </c>
      <c r="AK913">
        <f t="shared" si="402"/>
        <v>1.4446687233458735</v>
      </c>
      <c r="AL913">
        <f t="shared" si="403"/>
        <v>1.5752465425094049</v>
      </c>
      <c r="AM913">
        <f t="shared" si="404"/>
        <v>1.6885880895433507</v>
      </c>
      <c r="AN913">
        <f>ACOS(COS(RADIANS(90-$C913)) *COS(RADIANS(90-'1. Intensity Data'!$C$8)) +SIN(RADIANS(90-'Climate Stations - U of M'!$C913)) *SIN(RADIANS(90-'1. Intensity Data'!$C$8)) *COS(RADIANS('Climate Stations - U of M'!$D913-'1. Intensity Data'!$C$9))) *6371</f>
        <v>270.28267633257184</v>
      </c>
    </row>
    <row r="914" spans="1:40" x14ac:dyDescent="0.25">
      <c r="A914">
        <v>123</v>
      </c>
      <c r="B914" t="s">
        <v>248</v>
      </c>
      <c r="C914">
        <v>46.487699999999897</v>
      </c>
      <c r="D914">
        <v>-108.513499999999</v>
      </c>
      <c r="E914">
        <v>993.6</v>
      </c>
      <c r="F914" t="s">
        <v>249</v>
      </c>
      <c r="G914" t="s">
        <v>2345</v>
      </c>
      <c r="H914" s="8">
        <v>0.75222</v>
      </c>
      <c r="I914" s="8">
        <v>1.15103</v>
      </c>
      <c r="J914" s="8">
        <v>1.93286</v>
      </c>
      <c r="K914" s="8">
        <v>3.31392</v>
      </c>
      <c r="L914">
        <f t="shared" si="378"/>
        <v>3259.8426239999999</v>
      </c>
      <c r="M914">
        <f t="shared" si="379"/>
        <v>0.4655151701311</v>
      </c>
      <c r="N914">
        <f t="shared" si="380"/>
        <v>1.4266086867218937</v>
      </c>
      <c r="O914" s="6">
        <f t="shared" si="381"/>
        <v>0.24567685702697137</v>
      </c>
      <c r="P914" s="6">
        <f t="shared" si="382"/>
        <v>0.29522494935402599</v>
      </c>
      <c r="Q914">
        <f t="shared" si="383"/>
        <v>0.86091681803795983</v>
      </c>
      <c r="R914" s="8">
        <v>1.6131605236459325</v>
      </c>
      <c r="S914">
        <f t="shared" si="384"/>
        <v>1.619992792056228</v>
      </c>
      <c r="T914">
        <f t="shared" si="385"/>
        <v>1.2568909593539699</v>
      </c>
      <c r="U914">
        <f t="shared" si="386"/>
        <v>1.0613745878989078</v>
      </c>
      <c r="V914">
        <f t="shared" si="387"/>
        <v>0.73551396880713804</v>
      </c>
      <c r="W914">
        <f t="shared" si="388"/>
        <v>0.4655151701311</v>
      </c>
      <c r="X914">
        <f t="shared" si="389"/>
        <v>0.53719137759832503</v>
      </c>
      <c r="Y914">
        <f t="shared" si="390"/>
        <v>0.5994063256798764</v>
      </c>
      <c r="Z914">
        <f t="shared" si="391"/>
        <v>2.9959905267721001</v>
      </c>
      <c r="AA914">
        <f t="shared" si="392"/>
        <v>2.3244754087024915</v>
      </c>
      <c r="AB914">
        <f t="shared" si="393"/>
        <v>1.9628903451265483</v>
      </c>
      <c r="AC914">
        <f t="shared" si="394"/>
        <v>1.3602485724999767</v>
      </c>
      <c r="AD914">
        <f t="shared" si="395"/>
        <v>0.86091681803795983</v>
      </c>
      <c r="AE914">
        <f t="shared" si="396"/>
        <v>1.1749137675419514</v>
      </c>
      <c r="AF914">
        <f t="shared" si="397"/>
        <v>1.3017131623080367</v>
      </c>
      <c r="AG914">
        <f t="shared" si="398"/>
        <v>4.9645982297921893</v>
      </c>
      <c r="AH914">
        <f t="shared" si="399"/>
        <v>3.8518434541491131</v>
      </c>
      <c r="AI914">
        <f t="shared" si="400"/>
        <v>3.2526678057259173</v>
      </c>
      <c r="AJ914">
        <f t="shared" si="401"/>
        <v>2.254041725020592</v>
      </c>
      <c r="AK914">
        <f t="shared" si="402"/>
        <v>1.4266086867218937</v>
      </c>
      <c r="AL914">
        <f t="shared" si="403"/>
        <v>1.5531715150414203</v>
      </c>
      <c r="AM914">
        <f t="shared" si="404"/>
        <v>1.6630280500227694</v>
      </c>
      <c r="AN914">
        <f>ACOS(COS(RADIANS(90-$C914)) *COS(RADIANS(90-'1. Intensity Data'!$C$8)) +SIN(RADIANS(90-'Climate Stations - U of M'!$C914)) *SIN(RADIANS(90-'1. Intensity Data'!$C$8)) *COS(RADIANS('Climate Stations - U of M'!$D914-'1. Intensity Data'!$C$9))) *6371</f>
        <v>267.90707964351691</v>
      </c>
    </row>
    <row r="915" spans="1:40" x14ac:dyDescent="0.25">
      <c r="A915">
        <v>122</v>
      </c>
      <c r="B915" t="s">
        <v>246</v>
      </c>
      <c r="C915">
        <v>46.415700000000001</v>
      </c>
      <c r="D915">
        <v>-108.4885</v>
      </c>
      <c r="E915" s="13">
        <v>1095.5</v>
      </c>
      <c r="F915" t="s">
        <v>247</v>
      </c>
      <c r="G915" t="s">
        <v>2345</v>
      </c>
      <c r="H915" s="8">
        <v>0.78300999999999998</v>
      </c>
      <c r="I915" s="8">
        <v>1.17679</v>
      </c>
      <c r="J915" s="8">
        <v>1.9764699999999999</v>
      </c>
      <c r="K915" s="8">
        <v>3.3321700000000001</v>
      </c>
      <c r="L915">
        <f t="shared" si="378"/>
        <v>3594.1602199999998</v>
      </c>
      <c r="M915">
        <f t="shared" si="379"/>
        <v>0.49168778413225805</v>
      </c>
      <c r="N915">
        <f t="shared" si="380"/>
        <v>1.4506360016124562</v>
      </c>
      <c r="O915" s="6">
        <f t="shared" si="381"/>
        <v>0.24512847090868456</v>
      </c>
      <c r="P915" s="6">
        <f t="shared" si="382"/>
        <v>0.32177767564693271</v>
      </c>
      <c r="Q915">
        <f t="shared" si="383"/>
        <v>0.8862068386296944</v>
      </c>
      <c r="R915" s="8">
        <v>1.6281871534441805</v>
      </c>
      <c r="S915">
        <f t="shared" si="384"/>
        <v>1.7110734887802579</v>
      </c>
      <c r="T915">
        <f t="shared" si="385"/>
        <v>1.3275570171570967</v>
      </c>
      <c r="U915">
        <f t="shared" si="386"/>
        <v>1.1210481478215482</v>
      </c>
      <c r="V915">
        <f t="shared" si="387"/>
        <v>0.77686669892896776</v>
      </c>
      <c r="W915">
        <f t="shared" si="388"/>
        <v>0.49168778413225805</v>
      </c>
      <c r="X915">
        <f t="shared" si="389"/>
        <v>0.56451833809919361</v>
      </c>
      <c r="Y915">
        <f t="shared" si="390"/>
        <v>0.6277352589424936</v>
      </c>
      <c r="Z915">
        <f t="shared" si="391"/>
        <v>3.0839997984313365</v>
      </c>
      <c r="AA915">
        <f t="shared" si="392"/>
        <v>2.3927584643001749</v>
      </c>
      <c r="AB915">
        <f t="shared" si="393"/>
        <v>2.0205515920757029</v>
      </c>
      <c r="AC915">
        <f t="shared" si="394"/>
        <v>1.4002068050349172</v>
      </c>
      <c r="AD915">
        <f t="shared" si="395"/>
        <v>0.8862068386296944</v>
      </c>
      <c r="AE915">
        <f t="shared" si="396"/>
        <v>1.1786704249915134</v>
      </c>
      <c r="AF915">
        <f t="shared" si="397"/>
        <v>1.3087305984238184</v>
      </c>
      <c r="AG915">
        <f t="shared" si="398"/>
        <v>5.0482132856113475</v>
      </c>
      <c r="AH915">
        <f t="shared" si="399"/>
        <v>3.916717204353632</v>
      </c>
      <c r="AI915">
        <f t="shared" si="400"/>
        <v>3.3074500836763998</v>
      </c>
      <c r="AJ915">
        <f t="shared" si="401"/>
        <v>2.2920048825476811</v>
      </c>
      <c r="AK915">
        <f t="shared" si="402"/>
        <v>1.4506360016124562</v>
      </c>
      <c r="AL915">
        <f t="shared" si="403"/>
        <v>1.5820945012093421</v>
      </c>
      <c r="AM915">
        <f t="shared" si="404"/>
        <v>1.6962004788594394</v>
      </c>
      <c r="AN915">
        <f>ACOS(COS(RADIANS(90-$C915)) *COS(RADIANS(90-'1. Intensity Data'!$C$8)) +SIN(RADIANS(90-'Climate Stations - U of M'!$C915)) *SIN(RADIANS(90-'1. Intensity Data'!$C$8)) *COS(RADIANS('Climate Stations - U of M'!$D915-'1. Intensity Data'!$C$9))) *6371</f>
        <v>270.45358507822669</v>
      </c>
    </row>
    <row r="916" spans="1:40" x14ac:dyDescent="0.25">
      <c r="A916">
        <v>112</v>
      </c>
      <c r="B916" t="s">
        <v>226</v>
      </c>
      <c r="C916">
        <v>46.387900000000002</v>
      </c>
      <c r="D916">
        <v>-108.5206</v>
      </c>
      <c r="E916" s="13">
        <v>1056.4000000000001</v>
      </c>
      <c r="F916" t="s">
        <v>227</v>
      </c>
      <c r="G916" t="s">
        <v>2345</v>
      </c>
      <c r="H916" s="8">
        <v>0.79666999999999999</v>
      </c>
      <c r="I916" s="8">
        <v>1.1837299999999999</v>
      </c>
      <c r="J916" s="8">
        <v>1.98529</v>
      </c>
      <c r="K916" s="8">
        <v>3.3387099999999998</v>
      </c>
      <c r="L916">
        <f t="shared" si="378"/>
        <v>3465.8793760000003</v>
      </c>
      <c r="M916">
        <f t="shared" si="379"/>
        <v>0.50519323589078591</v>
      </c>
      <c r="N916">
        <f t="shared" si="380"/>
        <v>1.4606687459588739</v>
      </c>
      <c r="O916" s="6">
        <f t="shared" si="381"/>
        <v>0.24424076973532957</v>
      </c>
      <c r="P916" s="6">
        <f t="shared" si="382"/>
        <v>0.3358984349709514</v>
      </c>
      <c r="Q916">
        <f t="shared" si="383"/>
        <v>0.89828359046491257</v>
      </c>
      <c r="R916" s="8">
        <v>1.5339323892904226</v>
      </c>
      <c r="S916">
        <f t="shared" si="384"/>
        <v>1.758072460899935</v>
      </c>
      <c r="T916">
        <f t="shared" si="385"/>
        <v>1.364021736905122</v>
      </c>
      <c r="U916">
        <f t="shared" si="386"/>
        <v>1.1518405778309917</v>
      </c>
      <c r="V916">
        <f t="shared" si="387"/>
        <v>0.79820531270744177</v>
      </c>
      <c r="W916">
        <f t="shared" si="388"/>
        <v>0.50519323589078591</v>
      </c>
      <c r="X916">
        <f t="shared" si="389"/>
        <v>0.5780624269180894</v>
      </c>
      <c r="Y916">
        <f t="shared" si="390"/>
        <v>0.64131288472978887</v>
      </c>
      <c r="Z916">
        <f t="shared" si="391"/>
        <v>3.1260268948178958</v>
      </c>
      <c r="AA916">
        <f t="shared" si="392"/>
        <v>2.4253656942552642</v>
      </c>
      <c r="AB916">
        <f t="shared" si="393"/>
        <v>2.0480865862600006</v>
      </c>
      <c r="AC916">
        <f t="shared" si="394"/>
        <v>1.4192880729345618</v>
      </c>
      <c r="AD916">
        <f t="shared" si="395"/>
        <v>0.89828359046491257</v>
      </c>
      <c r="AE916">
        <f t="shared" si="396"/>
        <v>1.1551067339530738</v>
      </c>
      <c r="AF916">
        <f t="shared" si="397"/>
        <v>1.2647136235640135</v>
      </c>
      <c r="AG916">
        <f t="shared" si="398"/>
        <v>5.0831272359368809</v>
      </c>
      <c r="AH916">
        <f t="shared" si="399"/>
        <v>3.9438056140889595</v>
      </c>
      <c r="AI916">
        <f t="shared" si="400"/>
        <v>3.330324740786232</v>
      </c>
      <c r="AJ916">
        <f t="shared" si="401"/>
        <v>2.3078566186150207</v>
      </c>
      <c r="AK916">
        <f t="shared" si="402"/>
        <v>1.4606687459588739</v>
      </c>
      <c r="AL916">
        <f t="shared" si="403"/>
        <v>1.5918240594691555</v>
      </c>
      <c r="AM916">
        <f t="shared" si="404"/>
        <v>1.7056668715960799</v>
      </c>
      <c r="AN916">
        <f>ACOS(COS(RADIANS(90-$C916)) *COS(RADIANS(90-'1. Intensity Data'!$C$8)) +SIN(RADIANS(90-'Climate Stations - U of M'!$C916)) *SIN(RADIANS(90-'1. Intensity Data'!$C$8)) *COS(RADIANS('Climate Stations - U of M'!$D916-'1. Intensity Data'!$C$9))) *6371</f>
        <v>268.31405664058735</v>
      </c>
    </row>
    <row r="917" spans="1:40" x14ac:dyDescent="0.25">
      <c r="A917">
        <v>109</v>
      </c>
      <c r="B917" t="s">
        <v>220</v>
      </c>
      <c r="C917">
        <v>46.477899999999899</v>
      </c>
      <c r="D917">
        <v>-108.4165</v>
      </c>
      <c r="E917">
        <v>959.5</v>
      </c>
      <c r="F917" t="s">
        <v>221</v>
      </c>
      <c r="G917" t="s">
        <v>2345</v>
      </c>
      <c r="H917" s="8">
        <v>0.76749999999999996</v>
      </c>
      <c r="I917" s="8">
        <v>1.1642999999999999</v>
      </c>
      <c r="J917" s="8">
        <v>1.95879</v>
      </c>
      <c r="K917" s="8">
        <v>3.3210000000000002</v>
      </c>
      <c r="L917">
        <f t="shared" si="378"/>
        <v>3147.9659799999999</v>
      </c>
      <c r="M917">
        <f t="shared" si="379"/>
        <v>0.47827919135961522</v>
      </c>
      <c r="N917">
        <f t="shared" si="380"/>
        <v>1.4511475023596208</v>
      </c>
      <c r="O917" s="6">
        <f t="shared" si="381"/>
        <v>0.24868675609782909</v>
      </c>
      <c r="P917" s="6">
        <f t="shared" si="382"/>
        <v>0.30590266752780604</v>
      </c>
      <c r="Q917">
        <f t="shared" si="383"/>
        <v>0.8785250849437134</v>
      </c>
      <c r="R917" s="8">
        <v>1.1864021048847486</v>
      </c>
      <c r="S917">
        <f t="shared" si="384"/>
        <v>1.6644115859314608</v>
      </c>
      <c r="T917">
        <f t="shared" si="385"/>
        <v>1.2913538166709611</v>
      </c>
      <c r="U917">
        <f t="shared" si="386"/>
        <v>1.0904765562999226</v>
      </c>
      <c r="V917">
        <f t="shared" si="387"/>
        <v>0.75568112234819207</v>
      </c>
      <c r="W917">
        <f t="shared" si="388"/>
        <v>0.47827919135961522</v>
      </c>
      <c r="X917">
        <f t="shared" si="389"/>
        <v>0.55058439351971145</v>
      </c>
      <c r="Y917">
        <f t="shared" si="390"/>
        <v>0.61334530899467488</v>
      </c>
      <c r="Z917">
        <f t="shared" si="391"/>
        <v>3.057267295604122</v>
      </c>
      <c r="AA917">
        <f t="shared" si="392"/>
        <v>2.372017729348026</v>
      </c>
      <c r="AB917">
        <f t="shared" si="393"/>
        <v>2.0030371936716662</v>
      </c>
      <c r="AC917">
        <f t="shared" si="394"/>
        <v>1.3880696342110672</v>
      </c>
      <c r="AD917">
        <f t="shared" si="395"/>
        <v>0.8785250849437134</v>
      </c>
      <c r="AE917">
        <f t="shared" si="396"/>
        <v>1.0682241628516553</v>
      </c>
      <c r="AF917">
        <f t="shared" si="397"/>
        <v>1.1024169807465638</v>
      </c>
      <c r="AG917">
        <f t="shared" si="398"/>
        <v>5.0499933082114801</v>
      </c>
      <c r="AH917">
        <f t="shared" si="399"/>
        <v>3.9180982563709765</v>
      </c>
      <c r="AI917">
        <f t="shared" si="400"/>
        <v>3.3086163053799349</v>
      </c>
      <c r="AJ917">
        <f t="shared" si="401"/>
        <v>2.2928130537282008</v>
      </c>
      <c r="AK917">
        <f t="shared" si="402"/>
        <v>1.4511475023596208</v>
      </c>
      <c r="AL917">
        <f t="shared" si="403"/>
        <v>1.5780581267697156</v>
      </c>
      <c r="AM917">
        <f t="shared" si="404"/>
        <v>1.6882165487576781</v>
      </c>
      <c r="AN917">
        <f>ACOS(COS(RADIANS(90-$C917)) *COS(RADIANS(90-'1. Intensity Data'!$C$8)) +SIN(RADIANS(90-'Climate Stations - U of M'!$C917)) *SIN(RADIANS(90-'1. Intensity Data'!$C$8)) *COS(RADIANS('Climate Stations - U of M'!$D917-'1. Intensity Data'!$C$9))) *6371</f>
        <v>275.39005908803006</v>
      </c>
    </row>
    <row r="918" spans="1:40" x14ac:dyDescent="0.25">
      <c r="A918">
        <v>120</v>
      </c>
      <c r="B918" t="s">
        <v>242</v>
      </c>
      <c r="C918">
        <v>46.349899999999899</v>
      </c>
      <c r="D918">
        <v>-108.48</v>
      </c>
      <c r="E918" s="13">
        <v>1072.3</v>
      </c>
      <c r="F918" t="s">
        <v>243</v>
      </c>
      <c r="G918" t="s">
        <v>2345</v>
      </c>
      <c r="H918" s="8">
        <v>0.85833000000000004</v>
      </c>
      <c r="I918" s="8">
        <v>1.2375</v>
      </c>
      <c r="J918" s="8">
        <v>2.0888900000000001</v>
      </c>
      <c r="K918" s="8">
        <v>3.3603100000000001</v>
      </c>
      <c r="L918">
        <f t="shared" si="378"/>
        <v>3518.0447319999998</v>
      </c>
      <c r="M918">
        <f t="shared" si="379"/>
        <v>0.55785054231999998</v>
      </c>
      <c r="N918">
        <f t="shared" si="380"/>
        <v>1.5484454372656371</v>
      </c>
      <c r="O918" s="6">
        <f t="shared" si="381"/>
        <v>0.25321806481483683</v>
      </c>
      <c r="P918" s="6">
        <f t="shared" si="382"/>
        <v>0.38233315462675022</v>
      </c>
      <c r="Q918">
        <f t="shared" si="383"/>
        <v>0.9653892959461936</v>
      </c>
      <c r="R918" s="8">
        <v>1.6642852015601666</v>
      </c>
      <c r="S918">
        <f t="shared" si="384"/>
        <v>1.9413198872735999</v>
      </c>
      <c r="T918">
        <f t="shared" si="385"/>
        <v>1.506196464264</v>
      </c>
      <c r="U918">
        <f t="shared" si="386"/>
        <v>1.2718992364895998</v>
      </c>
      <c r="V918">
        <f t="shared" si="387"/>
        <v>0.88140385686559997</v>
      </c>
      <c r="W918">
        <f t="shared" si="388"/>
        <v>0.55785054231999998</v>
      </c>
      <c r="X918">
        <f t="shared" si="389"/>
        <v>0.63297040673999994</v>
      </c>
      <c r="Y918">
        <f t="shared" si="390"/>
        <v>0.69817444905656001</v>
      </c>
      <c r="Z918">
        <f t="shared" si="391"/>
        <v>3.3595547498927538</v>
      </c>
      <c r="AA918">
        <f t="shared" si="392"/>
        <v>2.6065510990547232</v>
      </c>
      <c r="AB918">
        <f t="shared" si="393"/>
        <v>2.2010875947573214</v>
      </c>
      <c r="AC918">
        <f t="shared" si="394"/>
        <v>1.5253150875949859</v>
      </c>
      <c r="AD918">
        <f t="shared" si="395"/>
        <v>0.9653892959461936</v>
      </c>
      <c r="AE918">
        <f t="shared" si="396"/>
        <v>1.1876949370205099</v>
      </c>
      <c r="AF918">
        <f t="shared" si="397"/>
        <v>1.3255883868939839</v>
      </c>
      <c r="AG918">
        <f t="shared" si="398"/>
        <v>5.3885901216844161</v>
      </c>
      <c r="AH918">
        <f t="shared" si="399"/>
        <v>4.1808026806172203</v>
      </c>
      <c r="AI918">
        <f t="shared" si="400"/>
        <v>3.5304555969656524</v>
      </c>
      <c r="AJ918">
        <f t="shared" si="401"/>
        <v>2.4465437908797067</v>
      </c>
      <c r="AK918">
        <f t="shared" si="402"/>
        <v>1.5484454372656371</v>
      </c>
      <c r="AL918">
        <f t="shared" si="403"/>
        <v>1.6835565779492279</v>
      </c>
      <c r="AM918">
        <f t="shared" si="404"/>
        <v>1.8008330480625847</v>
      </c>
      <c r="AN918">
        <f>ACOS(COS(RADIANS(90-$C918)) *COS(RADIANS(90-'1. Intensity Data'!$C$8)) +SIN(RADIANS(90-'Climate Stations - U of M'!$C918)) *SIN(RADIANS(90-'1. Intensity Data'!$C$8)) *COS(RADIANS('Climate Stations - U of M'!$D918-'1. Intensity Data'!$C$9))) *6371</f>
        <v>271.88826187385718</v>
      </c>
    </row>
    <row r="919" spans="1:40" x14ac:dyDescent="0.25">
      <c r="A919">
        <v>113</v>
      </c>
      <c r="B919" t="s">
        <v>228</v>
      </c>
      <c r="C919">
        <v>46.351399999999899</v>
      </c>
      <c r="D919">
        <v>-108.443</v>
      </c>
      <c r="E919" s="13">
        <v>1188.7</v>
      </c>
      <c r="F919" t="s">
        <v>229</v>
      </c>
      <c r="G919" t="s">
        <v>2345</v>
      </c>
      <c r="H919" s="8">
        <v>0.88117999999999996</v>
      </c>
      <c r="I919" s="8">
        <v>1.2857099999999999</v>
      </c>
      <c r="J919" s="8">
        <v>2.0711499999999998</v>
      </c>
      <c r="K919" s="8">
        <v>3.3665400000000001</v>
      </c>
      <c r="L919">
        <f t="shared" si="378"/>
        <v>3899.9345080000003</v>
      </c>
      <c r="M919">
        <f t="shared" si="379"/>
        <v>0.56549725150772723</v>
      </c>
      <c r="N919">
        <f t="shared" si="380"/>
        <v>1.5185751996339356</v>
      </c>
      <c r="O919" s="6">
        <f t="shared" si="381"/>
        <v>0.24362789963243078</v>
      </c>
      <c r="P919" s="6">
        <f t="shared" si="382"/>
        <v>0.39662725977176616</v>
      </c>
      <c r="Q919">
        <f t="shared" si="383"/>
        <v>0.95760122970285089</v>
      </c>
      <c r="R919" s="8">
        <v>1.7660959667276455</v>
      </c>
      <c r="S919">
        <f t="shared" si="384"/>
        <v>1.9679304352468905</v>
      </c>
      <c r="T919">
        <f t="shared" si="385"/>
        <v>1.5268425790708635</v>
      </c>
      <c r="U919">
        <f t="shared" si="386"/>
        <v>1.289333733437618</v>
      </c>
      <c r="V919">
        <f t="shared" si="387"/>
        <v>0.89348565738220909</v>
      </c>
      <c r="W919">
        <f t="shared" si="388"/>
        <v>0.56549725150772723</v>
      </c>
      <c r="X919">
        <f t="shared" si="389"/>
        <v>0.64441793863079544</v>
      </c>
      <c r="Y919">
        <f t="shared" si="390"/>
        <v>0.71292109505361867</v>
      </c>
      <c r="Z919">
        <f t="shared" si="391"/>
        <v>3.332452279365921</v>
      </c>
      <c r="AA919">
        <f t="shared" si="392"/>
        <v>2.5855233201976975</v>
      </c>
      <c r="AB919">
        <f t="shared" si="393"/>
        <v>2.1833308037224999</v>
      </c>
      <c r="AC919">
        <f t="shared" si="394"/>
        <v>1.5130099429305044</v>
      </c>
      <c r="AD919">
        <f t="shared" si="395"/>
        <v>0.95760122970285089</v>
      </c>
      <c r="AE919">
        <f t="shared" si="396"/>
        <v>1.2131476283123797</v>
      </c>
      <c r="AF919">
        <f t="shared" si="397"/>
        <v>1.3731340142271966</v>
      </c>
      <c r="AG919">
        <f t="shared" si="398"/>
        <v>5.284641694726095</v>
      </c>
      <c r="AH919">
        <f t="shared" si="399"/>
        <v>4.1001530390116265</v>
      </c>
      <c r="AI919">
        <f t="shared" si="400"/>
        <v>3.4623514551653729</v>
      </c>
      <c r="AJ919">
        <f t="shared" si="401"/>
        <v>2.3993488154216185</v>
      </c>
      <c r="AK919">
        <f t="shared" si="402"/>
        <v>1.5185751996339356</v>
      </c>
      <c r="AL919">
        <f t="shared" si="403"/>
        <v>1.6567188997254516</v>
      </c>
      <c r="AM919">
        <f t="shared" si="404"/>
        <v>1.7766276314048877</v>
      </c>
      <c r="AN919">
        <f>ACOS(COS(RADIANS(90-$C919)) *COS(RADIANS(90-'1. Intensity Data'!$C$8)) +SIN(RADIANS(90-'Climate Stations - U of M'!$C919)) *SIN(RADIANS(90-'1. Intensity Data'!$C$8)) *COS(RADIANS('Climate Stations - U of M'!$D919-'1. Intensity Data'!$C$9))) *6371</f>
        <v>274.6875204754021</v>
      </c>
    </row>
    <row r="920" spans="1:40" x14ac:dyDescent="0.25">
      <c r="A920">
        <v>115</v>
      </c>
      <c r="B920" t="s">
        <v>232</v>
      </c>
      <c r="C920">
        <v>46.561799999999899</v>
      </c>
      <c r="D920">
        <v>-108.467</v>
      </c>
      <c r="E920" s="13">
        <v>1090</v>
      </c>
      <c r="F920" t="s">
        <v>233</v>
      </c>
      <c r="G920" t="s">
        <v>2345</v>
      </c>
      <c r="H920" s="8">
        <v>0.77783999999999998</v>
      </c>
      <c r="I920" s="8">
        <v>1.15238</v>
      </c>
      <c r="J920" s="8">
        <v>1.9680599999999999</v>
      </c>
      <c r="K920" s="8">
        <v>3.32673</v>
      </c>
      <c r="L920">
        <f t="shared" si="378"/>
        <v>3576.1156000000001</v>
      </c>
      <c r="M920">
        <f t="shared" si="379"/>
        <v>0.49527746783526261</v>
      </c>
      <c r="N920">
        <f t="shared" si="380"/>
        <v>1.4450798959775997</v>
      </c>
      <c r="O920" s="6">
        <f t="shared" si="381"/>
        <v>0.24279060394696916</v>
      </c>
      <c r="P920" s="6">
        <f t="shared" si="382"/>
        <v>0.32698784524297453</v>
      </c>
      <c r="Q920">
        <f t="shared" si="383"/>
        <v>0.88603387061028704</v>
      </c>
      <c r="R920" s="8">
        <v>1.5197275561124695</v>
      </c>
      <c r="S920">
        <f t="shared" si="384"/>
        <v>1.7235655880667138</v>
      </c>
      <c r="T920">
        <f t="shared" si="385"/>
        <v>1.3372491631552093</v>
      </c>
      <c r="U920">
        <f t="shared" si="386"/>
        <v>1.1292326266643986</v>
      </c>
      <c r="V920">
        <f t="shared" si="387"/>
        <v>0.78253839917971491</v>
      </c>
      <c r="W920">
        <f t="shared" si="388"/>
        <v>0.49527746783526261</v>
      </c>
      <c r="X920">
        <f t="shared" si="389"/>
        <v>0.56591810087644689</v>
      </c>
      <c r="Y920">
        <f t="shared" si="390"/>
        <v>0.627234170356195</v>
      </c>
      <c r="Z920">
        <f t="shared" si="391"/>
        <v>3.0833978697237985</v>
      </c>
      <c r="AA920">
        <f t="shared" si="392"/>
        <v>2.3922914506477753</v>
      </c>
      <c r="AB920">
        <f t="shared" si="393"/>
        <v>2.0201572249914541</v>
      </c>
      <c r="AC920">
        <f t="shared" si="394"/>
        <v>1.3999335155642536</v>
      </c>
      <c r="AD920">
        <f t="shared" si="395"/>
        <v>0.88603387061028704</v>
      </c>
      <c r="AE920">
        <f t="shared" si="396"/>
        <v>1.1515555256585857</v>
      </c>
      <c r="AF920">
        <f t="shared" si="397"/>
        <v>1.2580799664699094</v>
      </c>
      <c r="AG920">
        <f t="shared" si="398"/>
        <v>5.0288780380020466</v>
      </c>
      <c r="AH920">
        <f t="shared" si="399"/>
        <v>3.9017157191395193</v>
      </c>
      <c r="AI920">
        <f t="shared" si="400"/>
        <v>3.2947821628289269</v>
      </c>
      <c r="AJ920">
        <f t="shared" si="401"/>
        <v>2.2832262356446078</v>
      </c>
      <c r="AK920">
        <f t="shared" si="402"/>
        <v>1.4450798959775997</v>
      </c>
      <c r="AL920">
        <f t="shared" si="403"/>
        <v>1.5758249219831999</v>
      </c>
      <c r="AM920">
        <f t="shared" si="404"/>
        <v>1.6893116045560608</v>
      </c>
      <c r="AN920">
        <f>ACOS(COS(RADIANS(90-$C920)) *COS(RADIANS(90-'1. Intensity Data'!$C$8)) +SIN(RADIANS(90-'Climate Stations - U of M'!$C920)) *SIN(RADIANS(90-'1. Intensity Data'!$C$8)) *COS(RADIANS('Climate Stations - U of M'!$D920-'1. Intensity Data'!$C$9))) *6371</f>
        <v>271.05151531956886</v>
      </c>
    </row>
    <row r="921" spans="1:40" x14ac:dyDescent="0.25">
      <c r="A921">
        <v>114</v>
      </c>
      <c r="B921" t="s">
        <v>230</v>
      </c>
      <c r="C921">
        <v>46.320999999999898</v>
      </c>
      <c r="D921">
        <v>-108.521</v>
      </c>
      <c r="E921" s="13">
        <v>1191.2</v>
      </c>
      <c r="F921" t="s">
        <v>231</v>
      </c>
      <c r="G921" t="s">
        <v>2345</v>
      </c>
      <c r="H921" s="8">
        <v>0.89166999999999996</v>
      </c>
      <c r="I921" s="8">
        <v>1.2831900000000001</v>
      </c>
      <c r="J921" s="8">
        <v>2.0869300000000002</v>
      </c>
      <c r="K921" s="8">
        <v>3.37</v>
      </c>
      <c r="L921">
        <f t="shared" si="378"/>
        <v>3908.1366080000003</v>
      </c>
      <c r="M921">
        <f t="shared" si="379"/>
        <v>0.57945153572035324</v>
      </c>
      <c r="N921">
        <f t="shared" si="380"/>
        <v>1.532077728599555</v>
      </c>
      <c r="O921" s="6">
        <f t="shared" si="381"/>
        <v>0.24351242095391074</v>
      </c>
      <c r="P921" s="6">
        <f t="shared" si="382"/>
        <v>0.41066158770482342</v>
      </c>
      <c r="Q921">
        <f t="shared" si="383"/>
        <v>0.97136965815218923</v>
      </c>
      <c r="R921" s="8">
        <v>1.9802587232784012</v>
      </c>
      <c r="S921">
        <f t="shared" si="384"/>
        <v>2.0164913443068291</v>
      </c>
      <c r="T921">
        <f t="shared" si="385"/>
        <v>1.5645191464449537</v>
      </c>
      <c r="U921">
        <f t="shared" si="386"/>
        <v>1.3211495014424053</v>
      </c>
      <c r="V921">
        <f t="shared" si="387"/>
        <v>0.91553342643815816</v>
      </c>
      <c r="W921">
        <f t="shared" si="388"/>
        <v>0.57945153572035324</v>
      </c>
      <c r="X921">
        <f t="shared" si="389"/>
        <v>0.65750615179026495</v>
      </c>
      <c r="Y921">
        <f t="shared" si="390"/>
        <v>0.72525755853894824</v>
      </c>
      <c r="Z921">
        <f t="shared" si="391"/>
        <v>3.3803664103696183</v>
      </c>
      <c r="AA921">
        <f t="shared" si="392"/>
        <v>2.6226980770109112</v>
      </c>
      <c r="AB921">
        <f t="shared" si="393"/>
        <v>2.2147228205869913</v>
      </c>
      <c r="AC921">
        <f t="shared" si="394"/>
        <v>1.5347640598804591</v>
      </c>
      <c r="AD921">
        <f t="shared" si="395"/>
        <v>0.97136965815218923</v>
      </c>
      <c r="AE921">
        <f t="shared" si="396"/>
        <v>1.2666883174500685</v>
      </c>
      <c r="AF921">
        <f t="shared" si="397"/>
        <v>1.4731480215363995</v>
      </c>
      <c r="AG921">
        <f t="shared" si="398"/>
        <v>5.3316304955264506</v>
      </c>
      <c r="AH921">
        <f t="shared" si="399"/>
        <v>4.136609867218799</v>
      </c>
      <c r="AI921">
        <f t="shared" si="400"/>
        <v>3.4931372212069851</v>
      </c>
      <c r="AJ921">
        <f t="shared" si="401"/>
        <v>2.4206828111872971</v>
      </c>
      <c r="AK921">
        <f t="shared" si="402"/>
        <v>1.532077728599555</v>
      </c>
      <c r="AL921">
        <f t="shared" si="403"/>
        <v>1.6707907964496664</v>
      </c>
      <c r="AM921">
        <f t="shared" si="404"/>
        <v>1.7911937393435631</v>
      </c>
      <c r="AN921">
        <f>ACOS(COS(RADIANS(90-$C921)) *COS(RADIANS(90-'1. Intensity Data'!$C$8)) +SIN(RADIANS(90-'Climate Stations - U of M'!$C921)) *SIN(RADIANS(90-'1. Intensity Data'!$C$8)) *COS(RADIANS('Climate Stations - U of M'!$D921-'1. Intensity Data'!$C$9))) *6371</f>
        <v>269.17423473822879</v>
      </c>
    </row>
    <row r="922" spans="1:40" x14ac:dyDescent="0.25">
      <c r="A922">
        <v>783</v>
      </c>
      <c r="B922" t="s">
        <v>1565</v>
      </c>
      <c r="C922">
        <v>47.333300000000001</v>
      </c>
      <c r="D922">
        <v>-108.95</v>
      </c>
      <c r="E922" s="13">
        <v>1187.2</v>
      </c>
      <c r="F922" t="s">
        <v>1566</v>
      </c>
      <c r="G922" t="s">
        <v>2345</v>
      </c>
      <c r="H922" s="8">
        <v>1.06511</v>
      </c>
      <c r="I922" s="8">
        <v>1.5883700000000001</v>
      </c>
      <c r="J922" s="8">
        <v>2.3241999999999998</v>
      </c>
      <c r="K922" s="8">
        <v>3.75718</v>
      </c>
      <c r="L922">
        <f t="shared" si="378"/>
        <v>3895.0132480000002</v>
      </c>
      <c r="M922">
        <f t="shared" si="379"/>
        <v>0.6636634712119972</v>
      </c>
      <c r="N922">
        <f t="shared" si="380"/>
        <v>1.6425304013186435</v>
      </c>
      <c r="O922" s="6">
        <f t="shared" si="381"/>
        <v>0.25022013642261681</v>
      </c>
      <c r="P922" s="6">
        <f t="shared" si="382"/>
        <v>0.49022408913133542</v>
      </c>
      <c r="Q922">
        <f t="shared" si="383"/>
        <v>1.0663772452249893</v>
      </c>
      <c r="R922" s="8">
        <v>1.1805060782562151</v>
      </c>
      <c r="S922">
        <f t="shared" si="384"/>
        <v>2.3095488798177501</v>
      </c>
      <c r="T922">
        <f t="shared" si="385"/>
        <v>1.7918913722723926</v>
      </c>
      <c r="U922">
        <f t="shared" si="386"/>
        <v>1.5131527143633534</v>
      </c>
      <c r="V922">
        <f t="shared" si="387"/>
        <v>1.0485882845149557</v>
      </c>
      <c r="W922">
        <f t="shared" si="388"/>
        <v>0.6636634712119972</v>
      </c>
      <c r="X922">
        <f t="shared" si="389"/>
        <v>0.76402510340899799</v>
      </c>
      <c r="Y922">
        <f t="shared" si="390"/>
        <v>0.85113900015599464</v>
      </c>
      <c r="Z922">
        <f t="shared" si="391"/>
        <v>3.7109928133829628</v>
      </c>
      <c r="AA922">
        <f t="shared" si="392"/>
        <v>2.8792185621074715</v>
      </c>
      <c r="AB922">
        <f t="shared" si="393"/>
        <v>2.4313401191129755</v>
      </c>
      <c r="AC922">
        <f t="shared" si="394"/>
        <v>1.6848760474554831</v>
      </c>
      <c r="AD922">
        <f t="shared" si="395"/>
        <v>1.0663772452249893</v>
      </c>
      <c r="AE922">
        <f t="shared" si="396"/>
        <v>1.0667501561945221</v>
      </c>
      <c r="AF922">
        <f t="shared" si="397"/>
        <v>1.0996635363110387</v>
      </c>
      <c r="AG922">
        <f t="shared" si="398"/>
        <v>5.7160057965888793</v>
      </c>
      <c r="AH922">
        <f t="shared" si="399"/>
        <v>4.4348320835603374</v>
      </c>
      <c r="AI922">
        <f t="shared" si="400"/>
        <v>3.7449693150065069</v>
      </c>
      <c r="AJ922">
        <f t="shared" si="401"/>
        <v>2.5951980340834568</v>
      </c>
      <c r="AK922">
        <f t="shared" si="402"/>
        <v>1.6425304013186435</v>
      </c>
      <c r="AL922">
        <f t="shared" si="403"/>
        <v>1.8129478009889826</v>
      </c>
      <c r="AM922">
        <f t="shared" si="404"/>
        <v>1.9608701039028371</v>
      </c>
      <c r="AN922">
        <f>ACOS(COS(RADIANS(90-$C922)) *COS(RADIANS(90-'1. Intensity Data'!$C$8)) +SIN(RADIANS(90-'Climate Stations - U of M'!$C922)) *SIN(RADIANS(90-'1. Intensity Data'!$C$8)) *COS(RADIANS('Climate Stations - U of M'!$D922-'1. Intensity Data'!$C$9))) *6371</f>
        <v>246.67119109149021</v>
      </c>
    </row>
    <row r="923" spans="1:40" x14ac:dyDescent="0.25">
      <c r="A923">
        <v>785</v>
      </c>
      <c r="B923" t="s">
        <v>1569</v>
      </c>
      <c r="C923">
        <v>47.616700000000002</v>
      </c>
      <c r="D923">
        <v>-108.7</v>
      </c>
      <c r="E923">
        <v>705</v>
      </c>
      <c r="F923" t="s">
        <v>1570</v>
      </c>
      <c r="G923" t="s">
        <v>2345</v>
      </c>
      <c r="H923" s="8">
        <v>0.84624999999999995</v>
      </c>
      <c r="I923" s="8">
        <v>1.2465299999999999</v>
      </c>
      <c r="J923" s="8">
        <v>2.1800000000000002</v>
      </c>
      <c r="K923" s="8">
        <v>3.16947</v>
      </c>
      <c r="L923">
        <f t="shared" si="378"/>
        <v>2312.9922000000001</v>
      </c>
      <c r="M923">
        <f t="shared" si="379"/>
        <v>0.53931041019871162</v>
      </c>
      <c r="N923">
        <f t="shared" si="380"/>
        <v>1.7366791256443446</v>
      </c>
      <c r="O923" s="6">
        <f t="shared" si="381"/>
        <v>0.3060740475667495</v>
      </c>
      <c r="P923" s="6">
        <f t="shared" si="382"/>
        <v>0.3271560470852487</v>
      </c>
      <c r="Q923">
        <f t="shared" si="383"/>
        <v>1.0319175863647967</v>
      </c>
      <c r="R923" s="8">
        <v>1.5030749429321881</v>
      </c>
      <c r="S923">
        <f t="shared" si="384"/>
        <v>1.8768002274915165</v>
      </c>
      <c r="T923">
        <f t="shared" si="385"/>
        <v>1.4561381075365214</v>
      </c>
      <c r="U923">
        <f t="shared" si="386"/>
        <v>1.2296277352530625</v>
      </c>
      <c r="V923">
        <f t="shared" si="387"/>
        <v>0.85211044811396441</v>
      </c>
      <c r="W923">
        <f t="shared" si="388"/>
        <v>0.53931041019871162</v>
      </c>
      <c r="X923">
        <f t="shared" si="389"/>
        <v>0.61604530764903376</v>
      </c>
      <c r="Y923">
        <f t="shared" si="390"/>
        <v>0.68265119863591328</v>
      </c>
      <c r="Z923">
        <f t="shared" si="391"/>
        <v>3.5910732005494923</v>
      </c>
      <c r="AA923">
        <f t="shared" si="392"/>
        <v>2.7861774831849511</v>
      </c>
      <c r="AB923">
        <f t="shared" si="393"/>
        <v>2.3527720969117363</v>
      </c>
      <c r="AC923">
        <f t="shared" si="394"/>
        <v>1.6304297864563788</v>
      </c>
      <c r="AD923">
        <f t="shared" si="395"/>
        <v>1.0319175863647967</v>
      </c>
      <c r="AE923">
        <f t="shared" si="396"/>
        <v>1.1473923723635151</v>
      </c>
      <c r="AF923">
        <f t="shared" si="397"/>
        <v>1.250303196114718</v>
      </c>
      <c r="AG923">
        <f t="shared" si="398"/>
        <v>6.0436433572423187</v>
      </c>
      <c r="AH923">
        <f t="shared" si="399"/>
        <v>4.6890336392397298</v>
      </c>
      <c r="AI923">
        <f t="shared" si="400"/>
        <v>3.9596284064691054</v>
      </c>
      <c r="AJ923">
        <f t="shared" si="401"/>
        <v>2.7439530185180647</v>
      </c>
      <c r="AK923">
        <f t="shared" si="402"/>
        <v>1.7366791256443446</v>
      </c>
      <c r="AL923">
        <f t="shared" si="403"/>
        <v>1.8475093442332584</v>
      </c>
      <c r="AM923">
        <f t="shared" si="404"/>
        <v>1.9437099739684358</v>
      </c>
      <c r="AN923">
        <f>ACOS(COS(RADIANS(90-$C923)) *COS(RADIANS(90-'1. Intensity Data'!$C$8)) +SIN(RADIANS(90-'Climate Stations - U of M'!$C923)) *SIN(RADIANS(90-'1. Intensity Data'!$C$8)) *COS(RADIANS('Climate Stations - U of M'!$D923-'1. Intensity Data'!$C$9))) *6371</f>
        <v>275.46741648920857</v>
      </c>
    </row>
    <row r="924" spans="1:40" x14ac:dyDescent="0.25">
      <c r="A924">
        <v>784</v>
      </c>
      <c r="B924" t="s">
        <v>1567</v>
      </c>
      <c r="C924">
        <v>47.486899999999899</v>
      </c>
      <c r="D924">
        <v>-108.8372</v>
      </c>
      <c r="E924">
        <v>940.29999999999905</v>
      </c>
      <c r="F924" t="s">
        <v>1568</v>
      </c>
      <c r="G924" t="s">
        <v>2345</v>
      </c>
      <c r="H924" s="8">
        <v>0.95357000000000003</v>
      </c>
      <c r="I924" s="8">
        <v>1.4363600000000001</v>
      </c>
      <c r="J924" s="8">
        <v>2.2432599999999998</v>
      </c>
      <c r="K924" s="8">
        <v>3.45431</v>
      </c>
      <c r="L924">
        <f t="shared" si="378"/>
        <v>3084.9738519999969</v>
      </c>
      <c r="M924">
        <f t="shared" si="379"/>
        <v>0.59141948603483807</v>
      </c>
      <c r="N924">
        <f t="shared" si="380"/>
        <v>1.6812432607068089</v>
      </c>
      <c r="O924" s="6">
        <f t="shared" si="381"/>
        <v>0.27858317120318066</v>
      </c>
      <c r="P924" s="6">
        <f t="shared" si="382"/>
        <v>0.39832034636390479</v>
      </c>
      <c r="Q924">
        <f t="shared" si="383"/>
        <v>1.0397818035353568</v>
      </c>
      <c r="R924" s="8">
        <v>-9.9989999999999996E-2</v>
      </c>
      <c r="S924">
        <f t="shared" si="384"/>
        <v>2.0581398114012366</v>
      </c>
      <c r="T924">
        <f t="shared" si="385"/>
        <v>1.596832612294063</v>
      </c>
      <c r="U924">
        <f t="shared" si="386"/>
        <v>1.3484364281594308</v>
      </c>
      <c r="V924">
        <f t="shared" si="387"/>
        <v>0.93444278793504421</v>
      </c>
      <c r="W924">
        <f t="shared" si="388"/>
        <v>0.59141948603483807</v>
      </c>
      <c r="X924">
        <f t="shared" si="389"/>
        <v>0.68195711452612851</v>
      </c>
      <c r="Y924">
        <f t="shared" si="390"/>
        <v>0.76054377605656875</v>
      </c>
      <c r="Z924">
        <f t="shared" si="391"/>
        <v>3.6184406763030408</v>
      </c>
      <c r="AA924">
        <f t="shared" si="392"/>
        <v>2.8074108695454632</v>
      </c>
      <c r="AB924">
        <f t="shared" si="393"/>
        <v>2.3707025120606131</v>
      </c>
      <c r="AC924">
        <f t="shared" si="394"/>
        <v>1.6428552495858637</v>
      </c>
      <c r="AD924">
        <f t="shared" si="395"/>
        <v>1.0397818035353568</v>
      </c>
      <c r="AE924">
        <f t="shared" si="396"/>
        <v>0.74662613663046817</v>
      </c>
      <c r="AF924">
        <f t="shared" si="397"/>
        <v>0.50167186776538608</v>
      </c>
      <c r="AG924">
        <f t="shared" si="398"/>
        <v>5.8507265472596943</v>
      </c>
      <c r="AH924">
        <f t="shared" si="399"/>
        <v>4.539356803908384</v>
      </c>
      <c r="AI924">
        <f t="shared" si="400"/>
        <v>3.8332346344115238</v>
      </c>
      <c r="AJ924">
        <f t="shared" si="401"/>
        <v>2.6563643519167579</v>
      </c>
      <c r="AK924">
        <f t="shared" si="402"/>
        <v>1.6812432607068089</v>
      </c>
      <c r="AL924">
        <f t="shared" si="403"/>
        <v>1.8217474455301064</v>
      </c>
      <c r="AM924">
        <f t="shared" si="404"/>
        <v>1.9437050779567291</v>
      </c>
      <c r="AN924">
        <f>ACOS(COS(RADIANS(90-$C924)) *COS(RADIANS(90-'1. Intensity Data'!$C$8)) +SIN(RADIANS(90-'Climate Stations - U of M'!$C924)) *SIN(RADIANS(90-'1. Intensity Data'!$C$8)) *COS(RADIANS('Climate Stations - U of M'!$D924-'1. Intensity Data'!$C$9))) *6371</f>
        <v>260.46503097664453</v>
      </c>
    </row>
    <row r="925" spans="1:40" x14ac:dyDescent="0.25">
      <c r="A925">
        <v>85</v>
      </c>
      <c r="B925" t="s">
        <v>172</v>
      </c>
      <c r="C925">
        <v>48.5628999999999</v>
      </c>
      <c r="D925">
        <v>-110.5596</v>
      </c>
      <c r="E925">
        <v>952.5</v>
      </c>
      <c r="F925" t="s">
        <v>173</v>
      </c>
      <c r="G925" t="s">
        <v>2345</v>
      </c>
      <c r="H925" s="8">
        <v>1.00607</v>
      </c>
      <c r="I925" s="8">
        <v>1.6030500000000001</v>
      </c>
      <c r="J925" s="8">
        <v>2.3978600000000001</v>
      </c>
      <c r="K925" s="8">
        <v>3.82857</v>
      </c>
      <c r="L925">
        <f t="shared" si="378"/>
        <v>3125.0001000000002</v>
      </c>
      <c r="M925">
        <f t="shared" si="379"/>
        <v>0.58995214869218049</v>
      </c>
      <c r="N925">
        <f t="shared" si="380"/>
        <v>1.7141098592350383</v>
      </c>
      <c r="O925" s="6">
        <f t="shared" si="381"/>
        <v>0.28735968806498008</v>
      </c>
      <c r="P925" s="6">
        <f t="shared" si="382"/>
        <v>0.39076959110335407</v>
      </c>
      <c r="Q925">
        <f t="shared" si="383"/>
        <v>1.0524397251691964</v>
      </c>
      <c r="R925" s="8">
        <v>1.2706636237428213</v>
      </c>
      <c r="S925">
        <f t="shared" si="384"/>
        <v>2.0530334774487877</v>
      </c>
      <c r="T925">
        <f t="shared" si="385"/>
        <v>1.5928708014688875</v>
      </c>
      <c r="U925">
        <f t="shared" si="386"/>
        <v>1.3450908990181714</v>
      </c>
      <c r="V925">
        <f t="shared" si="387"/>
        <v>0.93212439493364518</v>
      </c>
      <c r="W925">
        <f t="shared" si="388"/>
        <v>0.58995214869218049</v>
      </c>
      <c r="X925">
        <f t="shared" si="389"/>
        <v>0.69398161151913529</v>
      </c>
      <c r="Y925">
        <f t="shared" si="390"/>
        <v>0.78427918525293228</v>
      </c>
      <c r="Z925">
        <f t="shared" si="391"/>
        <v>3.6624902435888034</v>
      </c>
      <c r="AA925">
        <f t="shared" si="392"/>
        <v>2.8415872579568302</v>
      </c>
      <c r="AB925">
        <f t="shared" si="393"/>
        <v>2.3995625733857677</v>
      </c>
      <c r="AC925">
        <f t="shared" si="394"/>
        <v>1.6628547657673303</v>
      </c>
      <c r="AD925">
        <f t="shared" si="395"/>
        <v>1.0524397251691964</v>
      </c>
      <c r="AE925">
        <f t="shared" si="396"/>
        <v>1.0892895425661735</v>
      </c>
      <c r="AF925">
        <f t="shared" si="397"/>
        <v>1.1417671100532836</v>
      </c>
      <c r="AG925">
        <f t="shared" si="398"/>
        <v>5.965102310137933</v>
      </c>
      <c r="AH925">
        <f t="shared" si="399"/>
        <v>4.6280966199346034</v>
      </c>
      <c r="AI925">
        <f t="shared" si="400"/>
        <v>3.9081704790558871</v>
      </c>
      <c r="AJ925">
        <f t="shared" si="401"/>
        <v>2.7082935775913608</v>
      </c>
      <c r="AK925">
        <f t="shared" si="402"/>
        <v>1.7141098592350383</v>
      </c>
      <c r="AL925">
        <f t="shared" si="403"/>
        <v>1.8850473944262789</v>
      </c>
      <c r="AM925">
        <f t="shared" si="404"/>
        <v>2.0334211749722755</v>
      </c>
      <c r="AN925">
        <f>ACOS(COS(RADIANS(90-$C925)) *COS(RADIANS(90-'1. Intensity Data'!$C$8)) +SIN(RADIANS(90-'Climate Stations - U of M'!$C925)) *SIN(RADIANS(90-'1. Intensity Data'!$C$8)) *COS(RADIANS('Climate Stations - U of M'!$D925-'1. Intensity Data'!$C$9))) *6371</f>
        <v>244.88891089340223</v>
      </c>
    </row>
    <row r="926" spans="1:40" x14ac:dyDescent="0.25">
      <c r="A926">
        <v>786</v>
      </c>
      <c r="B926" t="s">
        <v>1571</v>
      </c>
      <c r="C926">
        <v>48.278300000000002</v>
      </c>
      <c r="D926">
        <v>-110.6019</v>
      </c>
      <c r="E926">
        <v>877.2</v>
      </c>
      <c r="F926" t="s">
        <v>1572</v>
      </c>
      <c r="G926" t="s">
        <v>2345</v>
      </c>
      <c r="H926" s="8">
        <v>0.93396000000000001</v>
      </c>
      <c r="I926" s="8">
        <v>1.4605300000000001</v>
      </c>
      <c r="J926" s="8">
        <v>2.2673700000000001</v>
      </c>
      <c r="K926" s="8">
        <v>3.6677399999999998</v>
      </c>
      <c r="L926">
        <f t="shared" si="378"/>
        <v>2877.9528479999999</v>
      </c>
      <c r="M926">
        <f t="shared" si="379"/>
        <v>0.55954015365928811</v>
      </c>
      <c r="N926">
        <f t="shared" si="380"/>
        <v>1.6457267585302107</v>
      </c>
      <c r="O926" s="6">
        <f t="shared" si="381"/>
        <v>0.27765342978908342</v>
      </c>
      <c r="P926" s="6">
        <f t="shared" si="382"/>
        <v>0.36708546162818612</v>
      </c>
      <c r="Q926">
        <f t="shared" si="383"/>
        <v>1.0064061100791986</v>
      </c>
      <c r="R926" s="8">
        <v>1.6342627583607749</v>
      </c>
      <c r="S926">
        <f t="shared" si="384"/>
        <v>1.9471997347343226</v>
      </c>
      <c r="T926">
        <f t="shared" si="385"/>
        <v>1.5107584148800779</v>
      </c>
      <c r="U926">
        <f t="shared" si="386"/>
        <v>1.2757515503431769</v>
      </c>
      <c r="V926">
        <f t="shared" si="387"/>
        <v>0.88407344278167521</v>
      </c>
      <c r="W926">
        <f t="shared" si="388"/>
        <v>0.55954015365928811</v>
      </c>
      <c r="X926">
        <f t="shared" si="389"/>
        <v>0.65314511524446606</v>
      </c>
      <c r="Y926">
        <f t="shared" si="390"/>
        <v>0.7343942219004006</v>
      </c>
      <c r="Z926">
        <f t="shared" si="391"/>
        <v>3.502293263075611</v>
      </c>
      <c r="AA926">
        <f t="shared" si="392"/>
        <v>2.717296497213836</v>
      </c>
      <c r="AB926">
        <f t="shared" si="393"/>
        <v>2.2946059309805724</v>
      </c>
      <c r="AC926">
        <f t="shared" si="394"/>
        <v>1.5901216539251337</v>
      </c>
      <c r="AD926">
        <f t="shared" si="395"/>
        <v>1.0064061100791986</v>
      </c>
      <c r="AE926">
        <f t="shared" si="396"/>
        <v>1.180189326220662</v>
      </c>
      <c r="AF926">
        <f t="shared" si="397"/>
        <v>1.3115679059198682</v>
      </c>
      <c r="AG926">
        <f t="shared" si="398"/>
        <v>5.7271291196851326</v>
      </c>
      <c r="AH926">
        <f t="shared" si="399"/>
        <v>4.4434622480315689</v>
      </c>
      <c r="AI926">
        <f t="shared" si="400"/>
        <v>3.7522570094488801</v>
      </c>
      <c r="AJ926">
        <f t="shared" si="401"/>
        <v>2.600248278477733</v>
      </c>
      <c r="AK926">
        <f t="shared" si="402"/>
        <v>1.6457267585302107</v>
      </c>
      <c r="AL926">
        <f t="shared" si="403"/>
        <v>1.8011375688976581</v>
      </c>
      <c r="AM926">
        <f t="shared" si="404"/>
        <v>1.9360341522966025</v>
      </c>
      <c r="AN926">
        <f>ACOS(COS(RADIANS(90-$C926)) *COS(RADIANS(90-'1. Intensity Data'!$C$8)) +SIN(RADIANS(90-'Climate Stations - U of M'!$C926)) *SIN(RADIANS(90-'1. Intensity Data'!$C$8)) *COS(RADIANS('Climate Stations - U of M'!$D926-'1. Intensity Data'!$C$9))) *6371</f>
        <v>215.57769412079574</v>
      </c>
    </row>
    <row r="927" spans="1:40" x14ac:dyDescent="0.25">
      <c r="A927">
        <v>787</v>
      </c>
      <c r="B927" t="s">
        <v>1573</v>
      </c>
      <c r="C927">
        <v>48.854199999999899</v>
      </c>
      <c r="D927">
        <v>-110.59610000000001</v>
      </c>
      <c r="E927">
        <v>914.39999999999895</v>
      </c>
      <c r="F927" t="s">
        <v>1574</v>
      </c>
      <c r="G927" t="s">
        <v>2345</v>
      </c>
      <c r="H927" s="8">
        <v>0.99444999999999995</v>
      </c>
      <c r="I927" s="8">
        <v>1.5966199999999999</v>
      </c>
      <c r="J927" s="8">
        <v>2.3976199999999999</v>
      </c>
      <c r="K927" s="8">
        <v>3.77</v>
      </c>
      <c r="L927">
        <f t="shared" si="378"/>
        <v>3000.0000959999966</v>
      </c>
      <c r="M927">
        <f t="shared" si="379"/>
        <v>0.57925728991557168</v>
      </c>
      <c r="N927">
        <f t="shared" si="380"/>
        <v>1.7352907981679575</v>
      </c>
      <c r="O927" s="6">
        <f t="shared" si="381"/>
        <v>0.29550785019626058</v>
      </c>
      <c r="P927" s="6">
        <f t="shared" si="382"/>
        <v>0.37442685671870302</v>
      </c>
      <c r="Q927">
        <f t="shared" si="383"/>
        <v>1.0548588274433301</v>
      </c>
      <c r="R927" s="8">
        <v>1.5070570166448678</v>
      </c>
      <c r="S927">
        <f t="shared" si="384"/>
        <v>2.0158153689061891</v>
      </c>
      <c r="T927">
        <f t="shared" si="385"/>
        <v>1.5639946827720437</v>
      </c>
      <c r="U927">
        <f t="shared" si="386"/>
        <v>1.3207066210075034</v>
      </c>
      <c r="V927">
        <f t="shared" si="387"/>
        <v>0.91522651806660327</v>
      </c>
      <c r="W927">
        <f t="shared" si="388"/>
        <v>0.57925728991557168</v>
      </c>
      <c r="X927">
        <f t="shared" si="389"/>
        <v>0.68305546743667878</v>
      </c>
      <c r="Y927">
        <f t="shared" si="390"/>
        <v>0.77315228552499971</v>
      </c>
      <c r="Z927">
        <f t="shared" si="391"/>
        <v>3.6709087195027887</v>
      </c>
      <c r="AA927">
        <f t="shared" si="392"/>
        <v>2.8481188340969914</v>
      </c>
      <c r="AB927">
        <f t="shared" si="393"/>
        <v>2.4050781265707926</v>
      </c>
      <c r="AC927">
        <f t="shared" si="394"/>
        <v>1.6666769473604617</v>
      </c>
      <c r="AD927">
        <f t="shared" si="395"/>
        <v>1.0548588274433301</v>
      </c>
      <c r="AE927">
        <f t="shared" si="396"/>
        <v>1.1483878907916851</v>
      </c>
      <c r="AF927">
        <f t="shared" si="397"/>
        <v>1.2521628245385394</v>
      </c>
      <c r="AG927">
        <f t="shared" si="398"/>
        <v>6.0388119776244924</v>
      </c>
      <c r="AH927">
        <f t="shared" si="399"/>
        <v>4.6852851550534851</v>
      </c>
      <c r="AI927">
        <f t="shared" si="400"/>
        <v>3.9564630198229427</v>
      </c>
      <c r="AJ927">
        <f t="shared" si="401"/>
        <v>2.7417594611053731</v>
      </c>
      <c r="AK927">
        <f t="shared" si="402"/>
        <v>1.7352907981679575</v>
      </c>
      <c r="AL927">
        <f t="shared" si="403"/>
        <v>1.9008730986259681</v>
      </c>
      <c r="AM927">
        <f t="shared" si="404"/>
        <v>2.0445985354235212</v>
      </c>
      <c r="AN927">
        <f>ACOS(COS(RADIANS(90-$C927)) *COS(RADIANS(90-'1. Intensity Data'!$C$8)) +SIN(RADIANS(90-'Climate Stations - U of M'!$C927)) *SIN(RADIANS(90-'1. Intensity Data'!$C$8)) *COS(RADIANS('Climate Stations - U of M'!$D927-'1. Intensity Data'!$C$9))) *6371</f>
        <v>273.07826978492028</v>
      </c>
    </row>
    <row r="928" spans="1:40" x14ac:dyDescent="0.25">
      <c r="A928">
        <v>788</v>
      </c>
      <c r="B928" t="s">
        <v>1575</v>
      </c>
      <c r="C928">
        <v>48.9375</v>
      </c>
      <c r="D928">
        <v>-110.56610000000001</v>
      </c>
      <c r="E928">
        <v>917.39999999999895</v>
      </c>
      <c r="F928" t="s">
        <v>1576</v>
      </c>
      <c r="G928" t="s">
        <v>2345</v>
      </c>
      <c r="H928" s="8">
        <v>0.96496000000000004</v>
      </c>
      <c r="I928" s="8">
        <v>1.5858300000000001</v>
      </c>
      <c r="J928" s="8">
        <v>2.3847499999999999</v>
      </c>
      <c r="K928" s="8">
        <v>3.7181799999999998</v>
      </c>
      <c r="L928">
        <f t="shared" si="378"/>
        <v>3009.8426159999967</v>
      </c>
      <c r="M928">
        <f t="shared" si="379"/>
        <v>0.55057905539938079</v>
      </c>
      <c r="N928">
        <f t="shared" si="380"/>
        <v>1.738551746089144</v>
      </c>
      <c r="O928" s="6">
        <f t="shared" si="381"/>
        <v>0.30367221487230156</v>
      </c>
      <c r="P928" s="6">
        <f t="shared" si="382"/>
        <v>0.34008951584625102</v>
      </c>
      <c r="Q928">
        <f t="shared" si="383"/>
        <v>1.0393206309676974</v>
      </c>
      <c r="R928" s="8">
        <v>2.1331947363482509</v>
      </c>
      <c r="S928">
        <f t="shared" si="384"/>
        <v>1.916015112789845</v>
      </c>
      <c r="T928">
        <f t="shared" si="385"/>
        <v>1.4865634495783282</v>
      </c>
      <c r="U928">
        <f t="shared" si="386"/>
        <v>1.2553202463105881</v>
      </c>
      <c r="V928">
        <f t="shared" si="387"/>
        <v>0.86991490753102174</v>
      </c>
      <c r="W928">
        <f t="shared" si="388"/>
        <v>0.55057905539938079</v>
      </c>
      <c r="X928">
        <f t="shared" si="389"/>
        <v>0.65417429154953566</v>
      </c>
      <c r="Y928">
        <f t="shared" si="390"/>
        <v>0.74409495652787006</v>
      </c>
      <c r="Z928">
        <f t="shared" si="391"/>
        <v>3.616835795767587</v>
      </c>
      <c r="AA928">
        <f t="shared" si="392"/>
        <v>2.8061657036127832</v>
      </c>
      <c r="AB928">
        <f t="shared" si="393"/>
        <v>2.3696510386063498</v>
      </c>
      <c r="AC928">
        <f t="shared" si="394"/>
        <v>1.642126596928962</v>
      </c>
      <c r="AD928">
        <f t="shared" si="395"/>
        <v>1.0393206309676974</v>
      </c>
      <c r="AE928">
        <f t="shared" si="396"/>
        <v>1.3049223207175309</v>
      </c>
      <c r="AF928">
        <f t="shared" si="397"/>
        <v>1.5445691396400192</v>
      </c>
      <c r="AG928">
        <f t="shared" si="398"/>
        <v>6.0501600763902204</v>
      </c>
      <c r="AH928">
        <f t="shared" si="399"/>
        <v>4.6940897144406888</v>
      </c>
      <c r="AI928">
        <f t="shared" si="400"/>
        <v>3.9638979810832478</v>
      </c>
      <c r="AJ928">
        <f t="shared" si="401"/>
        <v>2.7469117588208478</v>
      </c>
      <c r="AK928">
        <f t="shared" si="402"/>
        <v>1.738551746089144</v>
      </c>
      <c r="AL928">
        <f t="shared" si="403"/>
        <v>1.9001013095668582</v>
      </c>
      <c r="AM928">
        <f t="shared" si="404"/>
        <v>2.0403263306655139</v>
      </c>
      <c r="AN928">
        <f>ACOS(COS(RADIANS(90-$C928)) *COS(RADIANS(90-'1. Intensity Data'!$C$8)) +SIN(RADIANS(90-'Climate Stations - U of M'!$C928)) *SIN(RADIANS(90-'1. Intensity Data'!$C$8)) *COS(RADIANS('Climate Stations - U of M'!$D928-'1. Intensity Data'!$C$9))) *6371</f>
        <v>282.4554758243612</v>
      </c>
    </row>
    <row r="929" spans="1:40" x14ac:dyDescent="0.25">
      <c r="A929">
        <v>789</v>
      </c>
      <c r="B929" t="s">
        <v>1577</v>
      </c>
      <c r="C929">
        <v>48.316699999999898</v>
      </c>
      <c r="D929">
        <v>-110.5333</v>
      </c>
      <c r="E929">
        <v>-999.89999999999895</v>
      </c>
      <c r="F929" t="s">
        <v>1578</v>
      </c>
      <c r="G929" t="s">
        <v>2345</v>
      </c>
      <c r="H929" s="8">
        <v>0.94423000000000001</v>
      </c>
      <c r="I929" s="8">
        <v>1.48485</v>
      </c>
      <c r="J929" s="8">
        <v>2.2871199999999998</v>
      </c>
      <c r="K929" s="8">
        <v>3.6975099999999999</v>
      </c>
      <c r="L929">
        <f t="shared" si="378"/>
        <v>-3280.5119159999967</v>
      </c>
      <c r="M929">
        <f t="shared" si="379"/>
        <v>0.56239577107519279</v>
      </c>
      <c r="N929">
        <f t="shared" si="380"/>
        <v>1.8403535959325803</v>
      </c>
      <c r="O929" s="6">
        <f t="shared" si="381"/>
        <v>0.32667441451242779</v>
      </c>
      <c r="P929" s="6">
        <f t="shared" si="382"/>
        <v>0.33596232169483242</v>
      </c>
      <c r="Q929">
        <f t="shared" si="383"/>
        <v>1.0881579588137065</v>
      </c>
      <c r="R929" s="8">
        <v>1.3940723104547805</v>
      </c>
      <c r="S929">
        <f t="shared" si="384"/>
        <v>1.9571372833416709</v>
      </c>
      <c r="T929">
        <f t="shared" si="385"/>
        <v>1.5184685819030206</v>
      </c>
      <c r="U929">
        <f t="shared" si="386"/>
        <v>1.2822623580514394</v>
      </c>
      <c r="V929">
        <f t="shared" si="387"/>
        <v>0.88858531829880461</v>
      </c>
      <c r="W929">
        <f t="shared" si="388"/>
        <v>0.56239577107519279</v>
      </c>
      <c r="X929">
        <f t="shared" si="389"/>
        <v>0.65785432830639456</v>
      </c>
      <c r="Y929">
        <f t="shared" si="390"/>
        <v>0.74071235598307783</v>
      </c>
      <c r="Z929">
        <f t="shared" si="391"/>
        <v>3.7867896966716978</v>
      </c>
      <c r="AA929">
        <f t="shared" si="392"/>
        <v>2.9380264887970076</v>
      </c>
      <c r="AB929">
        <f t="shared" si="393"/>
        <v>2.4810001460952504</v>
      </c>
      <c r="AC929">
        <f t="shared" si="394"/>
        <v>1.7192895749256563</v>
      </c>
      <c r="AD929">
        <f t="shared" si="395"/>
        <v>1.0881579588137065</v>
      </c>
      <c r="AE929">
        <f t="shared" si="396"/>
        <v>1.1201417142441632</v>
      </c>
      <c r="AF929">
        <f t="shared" si="397"/>
        <v>1.1993989667477687</v>
      </c>
      <c r="AG929">
        <f t="shared" si="398"/>
        <v>6.4044305138453792</v>
      </c>
      <c r="AH929">
        <f t="shared" si="399"/>
        <v>4.9689547090179671</v>
      </c>
      <c r="AI929">
        <f t="shared" si="400"/>
        <v>4.1960061987262831</v>
      </c>
      <c r="AJ929">
        <f t="shared" si="401"/>
        <v>2.9077586815734771</v>
      </c>
      <c r="AK929">
        <f t="shared" si="402"/>
        <v>1.8403535959325803</v>
      </c>
      <c r="AL929">
        <f t="shared" si="403"/>
        <v>1.9520451969494352</v>
      </c>
      <c r="AM929">
        <f t="shared" si="404"/>
        <v>2.0489935066320655</v>
      </c>
      <c r="AN929">
        <f>ACOS(COS(RADIANS(90-$C929)) *COS(RADIANS(90-'1. Intensity Data'!$C$8)) +SIN(RADIANS(90-'Climate Stations - U of M'!$C929)) *SIN(RADIANS(90-'1. Intensity Data'!$C$8)) *COS(RADIANS('Climate Stations - U of M'!$D929-'1. Intensity Data'!$C$9))) *6371</f>
        <v>221.82611296052355</v>
      </c>
    </row>
    <row r="930" spans="1:40" x14ac:dyDescent="0.25">
      <c r="A930">
        <v>790</v>
      </c>
      <c r="B930" t="s">
        <v>1579</v>
      </c>
      <c r="C930">
        <v>48.0643999999999</v>
      </c>
      <c r="D930">
        <v>-111.0633</v>
      </c>
      <c r="E930">
        <v>975.39999999999895</v>
      </c>
      <c r="F930" t="s">
        <v>1580</v>
      </c>
      <c r="G930" t="s">
        <v>2345</v>
      </c>
      <c r="H930" s="8">
        <v>0.88702999999999999</v>
      </c>
      <c r="I930" s="8">
        <v>1.3853500000000001</v>
      </c>
      <c r="J930" s="8">
        <v>2.1922799999999998</v>
      </c>
      <c r="K930" s="8">
        <v>3.4927199999999998</v>
      </c>
      <c r="L930">
        <f t="shared" si="378"/>
        <v>3200.1313359999967</v>
      </c>
      <c r="M930">
        <f t="shared" si="379"/>
        <v>0.53348365149673371</v>
      </c>
      <c r="N930">
        <f t="shared" si="380"/>
        <v>1.6166516578462007</v>
      </c>
      <c r="O930" s="6">
        <f t="shared" si="381"/>
        <v>0.27688180893785941</v>
      </c>
      <c r="P930" s="6">
        <f t="shared" si="382"/>
        <v>0.34156380628311922</v>
      </c>
      <c r="Q930">
        <f t="shared" si="383"/>
        <v>0.97910773206465984</v>
      </c>
      <c r="R930" s="8">
        <v>1.1099820786906935</v>
      </c>
      <c r="S930">
        <f t="shared" si="384"/>
        <v>1.8565231072086332</v>
      </c>
      <c r="T930">
        <f t="shared" si="385"/>
        <v>1.440405859041181</v>
      </c>
      <c r="U930">
        <f t="shared" si="386"/>
        <v>1.2163427254125527</v>
      </c>
      <c r="V930">
        <f t="shared" si="387"/>
        <v>0.84290416936483925</v>
      </c>
      <c r="W930">
        <f t="shared" si="388"/>
        <v>0.53348365149673371</v>
      </c>
      <c r="X930">
        <f t="shared" si="389"/>
        <v>0.62187023862255031</v>
      </c>
      <c r="Y930">
        <f t="shared" si="390"/>
        <v>0.69858979624775919</v>
      </c>
      <c r="Z930">
        <f t="shared" si="391"/>
        <v>3.4072949075850163</v>
      </c>
      <c r="AA930">
        <f t="shared" si="392"/>
        <v>2.6435908765745815</v>
      </c>
      <c r="AB930">
        <f t="shared" si="393"/>
        <v>2.2323656291074241</v>
      </c>
      <c r="AC930">
        <f t="shared" si="394"/>
        <v>1.5469902166621625</v>
      </c>
      <c r="AD930">
        <f t="shared" si="395"/>
        <v>0.97910773206465984</v>
      </c>
      <c r="AE930">
        <f t="shared" si="396"/>
        <v>1.0491191563031417</v>
      </c>
      <c r="AF930">
        <f t="shared" si="397"/>
        <v>1.06672882851394</v>
      </c>
      <c r="AG930">
        <f t="shared" si="398"/>
        <v>5.6259477693047781</v>
      </c>
      <c r="AH930">
        <f t="shared" si="399"/>
        <v>4.3649594761847421</v>
      </c>
      <c r="AI930">
        <f t="shared" si="400"/>
        <v>3.685965779889337</v>
      </c>
      <c r="AJ930">
        <f t="shared" si="401"/>
        <v>2.5543096193969972</v>
      </c>
      <c r="AK930">
        <f t="shared" si="402"/>
        <v>1.6166516578462007</v>
      </c>
      <c r="AL930">
        <f t="shared" si="403"/>
        <v>1.7605587433846503</v>
      </c>
      <c r="AM930">
        <f t="shared" si="404"/>
        <v>1.885470093632025</v>
      </c>
      <c r="AN930">
        <f>ACOS(COS(RADIANS(90-$C930)) *COS(RADIANS(90-'1. Intensity Data'!$C$8)) +SIN(RADIANS(90-'Climate Stations - U of M'!$C930)) *SIN(RADIANS(90-'1. Intensity Data'!$C$8)) *COS(RADIANS('Climate Stations - U of M'!$D930-'1. Intensity Data'!$C$9))) *6371</f>
        <v>178.81049685086893</v>
      </c>
    </row>
    <row r="931" spans="1:40" x14ac:dyDescent="0.25">
      <c r="A931">
        <v>791</v>
      </c>
      <c r="B931" t="s">
        <v>1581</v>
      </c>
      <c r="C931">
        <v>46.2986</v>
      </c>
      <c r="D931">
        <v>-109.2561</v>
      </c>
      <c r="E931" s="13">
        <v>1112.5</v>
      </c>
      <c r="F931" t="s">
        <v>1582</v>
      </c>
      <c r="G931" t="s">
        <v>2345</v>
      </c>
      <c r="H931" s="8">
        <v>0.76937999999999995</v>
      </c>
      <c r="I931" s="8">
        <v>1.1761900000000001</v>
      </c>
      <c r="J931" s="8">
        <v>1.9666699999999999</v>
      </c>
      <c r="K931" s="8">
        <v>3.3458100000000002</v>
      </c>
      <c r="L931">
        <f t="shared" si="378"/>
        <v>3649.9344999999998</v>
      </c>
      <c r="M931">
        <f t="shared" si="379"/>
        <v>0.47591366200698865</v>
      </c>
      <c r="N931">
        <f t="shared" si="380"/>
        <v>1.4366017772718562</v>
      </c>
      <c r="O931" s="6">
        <f t="shared" si="381"/>
        <v>0.24557322744060045</v>
      </c>
      <c r="P931" s="6">
        <f t="shared" si="382"/>
        <v>0.30569527178553024</v>
      </c>
      <c r="Q931">
        <f t="shared" si="383"/>
        <v>0.87114852452869318</v>
      </c>
      <c r="R931" s="8">
        <v>1.6751877113761888</v>
      </c>
      <c r="S931">
        <f t="shared" si="384"/>
        <v>1.6561795437843205</v>
      </c>
      <c r="T931">
        <f t="shared" si="385"/>
        <v>1.2849668874188693</v>
      </c>
      <c r="U931">
        <f t="shared" si="386"/>
        <v>1.0850831493759341</v>
      </c>
      <c r="V931">
        <f t="shared" si="387"/>
        <v>0.75194358597104205</v>
      </c>
      <c r="W931">
        <f t="shared" si="388"/>
        <v>0.47591366200698865</v>
      </c>
      <c r="X931">
        <f t="shared" si="389"/>
        <v>0.54928024650524154</v>
      </c>
      <c r="Y931">
        <f t="shared" si="390"/>
        <v>0.61296244184972493</v>
      </c>
      <c r="Z931">
        <f t="shared" si="391"/>
        <v>3.0315968653598517</v>
      </c>
      <c r="AA931">
        <f t="shared" si="392"/>
        <v>2.3521010162274716</v>
      </c>
      <c r="AB931">
        <f t="shared" si="393"/>
        <v>1.9862186359254204</v>
      </c>
      <c r="AC931">
        <f t="shared" si="394"/>
        <v>1.3764146687553354</v>
      </c>
      <c r="AD931">
        <f t="shared" si="395"/>
        <v>0.87114852452869318</v>
      </c>
      <c r="AE931">
        <f t="shared" si="396"/>
        <v>1.1904205644745154</v>
      </c>
      <c r="AF931">
        <f t="shared" si="397"/>
        <v>1.3306798589780664</v>
      </c>
      <c r="AG931">
        <f t="shared" si="398"/>
        <v>4.9993741849060589</v>
      </c>
      <c r="AH931">
        <f t="shared" si="399"/>
        <v>3.8788247986340121</v>
      </c>
      <c r="AI931">
        <f t="shared" si="400"/>
        <v>3.275452052179832</v>
      </c>
      <c r="AJ931">
        <f t="shared" si="401"/>
        <v>2.2698308080895329</v>
      </c>
      <c r="AK931">
        <f t="shared" si="402"/>
        <v>1.4366017772718562</v>
      </c>
      <c r="AL931">
        <f t="shared" si="403"/>
        <v>1.5691188329538921</v>
      </c>
      <c r="AM931">
        <f t="shared" si="404"/>
        <v>1.6841436372858993</v>
      </c>
      <c r="AN931">
        <f>ACOS(COS(RADIANS(90-$C931)) *COS(RADIANS(90-'1. Intensity Data'!$C$8)) +SIN(RADIANS(90-'Climate Stations - U of M'!$C931)) *SIN(RADIANS(90-'1. Intensity Data'!$C$8)) *COS(RADIANS('Climate Stations - U of M'!$D931-'1. Intensity Data'!$C$9))) *6371</f>
        <v>213.7246964336083</v>
      </c>
    </row>
    <row r="932" spans="1:40" x14ac:dyDescent="0.25">
      <c r="A932">
        <v>81</v>
      </c>
      <c r="B932" t="s">
        <v>164</v>
      </c>
      <c r="C932">
        <v>46.2989999999999</v>
      </c>
      <c r="D932">
        <v>-109.2471</v>
      </c>
      <c r="E932" s="13">
        <v>1112.2</v>
      </c>
      <c r="F932" t="s">
        <v>165</v>
      </c>
      <c r="G932" t="s">
        <v>2345</v>
      </c>
      <c r="H932" s="8">
        <v>0.76934000000000002</v>
      </c>
      <c r="I932" s="8">
        <v>1.1761900000000001</v>
      </c>
      <c r="J932" s="8">
        <v>1.9666699999999999</v>
      </c>
      <c r="K932" s="8">
        <v>3.3450000000000002</v>
      </c>
      <c r="L932">
        <f t="shared" si="378"/>
        <v>3648.9502480000001</v>
      </c>
      <c r="M932">
        <f t="shared" si="379"/>
        <v>0.47586708923218191</v>
      </c>
      <c r="N932">
        <f t="shared" si="380"/>
        <v>1.4368432124097161</v>
      </c>
      <c r="O932" s="6">
        <f t="shared" si="381"/>
        <v>0.24564684866222092</v>
      </c>
      <c r="P932" s="6">
        <f t="shared" si="382"/>
        <v>0.30559766866852778</v>
      </c>
      <c r="Q932">
        <f t="shared" si="383"/>
        <v>0.87122044053912207</v>
      </c>
      <c r="R932" s="8">
        <v>1.094259331118665</v>
      </c>
      <c r="S932">
        <f t="shared" si="384"/>
        <v>1.6560174705279929</v>
      </c>
      <c r="T932">
        <f t="shared" si="385"/>
        <v>1.2848411409268912</v>
      </c>
      <c r="U932">
        <f t="shared" si="386"/>
        <v>1.0849769634493747</v>
      </c>
      <c r="V932">
        <f t="shared" si="387"/>
        <v>0.75187000098684742</v>
      </c>
      <c r="W932">
        <f t="shared" si="388"/>
        <v>0.47586708923218191</v>
      </c>
      <c r="X932">
        <f t="shared" si="389"/>
        <v>0.54923531692413641</v>
      </c>
      <c r="Y932">
        <f t="shared" si="390"/>
        <v>0.61291893856075297</v>
      </c>
      <c r="Z932">
        <f t="shared" si="391"/>
        <v>3.0318471330761447</v>
      </c>
      <c r="AA932">
        <f t="shared" si="392"/>
        <v>2.3522951894556297</v>
      </c>
      <c r="AB932">
        <f t="shared" si="393"/>
        <v>1.9863826044291981</v>
      </c>
      <c r="AC932">
        <f t="shared" si="394"/>
        <v>1.3765282960518128</v>
      </c>
      <c r="AD932">
        <f t="shared" si="395"/>
        <v>0.87122044053912207</v>
      </c>
      <c r="AE932">
        <f t="shared" si="396"/>
        <v>1.0451884694101343</v>
      </c>
      <c r="AF932">
        <f t="shared" si="397"/>
        <v>1.0593863053978028</v>
      </c>
      <c r="AG932">
        <f t="shared" si="398"/>
        <v>5.0002143791858114</v>
      </c>
      <c r="AH932">
        <f t="shared" si="399"/>
        <v>3.8794766735062338</v>
      </c>
      <c r="AI932">
        <f t="shared" si="400"/>
        <v>3.2760025242941526</v>
      </c>
      <c r="AJ932">
        <f t="shared" si="401"/>
        <v>2.2702122756073515</v>
      </c>
      <c r="AK932">
        <f t="shared" si="402"/>
        <v>1.4368432124097161</v>
      </c>
      <c r="AL932">
        <f t="shared" si="403"/>
        <v>1.569299909307287</v>
      </c>
      <c r="AM932">
        <f t="shared" si="404"/>
        <v>1.6842723222143787</v>
      </c>
      <c r="AN932">
        <f>ACOS(COS(RADIANS(90-$C932)) *COS(RADIANS(90-'1. Intensity Data'!$C$8)) +SIN(RADIANS(90-'Climate Stations - U of M'!$C932)) *SIN(RADIANS(90-'1. Intensity Data'!$C$8)) *COS(RADIANS('Climate Stations - U of M'!$D932-'1. Intensity Data'!$C$9))) *6371</f>
        <v>214.39867025571962</v>
      </c>
    </row>
    <row r="933" spans="1:40" x14ac:dyDescent="0.25">
      <c r="A933">
        <v>792</v>
      </c>
      <c r="B933" t="s">
        <v>1583</v>
      </c>
      <c r="C933">
        <v>46.533299999999898</v>
      </c>
      <c r="D933">
        <v>-109.3442</v>
      </c>
      <c r="E933" s="13">
        <v>1353.3</v>
      </c>
      <c r="F933" t="s">
        <v>1584</v>
      </c>
      <c r="G933" t="s">
        <v>2345</v>
      </c>
      <c r="H933" s="8">
        <v>1.01908</v>
      </c>
      <c r="I933" s="8">
        <v>1.55325</v>
      </c>
      <c r="J933" s="8">
        <v>2.3744499999999999</v>
      </c>
      <c r="K933" s="8">
        <v>3.6869900000000002</v>
      </c>
      <c r="L933">
        <f t="shared" si="378"/>
        <v>4439.9607719999995</v>
      </c>
      <c r="M933">
        <f t="shared" si="379"/>
        <v>0.6230660880708192</v>
      </c>
      <c r="N933">
        <f t="shared" si="380"/>
        <v>1.6953784123335867</v>
      </c>
      <c r="O933" s="6">
        <f t="shared" si="381"/>
        <v>0.27410685539805757</v>
      </c>
      <c r="P933" s="6">
        <f t="shared" si="382"/>
        <v>0.43306969407950291</v>
      </c>
      <c r="Q933">
        <f t="shared" si="383"/>
        <v>1.0642240532065448</v>
      </c>
      <c r="R933" s="8">
        <v>1.7185428706314705</v>
      </c>
      <c r="S933">
        <f t="shared" si="384"/>
        <v>2.1682699864864503</v>
      </c>
      <c r="T933">
        <f t="shared" si="385"/>
        <v>1.6822784377912119</v>
      </c>
      <c r="U933">
        <f t="shared" si="386"/>
        <v>1.4205906808014677</v>
      </c>
      <c r="V933">
        <f t="shared" si="387"/>
        <v>0.9844444191518944</v>
      </c>
      <c r="W933">
        <f t="shared" si="388"/>
        <v>0.6230660880708192</v>
      </c>
      <c r="X933">
        <f t="shared" si="389"/>
        <v>0.72206956605311445</v>
      </c>
      <c r="Y933">
        <f t="shared" si="390"/>
        <v>0.80800458494174676</v>
      </c>
      <c r="Z933">
        <f t="shared" si="391"/>
        <v>3.7034997051587757</v>
      </c>
      <c r="AA933">
        <f t="shared" si="392"/>
        <v>2.873404943657671</v>
      </c>
      <c r="AB933">
        <f t="shared" si="393"/>
        <v>2.4264308413109217</v>
      </c>
      <c r="AC933">
        <f t="shared" si="394"/>
        <v>1.6814740040663407</v>
      </c>
      <c r="AD933">
        <f t="shared" si="395"/>
        <v>1.0642240532065448</v>
      </c>
      <c r="AE933">
        <f t="shared" si="396"/>
        <v>1.2012593542883359</v>
      </c>
      <c r="AF933">
        <f t="shared" si="397"/>
        <v>1.3509267183502829</v>
      </c>
      <c r="AG933">
        <f t="shared" si="398"/>
        <v>5.8999168749208808</v>
      </c>
      <c r="AH933">
        <f t="shared" si="399"/>
        <v>4.5775217133006842</v>
      </c>
      <c r="AI933">
        <f t="shared" si="400"/>
        <v>3.8654627801205774</v>
      </c>
      <c r="AJ933">
        <f t="shared" si="401"/>
        <v>2.6786978914870669</v>
      </c>
      <c r="AK933">
        <f t="shared" si="402"/>
        <v>1.6953784123335867</v>
      </c>
      <c r="AL933">
        <f t="shared" si="403"/>
        <v>1.8651463092501901</v>
      </c>
      <c r="AM933">
        <f t="shared" si="404"/>
        <v>2.0125048437738018</v>
      </c>
      <c r="AN933">
        <f>ACOS(COS(RADIANS(90-$C933)) *COS(RADIANS(90-'1. Intensity Data'!$C$8)) +SIN(RADIANS(90-'Climate Stations - U of M'!$C933)) *SIN(RADIANS(90-'1. Intensity Data'!$C$8)) *COS(RADIANS('Climate Stations - U of M'!$D933-'1. Intensity Data'!$C$9))) *6371</f>
        <v>204.1512517496447</v>
      </c>
    </row>
    <row r="934" spans="1:40" x14ac:dyDescent="0.25">
      <c r="A934">
        <v>83</v>
      </c>
      <c r="B934" t="s">
        <v>168</v>
      </c>
      <c r="C934">
        <v>46.2258</v>
      </c>
      <c r="D934">
        <v>-109.2577</v>
      </c>
      <c r="E934" s="13">
        <v>1212.8</v>
      </c>
      <c r="F934" t="s">
        <v>169</v>
      </c>
      <c r="G934" t="s">
        <v>2345</v>
      </c>
      <c r="H934" s="8">
        <v>0.82476000000000005</v>
      </c>
      <c r="I934" s="8">
        <v>1.2222200000000001</v>
      </c>
      <c r="J934" s="8">
        <v>2.0836800000000002</v>
      </c>
      <c r="K934" s="8">
        <v>3.3246500000000001</v>
      </c>
      <c r="L934">
        <f t="shared" si="378"/>
        <v>3979.0027519999999</v>
      </c>
      <c r="M934">
        <f t="shared" si="379"/>
        <v>0.52333133254569564</v>
      </c>
      <c r="N934">
        <f t="shared" si="380"/>
        <v>1.5402103133303344</v>
      </c>
      <c r="O934" s="6">
        <f t="shared" si="381"/>
        <v>0.25993686115180398</v>
      </c>
      <c r="P934" s="6">
        <f t="shared" si="382"/>
        <v>0.34315683011472053</v>
      </c>
      <c r="Q934">
        <f t="shared" si="383"/>
        <v>0.94168357172252748</v>
      </c>
      <c r="R934" s="8">
        <v>1.2576063434553557</v>
      </c>
      <c r="S934">
        <f t="shared" si="384"/>
        <v>1.8211930372590208</v>
      </c>
      <c r="T934">
        <f t="shared" si="385"/>
        <v>1.4129945978733782</v>
      </c>
      <c r="U934">
        <f t="shared" si="386"/>
        <v>1.1931954382041861</v>
      </c>
      <c r="V934">
        <f t="shared" si="387"/>
        <v>0.82686350542219911</v>
      </c>
      <c r="W934">
        <f t="shared" si="388"/>
        <v>0.52333133254569564</v>
      </c>
      <c r="X934">
        <f t="shared" si="389"/>
        <v>0.59868849940927171</v>
      </c>
      <c r="Y934">
        <f t="shared" si="390"/>
        <v>0.66409852024685578</v>
      </c>
      <c r="Z934">
        <f t="shared" si="391"/>
        <v>3.2770588295943952</v>
      </c>
      <c r="AA934">
        <f t="shared" si="392"/>
        <v>2.5425456436508242</v>
      </c>
      <c r="AB934">
        <f t="shared" si="393"/>
        <v>2.1470385435273625</v>
      </c>
      <c r="AC934">
        <f t="shared" si="394"/>
        <v>1.4878600433215934</v>
      </c>
      <c r="AD934">
        <f t="shared" si="395"/>
        <v>0.94168357172252748</v>
      </c>
      <c r="AE934">
        <f t="shared" si="396"/>
        <v>1.0860252224943072</v>
      </c>
      <c r="AF934">
        <f t="shared" si="397"/>
        <v>1.1356693601590373</v>
      </c>
      <c r="AG934">
        <f t="shared" si="398"/>
        <v>5.3599318903895634</v>
      </c>
      <c r="AH934">
        <f t="shared" si="399"/>
        <v>4.1585678459919029</v>
      </c>
      <c r="AI934">
        <f t="shared" si="400"/>
        <v>3.5116795143931623</v>
      </c>
      <c r="AJ934">
        <f t="shared" si="401"/>
        <v>2.4335322950619287</v>
      </c>
      <c r="AK934">
        <f t="shared" si="402"/>
        <v>1.5402103133303344</v>
      </c>
      <c r="AL934">
        <f t="shared" si="403"/>
        <v>1.6760777349977509</v>
      </c>
      <c r="AM934">
        <f t="shared" si="404"/>
        <v>1.7940106570050685</v>
      </c>
      <c r="AN934">
        <f>ACOS(COS(RADIANS(90-$C934)) *COS(RADIANS(90-'1. Intensity Data'!$C$8)) +SIN(RADIANS(90-'Climate Stations - U of M'!$C934)) *SIN(RADIANS(90-'1. Intensity Data'!$C$8)) *COS(RADIANS('Climate Stations - U of M'!$D934-'1. Intensity Data'!$C$9))) *6371</f>
        <v>215.1218432716141</v>
      </c>
    </row>
    <row r="935" spans="1:40" x14ac:dyDescent="0.25">
      <c r="A935">
        <v>82</v>
      </c>
      <c r="B935" t="s">
        <v>166</v>
      </c>
      <c r="C935">
        <v>46.1785</v>
      </c>
      <c r="D935">
        <v>-109.36320000000001</v>
      </c>
      <c r="E935" s="13">
        <v>1318.9</v>
      </c>
      <c r="F935" t="s">
        <v>167</v>
      </c>
      <c r="G935" t="s">
        <v>2345</v>
      </c>
      <c r="H935" s="8">
        <v>0.83211000000000002</v>
      </c>
      <c r="I935" s="8">
        <v>1.30345</v>
      </c>
      <c r="J935" s="8">
        <v>2.12222</v>
      </c>
      <c r="K935" s="8">
        <v>3.3480799999999999</v>
      </c>
      <c r="L935">
        <f t="shared" si="378"/>
        <v>4327.0998760000002</v>
      </c>
      <c r="M935">
        <f t="shared" si="379"/>
        <v>0.50077784062986697</v>
      </c>
      <c r="N935">
        <f t="shared" si="380"/>
        <v>1.5594989975788085</v>
      </c>
      <c r="O935" s="6">
        <f t="shared" si="381"/>
        <v>0.27063265105545342</v>
      </c>
      <c r="P935" s="6">
        <f t="shared" si="382"/>
        <v>0.31318958158331578</v>
      </c>
      <c r="Q935">
        <f t="shared" si="383"/>
        <v>0.93634428958106219</v>
      </c>
      <c r="R935" s="8">
        <v>1.2733043760214526</v>
      </c>
      <c r="S935">
        <f t="shared" si="384"/>
        <v>1.7427068853919367</v>
      </c>
      <c r="T935">
        <f t="shared" si="385"/>
        <v>1.3521001697006407</v>
      </c>
      <c r="U935">
        <f t="shared" si="386"/>
        <v>1.1417734766360965</v>
      </c>
      <c r="V935">
        <f t="shared" si="387"/>
        <v>0.79122898819518983</v>
      </c>
      <c r="W935">
        <f t="shared" si="388"/>
        <v>0.50077784062986697</v>
      </c>
      <c r="X935">
        <f t="shared" si="389"/>
        <v>0.58361088047240028</v>
      </c>
      <c r="Y935">
        <f t="shared" si="390"/>
        <v>0.65550995905571918</v>
      </c>
      <c r="Z935">
        <f t="shared" si="391"/>
        <v>3.2584781277420962</v>
      </c>
      <c r="AA935">
        <f t="shared" si="392"/>
        <v>2.5281295818688676</v>
      </c>
      <c r="AB935">
        <f t="shared" si="393"/>
        <v>2.1348649802448216</v>
      </c>
      <c r="AC935">
        <f t="shared" si="394"/>
        <v>1.4794239775380784</v>
      </c>
      <c r="AD935">
        <f t="shared" si="395"/>
        <v>0.93634428958106219</v>
      </c>
      <c r="AE935">
        <f t="shared" si="396"/>
        <v>1.0899497306358312</v>
      </c>
      <c r="AF935">
        <f t="shared" si="397"/>
        <v>1.1430003413674046</v>
      </c>
      <c r="AG935">
        <f t="shared" si="398"/>
        <v>5.4270565115742535</v>
      </c>
      <c r="AH935">
        <f t="shared" si="399"/>
        <v>4.2106472934627828</v>
      </c>
      <c r="AI935">
        <f t="shared" si="400"/>
        <v>3.555657714479683</v>
      </c>
      <c r="AJ935">
        <f t="shared" si="401"/>
        <v>2.4640084161745177</v>
      </c>
      <c r="AK935">
        <f t="shared" si="402"/>
        <v>1.5594989975788085</v>
      </c>
      <c r="AL935">
        <f t="shared" si="403"/>
        <v>1.7001792481841065</v>
      </c>
      <c r="AM935">
        <f t="shared" si="404"/>
        <v>1.8222897057095051</v>
      </c>
      <c r="AN935">
        <f>ACOS(COS(RADIANS(90-$C935)) *COS(RADIANS(90-'1. Intensity Data'!$C$8)) +SIN(RADIANS(90-'Climate Stations - U of M'!$C935)) *SIN(RADIANS(90-'1. Intensity Data'!$C$8)) *COS(RADIANS('Climate Stations - U of M'!$D935-'1. Intensity Data'!$C$9))) *6371</f>
        <v>208.3649685399769</v>
      </c>
    </row>
    <row r="936" spans="1:40" x14ac:dyDescent="0.25">
      <c r="A936" s="1">
        <v>1066</v>
      </c>
      <c r="B936" t="s">
        <v>2126</v>
      </c>
      <c r="C936">
        <v>46.083300000000001</v>
      </c>
      <c r="D936">
        <v>-110.4333</v>
      </c>
      <c r="E936" s="13">
        <v>2468.9</v>
      </c>
      <c r="F936" t="s">
        <v>2127</v>
      </c>
      <c r="G936" t="s">
        <v>2345</v>
      </c>
      <c r="H936" s="8">
        <v>1.2311799999999999</v>
      </c>
      <c r="I936" s="8">
        <v>2.0906199999999999</v>
      </c>
      <c r="J936" s="8">
        <v>2.64</v>
      </c>
      <c r="K936" s="8">
        <v>4.4400000000000004</v>
      </c>
      <c r="L936">
        <f t="shared" si="378"/>
        <v>8100.0658760000006</v>
      </c>
      <c r="M936">
        <f t="shared" si="379"/>
        <v>0.67329456870976079</v>
      </c>
      <c r="N936">
        <f t="shared" si="380"/>
        <v>1.6162834291254053</v>
      </c>
      <c r="O936" s="6">
        <f t="shared" si="381"/>
        <v>0.24104890464784995</v>
      </c>
      <c r="P936" s="6">
        <f t="shared" si="382"/>
        <v>0.5062122000760404</v>
      </c>
      <c r="Q936">
        <f t="shared" si="383"/>
        <v>1.0612478146007229</v>
      </c>
      <c r="R936" s="8">
        <v>1.3098225939554449</v>
      </c>
      <c r="S936">
        <f t="shared" si="384"/>
        <v>2.3430650991099675</v>
      </c>
      <c r="T936">
        <f t="shared" si="385"/>
        <v>1.8178953355163543</v>
      </c>
      <c r="U936">
        <f t="shared" si="386"/>
        <v>1.5351116166582546</v>
      </c>
      <c r="V936">
        <f t="shared" si="387"/>
        <v>1.0638054185614221</v>
      </c>
      <c r="W936">
        <f t="shared" si="388"/>
        <v>0.67329456870976079</v>
      </c>
      <c r="X936">
        <f t="shared" si="389"/>
        <v>0.8127659265323206</v>
      </c>
      <c r="Y936">
        <f t="shared" si="390"/>
        <v>0.93382706512230262</v>
      </c>
      <c r="Z936">
        <f t="shared" si="391"/>
        <v>3.6931423948105158</v>
      </c>
      <c r="AA936">
        <f t="shared" si="392"/>
        <v>2.8653690994219518</v>
      </c>
      <c r="AB936">
        <f t="shared" si="393"/>
        <v>2.419645017289648</v>
      </c>
      <c r="AC936">
        <f t="shared" si="394"/>
        <v>1.6767715470691422</v>
      </c>
      <c r="AD936">
        <f t="shared" si="395"/>
        <v>1.0612478146007229</v>
      </c>
      <c r="AE936">
        <f t="shared" si="396"/>
        <v>1.0990792851193294</v>
      </c>
      <c r="AF936">
        <f t="shared" si="397"/>
        <v>1.160054349142579</v>
      </c>
      <c r="AG936">
        <f t="shared" si="398"/>
        <v>5.6246663333564104</v>
      </c>
      <c r="AH936">
        <f t="shared" si="399"/>
        <v>4.3639652586385944</v>
      </c>
      <c r="AI936">
        <f t="shared" si="400"/>
        <v>3.6851262184059239</v>
      </c>
      <c r="AJ936">
        <f t="shared" si="401"/>
        <v>2.5537278180181406</v>
      </c>
      <c r="AK936">
        <f t="shared" si="402"/>
        <v>1.6162834291254053</v>
      </c>
      <c r="AL936">
        <f t="shared" si="403"/>
        <v>1.8722125718440541</v>
      </c>
      <c r="AM936">
        <f t="shared" si="404"/>
        <v>2.0943590677238415</v>
      </c>
      <c r="AN936">
        <f>ACOS(COS(RADIANS(90-$C936)) *COS(RADIANS(90-'1. Intensity Data'!$C$8)) +SIN(RADIANS(90-'Climate Stations - U of M'!$C936)) *SIN(RADIANS(90-'1. Intensity Data'!$C$8)) *COS(RADIANS('Climate Stations - U of M'!$D936-'1. Intensity Data'!$C$9))) *6371</f>
        <v>133.77680253134659</v>
      </c>
    </row>
    <row r="937" spans="1:40" x14ac:dyDescent="0.25">
      <c r="A937" s="1">
        <v>1072</v>
      </c>
      <c r="B937" t="s">
        <v>2138</v>
      </c>
      <c r="C937">
        <v>45.866700000000002</v>
      </c>
      <c r="D937">
        <v>-110.9333</v>
      </c>
      <c r="E937" s="13">
        <v>1996.4</v>
      </c>
      <c r="F937" t="s">
        <v>2139</v>
      </c>
      <c r="G937" t="s">
        <v>2345</v>
      </c>
      <c r="H937" s="8">
        <v>1.28125</v>
      </c>
      <c r="I937" s="8">
        <v>2.11924</v>
      </c>
      <c r="J937" s="8">
        <v>2.6700900000000001</v>
      </c>
      <c r="K937" s="8">
        <v>4.4924299999999997</v>
      </c>
      <c r="L937">
        <f t="shared" si="378"/>
        <v>6549.8689760000007</v>
      </c>
      <c r="M937">
        <f t="shared" si="379"/>
        <v>0.71741006711132294</v>
      </c>
      <c r="N937">
        <f t="shared" si="380"/>
        <v>1.6758451024982361</v>
      </c>
      <c r="O937" s="6">
        <f t="shared" si="381"/>
        <v>0.24499729016343511</v>
      </c>
      <c r="P937" s="6">
        <f t="shared" si="382"/>
        <v>0.54759088618971119</v>
      </c>
      <c r="Q937">
        <f t="shared" si="383"/>
        <v>1.1117179943439737</v>
      </c>
      <c r="R937" s="8">
        <v>1.298028496257154</v>
      </c>
      <c r="S937">
        <f t="shared" si="384"/>
        <v>2.4965870335474034</v>
      </c>
      <c r="T937">
        <f t="shared" si="385"/>
        <v>1.937007181200572</v>
      </c>
      <c r="U937">
        <f t="shared" si="386"/>
        <v>1.6356949530138161</v>
      </c>
      <c r="V937">
        <f t="shared" si="387"/>
        <v>1.1335079060358904</v>
      </c>
      <c r="W937">
        <f t="shared" si="388"/>
        <v>0.71741006711132294</v>
      </c>
      <c r="X937">
        <f t="shared" si="389"/>
        <v>0.85837005033349223</v>
      </c>
      <c r="Y937">
        <f t="shared" si="390"/>
        <v>0.98072331577033522</v>
      </c>
      <c r="Z937">
        <f t="shared" si="391"/>
        <v>3.8687786203170282</v>
      </c>
      <c r="AA937">
        <f t="shared" si="392"/>
        <v>3.0016385847287292</v>
      </c>
      <c r="AB937">
        <f t="shared" si="393"/>
        <v>2.5347170271042598</v>
      </c>
      <c r="AC937">
        <f t="shared" si="394"/>
        <v>1.7565144310634784</v>
      </c>
      <c r="AD937">
        <f t="shared" si="395"/>
        <v>1.1117179943439737</v>
      </c>
      <c r="AE937">
        <f t="shared" si="396"/>
        <v>1.0961307606947566</v>
      </c>
      <c r="AF937">
        <f t="shared" si="397"/>
        <v>1.1545465055174771</v>
      </c>
      <c r="AG937">
        <f t="shared" si="398"/>
        <v>5.8319409566938614</v>
      </c>
      <c r="AH937">
        <f t="shared" si="399"/>
        <v>4.5247817767452378</v>
      </c>
      <c r="AI937">
        <f t="shared" si="400"/>
        <v>3.8209268336959781</v>
      </c>
      <c r="AJ937">
        <f t="shared" si="401"/>
        <v>2.6478352619472134</v>
      </c>
      <c r="AK937">
        <f t="shared" si="402"/>
        <v>1.6758451024982361</v>
      </c>
      <c r="AL937">
        <f t="shared" si="403"/>
        <v>1.9244063268736771</v>
      </c>
      <c r="AM937">
        <f t="shared" si="404"/>
        <v>2.1401574696315602</v>
      </c>
      <c r="AN937">
        <f>ACOS(COS(RADIANS(90-$C937)) *COS(RADIANS(90-'1. Intensity Data'!$C$8)) +SIN(RADIANS(90-'Climate Stations - U of M'!$C937)) *SIN(RADIANS(90-'1. Intensity Data'!$C$8)) *COS(RADIANS('Climate Stations - U of M'!$D937-'1. Intensity Data'!$C$9))) *6371</f>
        <v>115.68879028581878</v>
      </c>
    </row>
    <row r="938" spans="1:40" x14ac:dyDescent="0.25">
      <c r="A938">
        <v>793</v>
      </c>
      <c r="B938" t="s">
        <v>1585</v>
      </c>
      <c r="C938">
        <v>48.95</v>
      </c>
      <c r="D938">
        <v>-107.333299999999</v>
      </c>
      <c r="E938">
        <v>664.79999999999905</v>
      </c>
      <c r="F938" t="s">
        <v>1586</v>
      </c>
      <c r="G938" t="s">
        <v>2345</v>
      </c>
      <c r="H938" s="8">
        <v>1.0862000000000001</v>
      </c>
      <c r="I938" s="8">
        <v>1.55643</v>
      </c>
      <c r="J938" s="8">
        <v>2.6625000000000001</v>
      </c>
      <c r="K938" s="8">
        <v>3.7902800000000001</v>
      </c>
      <c r="L938">
        <f t="shared" si="378"/>
        <v>2181.102431999997</v>
      </c>
      <c r="M938">
        <f t="shared" si="379"/>
        <v>0.70265230790976796</v>
      </c>
      <c r="N938">
        <f t="shared" si="380"/>
        <v>2.0213731554057146</v>
      </c>
      <c r="O938" s="6">
        <f t="shared" si="381"/>
        <v>0.33709434879757849</v>
      </c>
      <c r="P938" s="6">
        <f t="shared" si="382"/>
        <v>0.46899631045803547</v>
      </c>
      <c r="Q938">
        <f t="shared" si="383"/>
        <v>1.245184732931875</v>
      </c>
      <c r="R938" s="8">
        <v>1.4422964222909977</v>
      </c>
      <c r="S938">
        <f t="shared" si="384"/>
        <v>2.4452300315259921</v>
      </c>
      <c r="T938">
        <f t="shared" si="385"/>
        <v>1.8971612313563735</v>
      </c>
      <c r="U938">
        <f t="shared" si="386"/>
        <v>1.6020472620342707</v>
      </c>
      <c r="V938">
        <f t="shared" si="387"/>
        <v>1.1101906464974334</v>
      </c>
      <c r="W938">
        <f t="shared" si="388"/>
        <v>0.70265230790976796</v>
      </c>
      <c r="X938">
        <f t="shared" si="389"/>
        <v>0.79853923093232604</v>
      </c>
      <c r="Y938">
        <f t="shared" si="390"/>
        <v>0.88176908011590638</v>
      </c>
      <c r="Z938">
        <f t="shared" si="391"/>
        <v>4.3332428706029251</v>
      </c>
      <c r="AA938">
        <f t="shared" si="392"/>
        <v>3.361998778916063</v>
      </c>
      <c r="AB938">
        <f t="shared" si="393"/>
        <v>2.839021191084675</v>
      </c>
      <c r="AC938">
        <f t="shared" si="394"/>
        <v>1.9673918780323627</v>
      </c>
      <c r="AD938">
        <f t="shared" si="395"/>
        <v>1.245184732931875</v>
      </c>
      <c r="AE938">
        <f t="shared" si="396"/>
        <v>1.1321977422032177</v>
      </c>
      <c r="AF938">
        <f t="shared" si="397"/>
        <v>1.2219196269752821</v>
      </c>
      <c r="AG938">
        <f t="shared" si="398"/>
        <v>7.0343785808118868</v>
      </c>
      <c r="AH938">
        <f t="shared" si="399"/>
        <v>5.457707519595429</v>
      </c>
      <c r="AI938">
        <f t="shared" si="400"/>
        <v>4.6087307943250293</v>
      </c>
      <c r="AJ938">
        <f t="shared" si="401"/>
        <v>3.1937695855410291</v>
      </c>
      <c r="AK938">
        <f t="shared" si="402"/>
        <v>2.0213731554057146</v>
      </c>
      <c r="AL938">
        <f t="shared" si="403"/>
        <v>2.1816548665542861</v>
      </c>
      <c r="AM938">
        <f t="shared" si="404"/>
        <v>2.320779391831246</v>
      </c>
      <c r="AN938">
        <f>ACOS(COS(RADIANS(90-$C938)) *COS(RADIANS(90-'1. Intensity Data'!$C$8)) +SIN(RADIANS(90-'Climate Stations - U of M'!$C938)) *SIN(RADIANS(90-'1. Intensity Data'!$C$8)) *COS(RADIANS('Climate Stations - U of M'!$D938-'1. Intensity Data'!$C$9))) *6371</f>
        <v>437.06648495948099</v>
      </c>
    </row>
    <row r="939" spans="1:40" x14ac:dyDescent="0.25">
      <c r="A939">
        <v>140</v>
      </c>
      <c r="B939" t="s">
        <v>282</v>
      </c>
      <c r="C939">
        <v>48.458799999999897</v>
      </c>
      <c r="D939">
        <v>-107.343999999999</v>
      </c>
      <c r="E939">
        <v>665.1</v>
      </c>
      <c r="F939" t="s">
        <v>283</v>
      </c>
      <c r="G939" t="s">
        <v>2345</v>
      </c>
      <c r="H939" s="8">
        <v>1.12859</v>
      </c>
      <c r="I939" s="8">
        <v>1.6676800000000001</v>
      </c>
      <c r="J939" s="8">
        <v>2.8087900000000001</v>
      </c>
      <c r="K939" s="8">
        <v>4.2200199999999999</v>
      </c>
      <c r="L939">
        <f t="shared" si="378"/>
        <v>2182.0866839999999</v>
      </c>
      <c r="M939">
        <f t="shared" si="379"/>
        <v>0.70775072880228818</v>
      </c>
      <c r="N939">
        <f t="shared" si="380"/>
        <v>2.0207442129367372</v>
      </c>
      <c r="O939" s="6">
        <f t="shared" si="381"/>
        <v>0.33563030746818168</v>
      </c>
      <c r="P939" s="6">
        <f t="shared" si="382"/>
        <v>0.47510952747025048</v>
      </c>
      <c r="Q939">
        <f t="shared" si="383"/>
        <v>1.2479268702034938</v>
      </c>
      <c r="R939" s="8">
        <v>1.4292952071357261</v>
      </c>
      <c r="S939">
        <f t="shared" si="384"/>
        <v>2.4629725362319626</v>
      </c>
      <c r="T939">
        <f t="shared" si="385"/>
        <v>1.9109269677661782</v>
      </c>
      <c r="U939">
        <f t="shared" si="386"/>
        <v>1.6136716616692168</v>
      </c>
      <c r="V939">
        <f t="shared" si="387"/>
        <v>1.1182461515076154</v>
      </c>
      <c r="W939">
        <f t="shared" si="388"/>
        <v>0.70775072880228818</v>
      </c>
      <c r="X939">
        <f t="shared" si="389"/>
        <v>0.81296054660171613</v>
      </c>
      <c r="Y939">
        <f t="shared" si="390"/>
        <v>0.90428266845161964</v>
      </c>
      <c r="Z939">
        <f t="shared" si="391"/>
        <v>4.3427855083081583</v>
      </c>
      <c r="AA939">
        <f t="shared" si="392"/>
        <v>3.3694025495494335</v>
      </c>
      <c r="AB939">
        <f t="shared" si="393"/>
        <v>2.8452732640639655</v>
      </c>
      <c r="AC939">
        <f t="shared" si="394"/>
        <v>1.9717244549215203</v>
      </c>
      <c r="AD939">
        <f t="shared" si="395"/>
        <v>1.2479268702034938</v>
      </c>
      <c r="AE939">
        <f t="shared" si="396"/>
        <v>1.1289474384143996</v>
      </c>
      <c r="AF939">
        <f t="shared" si="397"/>
        <v>1.2158480594977701</v>
      </c>
      <c r="AG939">
        <f t="shared" si="398"/>
        <v>7.0321898610198454</v>
      </c>
      <c r="AH939">
        <f t="shared" si="399"/>
        <v>5.4560093749291907</v>
      </c>
      <c r="AI939">
        <f t="shared" si="400"/>
        <v>4.6072968054957606</v>
      </c>
      <c r="AJ939">
        <f t="shared" si="401"/>
        <v>3.1927758564400448</v>
      </c>
      <c r="AK939">
        <f t="shared" si="402"/>
        <v>2.0207442129367372</v>
      </c>
      <c r="AL939">
        <f t="shared" si="403"/>
        <v>2.217755659702553</v>
      </c>
      <c r="AM939">
        <f t="shared" si="404"/>
        <v>2.3887615954952812</v>
      </c>
      <c r="AN939">
        <f>ACOS(COS(RADIANS(90-$C939)) *COS(RADIANS(90-'1. Intensity Data'!$C$8)) +SIN(RADIANS(90-'Climate Stations - U of M'!$C939)) *SIN(RADIANS(90-'1. Intensity Data'!$C$8)) *COS(RADIANS('Climate Stations - U of M'!$D939-'1. Intensity Data'!$C$9))) *6371</f>
        <v>407.40221313187885</v>
      </c>
    </row>
    <row r="940" spans="1:40" x14ac:dyDescent="0.25">
      <c r="A940">
        <v>794</v>
      </c>
      <c r="B940" t="s">
        <v>1587</v>
      </c>
      <c r="C940">
        <v>48.466099999999898</v>
      </c>
      <c r="D940">
        <v>-107.3528</v>
      </c>
      <c r="E940">
        <v>666</v>
      </c>
      <c r="F940" t="s">
        <v>1588</v>
      </c>
      <c r="G940" t="s">
        <v>2345</v>
      </c>
      <c r="H940" s="8">
        <v>1.1263700000000001</v>
      </c>
      <c r="I940" s="8">
        <v>1.65987</v>
      </c>
      <c r="J940" s="8">
        <v>2.8</v>
      </c>
      <c r="K940" s="8">
        <v>4.2124800000000002</v>
      </c>
      <c r="L940">
        <f t="shared" si="378"/>
        <v>2185.03944</v>
      </c>
      <c r="M940">
        <f t="shared" si="379"/>
        <v>0.7082649276395141</v>
      </c>
      <c r="N940">
        <f t="shared" si="380"/>
        <v>2.0143290963502882</v>
      </c>
      <c r="O940" s="6">
        <f t="shared" si="381"/>
        <v>0.33385902048595795</v>
      </c>
      <c r="P940" s="6">
        <f t="shared" si="382"/>
        <v>0.47685148888516704</v>
      </c>
      <c r="Q940">
        <f t="shared" si="383"/>
        <v>1.2455902926177276</v>
      </c>
      <c r="R940" s="8">
        <v>1.0416528035261901</v>
      </c>
      <c r="S940">
        <f t="shared" si="384"/>
        <v>2.464761948185509</v>
      </c>
      <c r="T940">
        <f t="shared" si="385"/>
        <v>1.9123153046266883</v>
      </c>
      <c r="U940">
        <f t="shared" si="386"/>
        <v>1.6148440350180919</v>
      </c>
      <c r="V940">
        <f t="shared" si="387"/>
        <v>1.1190585856704323</v>
      </c>
      <c r="W940">
        <f t="shared" si="388"/>
        <v>0.7082649276395141</v>
      </c>
      <c r="X940">
        <f t="shared" si="389"/>
        <v>0.81279119572963554</v>
      </c>
      <c r="Y940">
        <f t="shared" si="390"/>
        <v>0.90351999643186109</v>
      </c>
      <c r="Z940">
        <f t="shared" si="391"/>
        <v>4.3346542183096917</v>
      </c>
      <c r="AA940">
        <f t="shared" si="392"/>
        <v>3.3630937900678646</v>
      </c>
      <c r="AB940">
        <f t="shared" si="393"/>
        <v>2.8399458671684186</v>
      </c>
      <c r="AC940">
        <f t="shared" si="394"/>
        <v>1.9680326623360096</v>
      </c>
      <c r="AD940">
        <f t="shared" si="395"/>
        <v>1.2455902926177276</v>
      </c>
      <c r="AE940">
        <f t="shared" si="396"/>
        <v>1.0320368375120157</v>
      </c>
      <c r="AF940">
        <f t="shared" si="397"/>
        <v>1.034819057012117</v>
      </c>
      <c r="AG940">
        <f t="shared" si="398"/>
        <v>7.0098652552990028</v>
      </c>
      <c r="AH940">
        <f t="shared" si="399"/>
        <v>5.4386885601457786</v>
      </c>
      <c r="AI940">
        <f t="shared" si="400"/>
        <v>4.5926703396786568</v>
      </c>
      <c r="AJ940">
        <f t="shared" si="401"/>
        <v>3.1826399722334555</v>
      </c>
      <c r="AK940">
        <f t="shared" si="402"/>
        <v>2.0143290963502882</v>
      </c>
      <c r="AL940">
        <f t="shared" si="403"/>
        <v>2.210746822262716</v>
      </c>
      <c r="AM940">
        <f t="shared" si="404"/>
        <v>2.3812374083547039</v>
      </c>
      <c r="AN940">
        <f>ACOS(COS(RADIANS(90-$C940)) *COS(RADIANS(90-'1. Intensity Data'!$C$8)) +SIN(RADIANS(90-'Climate Stations - U of M'!$C940)) *SIN(RADIANS(90-'1. Intensity Data'!$C$8)) *COS(RADIANS('Climate Stations - U of M'!$D940-'1. Intensity Data'!$C$9))) *6371</f>
        <v>407.22791139665799</v>
      </c>
    </row>
    <row r="941" spans="1:40" x14ac:dyDescent="0.25">
      <c r="A941">
        <v>795</v>
      </c>
      <c r="B941" t="s">
        <v>1589</v>
      </c>
      <c r="C941">
        <v>48.5</v>
      </c>
      <c r="D941">
        <v>-107.5167</v>
      </c>
      <c r="E941">
        <v>680</v>
      </c>
      <c r="F941" t="s">
        <v>1590</v>
      </c>
      <c r="G941" t="s">
        <v>2345</v>
      </c>
      <c r="H941" s="8">
        <v>1.0969199999999999</v>
      </c>
      <c r="I941" s="8">
        <v>1.59701</v>
      </c>
      <c r="J941" s="8">
        <v>2.6883300000000001</v>
      </c>
      <c r="K941" s="8">
        <v>3.9571499999999999</v>
      </c>
      <c r="L941">
        <f t="shared" si="378"/>
        <v>2230.9712</v>
      </c>
      <c r="M941">
        <f t="shared" si="379"/>
        <v>0.69855172033738033</v>
      </c>
      <c r="N941">
        <f t="shared" si="380"/>
        <v>1.9866134689043633</v>
      </c>
      <c r="O941" s="6">
        <f t="shared" si="381"/>
        <v>0.32925720190799662</v>
      </c>
      <c r="P941" s="6">
        <f t="shared" si="382"/>
        <v>0.47032801915579581</v>
      </c>
      <c r="Q941">
        <f t="shared" si="383"/>
        <v>1.2284707440300795</v>
      </c>
      <c r="R941" s="8">
        <v>1.6752419250018193</v>
      </c>
      <c r="S941">
        <f t="shared" si="384"/>
        <v>2.4309599867740834</v>
      </c>
      <c r="T941">
        <f t="shared" si="385"/>
        <v>1.886089644910927</v>
      </c>
      <c r="U941">
        <f t="shared" si="386"/>
        <v>1.592697922369227</v>
      </c>
      <c r="V941">
        <f t="shared" si="387"/>
        <v>1.1037117181330609</v>
      </c>
      <c r="W941">
        <f t="shared" si="388"/>
        <v>0.69855172033738033</v>
      </c>
      <c r="X941">
        <f t="shared" si="389"/>
        <v>0.79814379025303528</v>
      </c>
      <c r="Y941">
        <f t="shared" si="390"/>
        <v>0.88458970693982364</v>
      </c>
      <c r="Z941">
        <f t="shared" si="391"/>
        <v>4.2750781892246765</v>
      </c>
      <c r="AA941">
        <f t="shared" si="392"/>
        <v>3.3168710088812148</v>
      </c>
      <c r="AB941">
        <f t="shared" si="393"/>
        <v>2.8009132963885812</v>
      </c>
      <c r="AC941">
        <f t="shared" si="394"/>
        <v>1.9409837755675257</v>
      </c>
      <c r="AD941">
        <f t="shared" si="395"/>
        <v>1.2284707440300795</v>
      </c>
      <c r="AE941">
        <f t="shared" si="396"/>
        <v>1.190434117880923</v>
      </c>
      <c r="AF941">
        <f t="shared" si="397"/>
        <v>1.3307051767412359</v>
      </c>
      <c r="AG941">
        <f t="shared" si="398"/>
        <v>6.9134148717871842</v>
      </c>
      <c r="AH941">
        <f t="shared" si="399"/>
        <v>5.3638563660417811</v>
      </c>
      <c r="AI941">
        <f t="shared" si="400"/>
        <v>4.5294787091019479</v>
      </c>
      <c r="AJ941">
        <f t="shared" si="401"/>
        <v>3.1388492808688944</v>
      </c>
      <c r="AK941">
        <f t="shared" si="402"/>
        <v>1.9866134689043633</v>
      </c>
      <c r="AL941">
        <f t="shared" si="403"/>
        <v>2.1620426016782726</v>
      </c>
      <c r="AM941">
        <f t="shared" si="404"/>
        <v>2.3143150889260258</v>
      </c>
      <c r="AN941">
        <f>ACOS(COS(RADIANS(90-$C941)) *COS(RADIANS(90-'1. Intensity Data'!$C$8)) +SIN(RADIANS(90-'Climate Stations - U of M'!$C941)) *SIN(RADIANS(90-'1. Intensity Data'!$C$8)) *COS(RADIANS('Climate Stations - U of M'!$D941-'1. Intensity Data'!$C$9))) *6371</f>
        <v>398.61417114762475</v>
      </c>
    </row>
    <row r="942" spans="1:40" x14ac:dyDescent="0.25">
      <c r="A942" s="1">
        <v>1131</v>
      </c>
      <c r="B942" t="s">
        <v>2254</v>
      </c>
      <c r="C942">
        <v>45.7</v>
      </c>
      <c r="D942">
        <v>-113.9667</v>
      </c>
      <c r="E942" s="13">
        <v>2407.9</v>
      </c>
      <c r="F942" t="s">
        <v>2255</v>
      </c>
      <c r="G942" t="s">
        <v>2346</v>
      </c>
      <c r="H942" s="8">
        <v>0.82115000000000005</v>
      </c>
      <c r="I942" s="8">
        <v>1.4</v>
      </c>
      <c r="J942" s="8">
        <v>1.8651199999999999</v>
      </c>
      <c r="K942" s="8">
        <v>3.1744500000000002</v>
      </c>
      <c r="L942">
        <f t="shared" si="378"/>
        <v>7899.934636</v>
      </c>
      <c r="M942">
        <f t="shared" si="379"/>
        <v>0.44044097942964294</v>
      </c>
      <c r="N942">
        <f t="shared" si="380"/>
        <v>1.1512086272269217</v>
      </c>
      <c r="O942" s="6">
        <f t="shared" si="381"/>
        <v>0.18168800306415625</v>
      </c>
      <c r="P942" s="6">
        <f t="shared" si="382"/>
        <v>0.31450445236415631</v>
      </c>
      <c r="Q942">
        <f t="shared" si="383"/>
        <v>0.732856539795539</v>
      </c>
      <c r="R942" s="8">
        <v>1.2437629872286469</v>
      </c>
      <c r="S942">
        <f t="shared" si="384"/>
        <v>1.5327346084151574</v>
      </c>
      <c r="T942">
        <f t="shared" si="385"/>
        <v>1.189190644460036</v>
      </c>
      <c r="U942">
        <f t="shared" si="386"/>
        <v>1.0042054330995858</v>
      </c>
      <c r="V942">
        <f t="shared" si="387"/>
        <v>0.6958967474988359</v>
      </c>
      <c r="W942">
        <f t="shared" si="388"/>
        <v>0.44044097942964294</v>
      </c>
      <c r="X942">
        <f t="shared" si="389"/>
        <v>0.53561823457223223</v>
      </c>
      <c r="Y942">
        <f t="shared" si="390"/>
        <v>0.61823209203599971</v>
      </c>
      <c r="Z942">
        <f t="shared" si="391"/>
        <v>2.5503407584884754</v>
      </c>
      <c r="AA942">
        <f t="shared" si="392"/>
        <v>1.9787126574479554</v>
      </c>
      <c r="AB942">
        <f t="shared" si="393"/>
        <v>1.6709129107338287</v>
      </c>
      <c r="AC942">
        <f t="shared" si="394"/>
        <v>1.1579133328769518</v>
      </c>
      <c r="AD942">
        <f t="shared" si="395"/>
        <v>0.732856539795539</v>
      </c>
      <c r="AE942">
        <f t="shared" si="396"/>
        <v>1.08256438343763</v>
      </c>
      <c r="AF942">
        <f t="shared" si="397"/>
        <v>1.1292045128011643</v>
      </c>
      <c r="AG942">
        <f t="shared" si="398"/>
        <v>4.0062060227496872</v>
      </c>
      <c r="AH942">
        <f t="shared" si="399"/>
        <v>3.1082632935126888</v>
      </c>
      <c r="AI942">
        <f t="shared" si="400"/>
        <v>2.6247556700773815</v>
      </c>
      <c r="AJ942">
        <f t="shared" si="401"/>
        <v>1.8189096310185364</v>
      </c>
      <c r="AK942">
        <f t="shared" si="402"/>
        <v>1.1512086272269217</v>
      </c>
      <c r="AL942">
        <f t="shared" si="403"/>
        <v>1.3296864704201914</v>
      </c>
      <c r="AM942">
        <f t="shared" si="404"/>
        <v>1.4846052383119492</v>
      </c>
      <c r="AN942">
        <f>ACOS(COS(RADIANS(90-$C942)) *COS(RADIANS(90-'1. Intensity Data'!$C$8)) +SIN(RADIANS(90-'Climate Stations - U of M'!$C942)) *SIN(RADIANS(90-'1. Intensity Data'!$C$8)) *COS(RADIANS('Climate Stations - U of M'!$D942-'1. Intensity Data'!$C$9))) *6371</f>
        <v>180.15654505649124</v>
      </c>
    </row>
    <row r="943" spans="1:40" x14ac:dyDescent="0.25">
      <c r="A943">
        <v>796</v>
      </c>
      <c r="B943" t="s">
        <v>1591</v>
      </c>
      <c r="C943">
        <v>46.633299999999899</v>
      </c>
      <c r="D943">
        <v>-109.16670000000001</v>
      </c>
      <c r="E943" s="13">
        <v>1476.0999999999899</v>
      </c>
      <c r="F943" t="s">
        <v>1592</v>
      </c>
      <c r="G943" t="s">
        <v>2345</v>
      </c>
      <c r="H943" s="8">
        <v>1.0865100000000001</v>
      </c>
      <c r="I943" s="8">
        <v>1.7058800000000001</v>
      </c>
      <c r="J943" s="8">
        <v>2.4876100000000001</v>
      </c>
      <c r="K943" s="8">
        <v>4.0478199999999998</v>
      </c>
      <c r="L943">
        <f t="shared" si="378"/>
        <v>4842.847923999967</v>
      </c>
      <c r="M943">
        <f t="shared" si="379"/>
        <v>0.64389827085668405</v>
      </c>
      <c r="N943">
        <f t="shared" si="380"/>
        <v>1.6829967681734697</v>
      </c>
      <c r="O943" s="6">
        <f t="shared" si="381"/>
        <v>0.2656166632647558</v>
      </c>
      <c r="P943" s="6">
        <f t="shared" si="382"/>
        <v>0.45978682960497796</v>
      </c>
      <c r="Q943">
        <f t="shared" si="383"/>
        <v>1.0713917988892239</v>
      </c>
      <c r="R943" s="8">
        <v>1.5544547885011879</v>
      </c>
      <c r="S943">
        <f t="shared" si="384"/>
        <v>2.2407659825812605</v>
      </c>
      <c r="T943">
        <f t="shared" si="385"/>
        <v>1.7385253313130469</v>
      </c>
      <c r="U943">
        <f t="shared" si="386"/>
        <v>1.4680880575532396</v>
      </c>
      <c r="V943">
        <f t="shared" si="387"/>
        <v>1.0173592679535608</v>
      </c>
      <c r="W943">
        <f t="shared" si="388"/>
        <v>0.64389827085668405</v>
      </c>
      <c r="X943">
        <f t="shared" si="389"/>
        <v>0.75455120314251301</v>
      </c>
      <c r="Y943">
        <f t="shared" si="390"/>
        <v>0.85059794836661262</v>
      </c>
      <c r="Z943">
        <f t="shared" si="391"/>
        <v>3.7284434601344989</v>
      </c>
      <c r="AA943">
        <f t="shared" si="392"/>
        <v>2.8927578570009045</v>
      </c>
      <c r="AB943">
        <f t="shared" si="393"/>
        <v>2.44277330146743</v>
      </c>
      <c r="AC943">
        <f t="shared" si="394"/>
        <v>1.6927990422449737</v>
      </c>
      <c r="AD943">
        <f t="shared" si="395"/>
        <v>1.0713917988892239</v>
      </c>
      <c r="AE943">
        <f t="shared" si="396"/>
        <v>1.1602373337557652</v>
      </c>
      <c r="AF943">
        <f t="shared" si="397"/>
        <v>1.2742975839954409</v>
      </c>
      <c r="AG943">
        <f t="shared" si="398"/>
        <v>5.8568287532436738</v>
      </c>
      <c r="AH943">
        <f t="shared" si="399"/>
        <v>4.5440912740683679</v>
      </c>
      <c r="AI943">
        <f t="shared" si="400"/>
        <v>3.8372326314355103</v>
      </c>
      <c r="AJ943">
        <f t="shared" si="401"/>
        <v>2.6591348937140822</v>
      </c>
      <c r="AK943">
        <f t="shared" si="402"/>
        <v>1.6829967681734697</v>
      </c>
      <c r="AL943">
        <f t="shared" si="403"/>
        <v>1.8841500761301022</v>
      </c>
      <c r="AM943">
        <f t="shared" si="404"/>
        <v>2.0587511474364595</v>
      </c>
      <c r="AN943">
        <f>ACOS(COS(RADIANS(90-$C943)) *COS(RADIANS(90-'1. Intensity Data'!$C$8)) +SIN(RADIANS(90-'Climate Stations - U of M'!$C943)) *SIN(RADIANS(90-'1. Intensity Data'!$C$8)) *COS(RADIANS('Climate Stations - U of M'!$D943-'1. Intensity Data'!$C$9))) *6371</f>
        <v>217.47023869100897</v>
      </c>
    </row>
    <row r="944" spans="1:40" x14ac:dyDescent="0.25">
      <c r="A944">
        <v>797</v>
      </c>
      <c r="B944" t="s">
        <v>1593</v>
      </c>
      <c r="C944">
        <v>47.314999999999898</v>
      </c>
      <c r="D944">
        <v>-114.098299999999</v>
      </c>
      <c r="E944">
        <v>888.5</v>
      </c>
      <c r="F944" t="s">
        <v>1594</v>
      </c>
      <c r="G944" t="s">
        <v>2346</v>
      </c>
      <c r="H944" s="8">
        <v>0.83694000000000002</v>
      </c>
      <c r="I944" s="8">
        <v>1.391</v>
      </c>
      <c r="J944" s="8">
        <v>1.8886700000000001</v>
      </c>
      <c r="K944" s="8">
        <v>3.08284</v>
      </c>
      <c r="L944">
        <f t="shared" si="378"/>
        <v>2915.0263399999999</v>
      </c>
      <c r="M944">
        <f t="shared" si="379"/>
        <v>0.40618991021495321</v>
      </c>
      <c r="N944">
        <f t="shared" si="380"/>
        <v>1.1423899213657072</v>
      </c>
      <c r="O944" s="6">
        <f t="shared" si="381"/>
        <v>0.18818908020971145</v>
      </c>
      <c r="P944" s="6">
        <f t="shared" si="382"/>
        <v>0.27574717985542241</v>
      </c>
      <c r="Q944">
        <f t="shared" si="383"/>
        <v>0.70906855061056484</v>
      </c>
      <c r="R944" s="8">
        <v>1.5484536681478076</v>
      </c>
      <c r="S944">
        <f t="shared" si="384"/>
        <v>1.4135408875480371</v>
      </c>
      <c r="T944">
        <f t="shared" si="385"/>
        <v>1.0967127575803737</v>
      </c>
      <c r="U944">
        <f t="shared" si="386"/>
        <v>0.92611299529009328</v>
      </c>
      <c r="V944">
        <f t="shared" si="387"/>
        <v>0.64178005813962613</v>
      </c>
      <c r="W944">
        <f t="shared" si="388"/>
        <v>0.40618991021495321</v>
      </c>
      <c r="X944">
        <f t="shared" si="389"/>
        <v>0.51387743266121499</v>
      </c>
      <c r="Y944">
        <f t="shared" si="390"/>
        <v>0.60735020214457003</v>
      </c>
      <c r="Z944">
        <f t="shared" si="391"/>
        <v>2.4675585561247653</v>
      </c>
      <c r="AA944">
        <f t="shared" si="392"/>
        <v>1.9144850866485252</v>
      </c>
      <c r="AB944">
        <f t="shared" si="393"/>
        <v>1.6166762953920877</v>
      </c>
      <c r="AC944">
        <f t="shared" si="394"/>
        <v>1.1203283099646926</v>
      </c>
      <c r="AD944">
        <f t="shared" si="395"/>
        <v>0.70906855061056484</v>
      </c>
      <c r="AE944">
        <f t="shared" si="396"/>
        <v>1.1587370536674202</v>
      </c>
      <c r="AF944">
        <f t="shared" si="397"/>
        <v>1.2714950607904123</v>
      </c>
      <c r="AG944">
        <f t="shared" si="398"/>
        <v>3.9755169263526606</v>
      </c>
      <c r="AH944">
        <f t="shared" si="399"/>
        <v>3.0844527876874093</v>
      </c>
      <c r="AI944">
        <f t="shared" si="400"/>
        <v>2.6046490207138122</v>
      </c>
      <c r="AJ944">
        <f t="shared" si="401"/>
        <v>1.8049760757578175</v>
      </c>
      <c r="AK944">
        <f t="shared" si="402"/>
        <v>1.1423899213657072</v>
      </c>
      <c r="AL944">
        <f t="shared" si="403"/>
        <v>1.3289599410242805</v>
      </c>
      <c r="AM944">
        <f t="shared" si="404"/>
        <v>1.490902718087922</v>
      </c>
      <c r="AN944">
        <f>ACOS(COS(RADIANS(90-$C944)) *COS(RADIANS(90-'1. Intensity Data'!$C$8)) +SIN(RADIANS(90-'Climate Stations - U of M'!$C944)) *SIN(RADIANS(90-'1. Intensity Data'!$C$8)) *COS(RADIANS('Climate Stations - U of M'!$D944-'1. Intensity Data'!$C$9))) *6371</f>
        <v>177.5580088248023</v>
      </c>
    </row>
    <row r="945" spans="1:40" x14ac:dyDescent="0.25">
      <c r="A945">
        <v>802</v>
      </c>
      <c r="B945" t="s">
        <v>1603</v>
      </c>
      <c r="C945">
        <v>47.303600000000003</v>
      </c>
      <c r="D945">
        <v>-115.0908</v>
      </c>
      <c r="E945">
        <v>810.79999999999905</v>
      </c>
      <c r="F945" t="s">
        <v>1604</v>
      </c>
      <c r="G945" t="s">
        <v>2346</v>
      </c>
      <c r="H945" s="8">
        <v>0.85</v>
      </c>
      <c r="I945" s="8">
        <v>1.5972999999999999</v>
      </c>
      <c r="J945" s="8">
        <v>1.9676800000000001</v>
      </c>
      <c r="K945" s="8">
        <v>3.4</v>
      </c>
      <c r="L945">
        <f t="shared" si="378"/>
        <v>2660.1050719999967</v>
      </c>
      <c r="M945">
        <f t="shared" si="379"/>
        <v>0.36720469436865705</v>
      </c>
      <c r="N945">
        <f t="shared" si="380"/>
        <v>1.1275664243105885</v>
      </c>
      <c r="O945" s="6">
        <f t="shared" si="381"/>
        <v>0.19436535237315522</v>
      </c>
      <c r="P945" s="6">
        <f t="shared" si="382"/>
        <v>0.23248089837266428</v>
      </c>
      <c r="Q945">
        <f t="shared" si="383"/>
        <v>0.6800236613416264</v>
      </c>
      <c r="R945" s="8">
        <v>1.6013184835311898</v>
      </c>
      <c r="S945">
        <f t="shared" si="384"/>
        <v>1.2778723364029263</v>
      </c>
      <c r="T945">
        <f t="shared" si="385"/>
        <v>0.99145267479537402</v>
      </c>
      <c r="U945">
        <f t="shared" si="386"/>
        <v>0.83722670316053804</v>
      </c>
      <c r="V945">
        <f t="shared" si="387"/>
        <v>0.58018341710247812</v>
      </c>
      <c r="W945">
        <f t="shared" si="388"/>
        <v>0.36720469436865705</v>
      </c>
      <c r="X945">
        <f t="shared" si="389"/>
        <v>0.48790352077649279</v>
      </c>
      <c r="Y945">
        <f t="shared" si="390"/>
        <v>0.59267010209849424</v>
      </c>
      <c r="Z945">
        <f t="shared" si="391"/>
        <v>2.3664823414688598</v>
      </c>
      <c r="AA945">
        <f t="shared" si="392"/>
        <v>1.8360638856223912</v>
      </c>
      <c r="AB945">
        <f t="shared" si="393"/>
        <v>1.5504539478589081</v>
      </c>
      <c r="AC945">
        <f t="shared" si="394"/>
        <v>1.0744373849197697</v>
      </c>
      <c r="AD945">
        <f t="shared" si="395"/>
        <v>0.6800236613416264</v>
      </c>
      <c r="AE945">
        <f t="shared" si="396"/>
        <v>1.1719532575132656</v>
      </c>
      <c r="AF945">
        <f t="shared" si="397"/>
        <v>1.2961829295744518</v>
      </c>
      <c r="AG945">
        <f t="shared" si="398"/>
        <v>3.9239311566008475</v>
      </c>
      <c r="AH945">
        <f t="shared" si="399"/>
        <v>3.0444293456385889</v>
      </c>
      <c r="AI945">
        <f t="shared" si="400"/>
        <v>2.5708514474281414</v>
      </c>
      <c r="AJ945">
        <f t="shared" si="401"/>
        <v>1.78155495041073</v>
      </c>
      <c r="AK945">
        <f t="shared" si="402"/>
        <v>1.1275664243105885</v>
      </c>
      <c r="AL945">
        <f t="shared" si="403"/>
        <v>1.3375948182329416</v>
      </c>
      <c r="AM945">
        <f t="shared" si="404"/>
        <v>1.5198994641575438</v>
      </c>
      <c r="AN945">
        <f>ACOS(COS(RADIANS(90-$C945)) *COS(RADIANS(90-'1. Intensity Data'!$C$8)) +SIN(RADIANS(90-'Climate Stations - U of M'!$C945)) *SIN(RADIANS(90-'1. Intensity Data'!$C$8)) *COS(RADIANS('Climate Stations - U of M'!$D945-'1. Intensity Data'!$C$9))) *6371</f>
        <v>246.67293589714117</v>
      </c>
    </row>
    <row r="946" spans="1:40" x14ac:dyDescent="0.25">
      <c r="A946">
        <v>803</v>
      </c>
      <c r="B946" t="s">
        <v>1605</v>
      </c>
      <c r="C946">
        <v>47.433300000000003</v>
      </c>
      <c r="D946">
        <v>-115.5</v>
      </c>
      <c r="E946" s="13">
        <v>1097.3</v>
      </c>
      <c r="F946" t="s">
        <v>1606</v>
      </c>
      <c r="G946" t="s">
        <v>2346</v>
      </c>
      <c r="H946" s="8">
        <v>0.99297999999999997</v>
      </c>
      <c r="I946" s="8">
        <v>1.9915499999999999</v>
      </c>
      <c r="J946" s="8">
        <v>2.17259</v>
      </c>
      <c r="K946" s="8">
        <v>4.1623400000000004</v>
      </c>
      <c r="L946">
        <f t="shared" si="378"/>
        <v>3600.065732</v>
      </c>
      <c r="M946">
        <f t="shared" si="379"/>
        <v>0.40701421377823604</v>
      </c>
      <c r="N946">
        <f t="shared" si="380"/>
        <v>1.1337893089983828</v>
      </c>
      <c r="O946" s="6">
        <f t="shared" si="381"/>
        <v>0.18577986228907817</v>
      </c>
      <c r="P946" s="6">
        <f t="shared" si="382"/>
        <v>0.2782414260277466</v>
      </c>
      <c r="Q946">
        <f t="shared" si="383"/>
        <v>0.70601536751306471</v>
      </c>
      <c r="R946" s="8">
        <v>1.0584954427376436</v>
      </c>
      <c r="S946">
        <f t="shared" si="384"/>
        <v>1.4164094639482614</v>
      </c>
      <c r="T946">
        <f t="shared" si="385"/>
        <v>1.0989383772012373</v>
      </c>
      <c r="U946">
        <f t="shared" si="386"/>
        <v>0.92799240741437805</v>
      </c>
      <c r="V946">
        <f t="shared" si="387"/>
        <v>0.64308245776961293</v>
      </c>
      <c r="W946">
        <f t="shared" si="388"/>
        <v>0.40701421377823604</v>
      </c>
      <c r="X946">
        <f t="shared" si="389"/>
        <v>0.55350566033367699</v>
      </c>
      <c r="Y946">
        <f t="shared" si="390"/>
        <v>0.68066023594379987</v>
      </c>
      <c r="Z946">
        <f t="shared" si="391"/>
        <v>2.4569334789454649</v>
      </c>
      <c r="AA946">
        <f t="shared" si="392"/>
        <v>1.9062414922852748</v>
      </c>
      <c r="AB946">
        <f t="shared" si="393"/>
        <v>1.6097150379297873</v>
      </c>
      <c r="AC946">
        <f t="shared" si="394"/>
        <v>1.1155042806706423</v>
      </c>
      <c r="AD946">
        <f t="shared" si="395"/>
        <v>0.70601536751306471</v>
      </c>
      <c r="AE946">
        <f t="shared" si="396"/>
        <v>1.036247497314879</v>
      </c>
      <c r="AF946">
        <f t="shared" si="397"/>
        <v>1.0426845695238658</v>
      </c>
      <c r="AG946">
        <f t="shared" si="398"/>
        <v>3.9455867953143722</v>
      </c>
      <c r="AH946">
        <f t="shared" si="399"/>
        <v>3.0612311342956335</v>
      </c>
      <c r="AI946">
        <f t="shared" si="400"/>
        <v>2.5850396245163125</v>
      </c>
      <c r="AJ946">
        <f t="shared" si="401"/>
        <v>1.7913871082174448</v>
      </c>
      <c r="AK946">
        <f t="shared" si="402"/>
        <v>1.1337893089983828</v>
      </c>
      <c r="AL946">
        <f t="shared" si="403"/>
        <v>1.3934894817487873</v>
      </c>
      <c r="AM946">
        <f t="shared" si="404"/>
        <v>1.6189092316961382</v>
      </c>
      <c r="AN946">
        <f>ACOS(COS(RADIANS(90-$C946)) *COS(RADIANS(90-'1. Intensity Data'!$C$8)) +SIN(RADIANS(90-'Climate Stations - U of M'!$C946)) *SIN(RADIANS(90-'1. Intensity Data'!$C$8)) *COS(RADIANS('Climate Stations - U of M'!$D946-'1. Intensity Data'!$C$9))) *6371</f>
        <v>280.43349574995472</v>
      </c>
    </row>
    <row r="947" spans="1:40" x14ac:dyDescent="0.25">
      <c r="A947">
        <v>804</v>
      </c>
      <c r="B947" t="s">
        <v>1607</v>
      </c>
      <c r="C947">
        <v>47.577500000000001</v>
      </c>
      <c r="D947">
        <v>-108.7272</v>
      </c>
      <c r="E947">
        <v>887</v>
      </c>
      <c r="F947" t="s">
        <v>1608</v>
      </c>
      <c r="G947" t="s">
        <v>2345</v>
      </c>
      <c r="H947" s="8">
        <v>0.87727999999999995</v>
      </c>
      <c r="I947" s="8">
        <v>1.2619899999999999</v>
      </c>
      <c r="J947" s="8">
        <v>2.19</v>
      </c>
      <c r="K947" s="8">
        <v>3.2325599999999999</v>
      </c>
      <c r="L947">
        <f t="shared" si="378"/>
        <v>2910.1050799999998</v>
      </c>
      <c r="M947">
        <f t="shared" si="379"/>
        <v>0.57076339477808857</v>
      </c>
      <c r="N947">
        <f t="shared" si="380"/>
        <v>1.7068462090967702</v>
      </c>
      <c r="O947" s="6">
        <f t="shared" si="381"/>
        <v>0.29040800954961266</v>
      </c>
      <c r="P947" s="6">
        <f t="shared" si="382"/>
        <v>0.36946790174674882</v>
      </c>
      <c r="Q947">
        <f t="shared" si="383"/>
        <v>1.0381570554217594</v>
      </c>
      <c r="R947" s="8">
        <v>1.6605476038483329</v>
      </c>
      <c r="S947">
        <f t="shared" si="384"/>
        <v>1.9862566138277482</v>
      </c>
      <c r="T947">
        <f t="shared" si="385"/>
        <v>1.5410611659008391</v>
      </c>
      <c r="U947">
        <f t="shared" si="386"/>
        <v>1.3013405400940419</v>
      </c>
      <c r="V947">
        <f t="shared" si="387"/>
        <v>0.90180616374937994</v>
      </c>
      <c r="W947">
        <f t="shared" si="388"/>
        <v>0.57076339477808857</v>
      </c>
      <c r="X947">
        <f t="shared" si="389"/>
        <v>0.64739254608356644</v>
      </c>
      <c r="Y947">
        <f t="shared" si="390"/>
        <v>0.71390664941672122</v>
      </c>
      <c r="Z947">
        <f t="shared" si="391"/>
        <v>3.612786552867723</v>
      </c>
      <c r="AA947">
        <f t="shared" si="392"/>
        <v>2.8030240496387506</v>
      </c>
      <c r="AB947">
        <f t="shared" si="393"/>
        <v>2.3669980863616114</v>
      </c>
      <c r="AC947">
        <f t="shared" si="394"/>
        <v>1.64028814756638</v>
      </c>
      <c r="AD947">
        <f t="shared" si="395"/>
        <v>1.0381570554217594</v>
      </c>
      <c r="AE947">
        <f t="shared" si="396"/>
        <v>1.1867605375925514</v>
      </c>
      <c r="AF947">
        <f t="shared" si="397"/>
        <v>1.3238429287625575</v>
      </c>
      <c r="AG947">
        <f t="shared" si="398"/>
        <v>5.9398248076567599</v>
      </c>
      <c r="AH947">
        <f t="shared" si="399"/>
        <v>4.608484764561279</v>
      </c>
      <c r="AI947">
        <f t="shared" si="400"/>
        <v>3.8916093567406356</v>
      </c>
      <c r="AJ947">
        <f t="shared" si="401"/>
        <v>2.696817010372897</v>
      </c>
      <c r="AK947">
        <f t="shared" si="402"/>
        <v>1.7068462090967702</v>
      </c>
      <c r="AL947">
        <f t="shared" si="403"/>
        <v>1.8276346568225774</v>
      </c>
      <c r="AM947">
        <f t="shared" si="404"/>
        <v>1.9324790294485787</v>
      </c>
      <c r="AN947">
        <f>ACOS(COS(RADIANS(90-$C947)) *COS(RADIANS(90-'1. Intensity Data'!$C$8)) +SIN(RADIANS(90-'Climate Stations - U of M'!$C947)) *SIN(RADIANS(90-'1. Intensity Data'!$C$8)) *COS(RADIANS('Climate Stations - U of M'!$D947-'1. Intensity Data'!$C$9))) *6371</f>
        <v>271.89169255273794</v>
      </c>
    </row>
    <row r="948" spans="1:40" x14ac:dyDescent="0.25">
      <c r="A948">
        <v>805</v>
      </c>
      <c r="B948" t="s">
        <v>1609</v>
      </c>
      <c r="C948">
        <v>48.899999999999899</v>
      </c>
      <c r="D948">
        <v>-112.333299999999</v>
      </c>
      <c r="E948" s="13">
        <v>1246.9000000000001</v>
      </c>
      <c r="F948" t="s">
        <v>1610</v>
      </c>
      <c r="G948" t="s">
        <v>2345</v>
      </c>
      <c r="H948" s="8">
        <v>0.98833000000000004</v>
      </c>
      <c r="I948" s="8">
        <v>1.58727</v>
      </c>
      <c r="J948" s="8">
        <v>2.3649200000000001</v>
      </c>
      <c r="K948" s="8">
        <v>3.7951000000000001</v>
      </c>
      <c r="L948">
        <f t="shared" si="378"/>
        <v>4090.8793960000003</v>
      </c>
      <c r="M948">
        <f t="shared" si="379"/>
        <v>0.57570052235662494</v>
      </c>
      <c r="N948">
        <f t="shared" si="380"/>
        <v>1.663866061282183</v>
      </c>
      <c r="O948" s="6">
        <f t="shared" si="381"/>
        <v>0.27815928930266226</v>
      </c>
      <c r="P948" s="6">
        <f t="shared" si="382"/>
        <v>0.38289519522992643</v>
      </c>
      <c r="Q948">
        <f t="shared" si="383"/>
        <v>1.0233806282560547</v>
      </c>
      <c r="R948" s="8">
        <v>1.51972752110257</v>
      </c>
      <c r="S948">
        <f t="shared" si="384"/>
        <v>2.0034378178010543</v>
      </c>
      <c r="T948">
        <f t="shared" si="385"/>
        <v>1.5543914103628875</v>
      </c>
      <c r="U948">
        <f t="shared" si="386"/>
        <v>1.3125971909731047</v>
      </c>
      <c r="V948">
        <f t="shared" si="387"/>
        <v>0.90960682532346748</v>
      </c>
      <c r="W948">
        <f t="shared" si="388"/>
        <v>0.57570052235662494</v>
      </c>
      <c r="X948">
        <f t="shared" si="389"/>
        <v>0.67885789176746869</v>
      </c>
      <c r="Y948">
        <f t="shared" si="390"/>
        <v>0.76839848841608116</v>
      </c>
      <c r="Z948">
        <f t="shared" si="391"/>
        <v>3.5613645863310701</v>
      </c>
      <c r="AA948">
        <f t="shared" si="392"/>
        <v>2.763127696291348</v>
      </c>
      <c r="AB948">
        <f t="shared" si="393"/>
        <v>2.3333078324238046</v>
      </c>
      <c r="AC948">
        <f t="shared" si="394"/>
        <v>1.6169413926445664</v>
      </c>
      <c r="AD948">
        <f t="shared" si="395"/>
        <v>1.0233806282560547</v>
      </c>
      <c r="AE948">
        <f t="shared" si="396"/>
        <v>1.1515555169061107</v>
      </c>
      <c r="AF948">
        <f t="shared" si="397"/>
        <v>1.2580799501202864</v>
      </c>
      <c r="AG948">
        <f t="shared" si="398"/>
        <v>5.7902538932619958</v>
      </c>
      <c r="AH948">
        <f t="shared" si="399"/>
        <v>4.4924383654618945</v>
      </c>
      <c r="AI948">
        <f t="shared" si="400"/>
        <v>3.7936146197233769</v>
      </c>
      <c r="AJ948">
        <f t="shared" si="401"/>
        <v>2.6289083768258492</v>
      </c>
      <c r="AK948">
        <f t="shared" si="402"/>
        <v>1.663866061282183</v>
      </c>
      <c r="AL948">
        <f t="shared" si="403"/>
        <v>1.839129545961637</v>
      </c>
      <c r="AM948">
        <f t="shared" si="404"/>
        <v>1.9912582506634036</v>
      </c>
      <c r="AN948">
        <f>ACOS(COS(RADIANS(90-$C948)) *COS(RADIANS(90-'1. Intensity Data'!$C$8)) +SIN(RADIANS(90-'Climate Stations - U of M'!$C948)) *SIN(RADIANS(90-'1. Intensity Data'!$C$8)) *COS(RADIANS('Climate Stations - U of M'!$D948-'1. Intensity Data'!$C$9))) *6371</f>
        <v>257.88114000290716</v>
      </c>
    </row>
    <row r="949" spans="1:40" x14ac:dyDescent="0.25">
      <c r="A949">
        <v>806</v>
      </c>
      <c r="B949" t="s">
        <v>1611</v>
      </c>
      <c r="C949">
        <v>48.9833</v>
      </c>
      <c r="D949">
        <v>-112.3167</v>
      </c>
      <c r="E949" s="13">
        <v>1246.5999999999899</v>
      </c>
      <c r="F949" t="s">
        <v>1612</v>
      </c>
      <c r="G949" t="s">
        <v>2345</v>
      </c>
      <c r="H949" s="8">
        <v>1.0153700000000001</v>
      </c>
      <c r="I949" s="8">
        <v>1.6312500000000001</v>
      </c>
      <c r="J949" s="8">
        <v>2.4102299999999999</v>
      </c>
      <c r="K949" s="8">
        <v>3.92</v>
      </c>
      <c r="L949">
        <f t="shared" si="378"/>
        <v>4089.8951439999669</v>
      </c>
      <c r="M949">
        <f t="shared" si="379"/>
        <v>0.59049431469180091</v>
      </c>
      <c r="N949">
        <f t="shared" si="380"/>
        <v>1.6701324697221691</v>
      </c>
      <c r="O949" s="6">
        <f t="shared" si="381"/>
        <v>0.27597950051221865</v>
      </c>
      <c r="P949" s="6">
        <f t="shared" si="382"/>
        <v>0.39919990201941458</v>
      </c>
      <c r="Q949">
        <f t="shared" si="383"/>
        <v>1.0346661858707917</v>
      </c>
      <c r="R949" s="8">
        <v>0.99537314024768442</v>
      </c>
      <c r="S949">
        <f t="shared" si="384"/>
        <v>2.054920215127467</v>
      </c>
      <c r="T949">
        <f t="shared" si="385"/>
        <v>1.5943346496678625</v>
      </c>
      <c r="U949">
        <f t="shared" si="386"/>
        <v>1.346327037497306</v>
      </c>
      <c r="V949">
        <f t="shared" si="387"/>
        <v>0.93298101721304549</v>
      </c>
      <c r="W949">
        <f t="shared" si="388"/>
        <v>0.59049431469180091</v>
      </c>
      <c r="X949">
        <f t="shared" si="389"/>
        <v>0.69671323601885071</v>
      </c>
      <c r="Y949">
        <f t="shared" si="390"/>
        <v>0.78891125973072995</v>
      </c>
      <c r="Z949">
        <f t="shared" si="391"/>
        <v>3.6006383268303552</v>
      </c>
      <c r="AA949">
        <f t="shared" si="392"/>
        <v>2.7935987018511375</v>
      </c>
      <c r="AB949">
        <f t="shared" si="393"/>
        <v>2.3590389037854052</v>
      </c>
      <c r="AC949">
        <f t="shared" si="394"/>
        <v>1.6347725736758509</v>
      </c>
      <c r="AD949">
        <f t="shared" si="395"/>
        <v>1.0346661858707917</v>
      </c>
      <c r="AE949">
        <f t="shared" si="396"/>
        <v>1.0204669216923894</v>
      </c>
      <c r="AF949">
        <f t="shared" si="397"/>
        <v>1.0132064542610548</v>
      </c>
      <c r="AG949">
        <f t="shared" si="398"/>
        <v>5.8120609946331481</v>
      </c>
      <c r="AH949">
        <f t="shared" si="399"/>
        <v>4.5093576682498568</v>
      </c>
      <c r="AI949">
        <f t="shared" si="400"/>
        <v>3.8079020309665452</v>
      </c>
      <c r="AJ949">
        <f t="shared" si="401"/>
        <v>2.6388093021610275</v>
      </c>
      <c r="AK949">
        <f t="shared" si="402"/>
        <v>1.6701324697221691</v>
      </c>
      <c r="AL949">
        <f t="shared" si="403"/>
        <v>1.8551568522916266</v>
      </c>
      <c r="AM949">
        <f t="shared" si="404"/>
        <v>2.0157580163619162</v>
      </c>
      <c r="AN949">
        <f>ACOS(COS(RADIANS(90-$C949)) *COS(RADIANS(90-'1. Intensity Data'!$C$8)) +SIN(RADIANS(90-'Climate Stations - U of M'!$C949)) *SIN(RADIANS(90-'1. Intensity Data'!$C$8)) *COS(RADIANS('Climate Stations - U of M'!$D949-'1. Intensity Data'!$C$9))) *6371</f>
        <v>266.99526863983596</v>
      </c>
    </row>
    <row r="950" spans="1:40" x14ac:dyDescent="0.25">
      <c r="A950">
        <v>807</v>
      </c>
      <c r="B950" t="s">
        <v>1613</v>
      </c>
      <c r="C950">
        <v>45.799999999999898</v>
      </c>
      <c r="D950">
        <v>-111.7667</v>
      </c>
      <c r="E950" s="13">
        <v>1281.0999999999899</v>
      </c>
      <c r="F950" t="s">
        <v>1614</v>
      </c>
      <c r="G950" t="s">
        <v>2345</v>
      </c>
      <c r="H950" s="8">
        <v>0.68191999999999997</v>
      </c>
      <c r="I950" s="8">
        <v>1.1877500000000001</v>
      </c>
      <c r="J950" s="8">
        <v>1.5884499999999999</v>
      </c>
      <c r="K950" s="8">
        <v>2.7758600000000002</v>
      </c>
      <c r="L950">
        <f t="shared" si="378"/>
        <v>4203.0841239999672</v>
      </c>
      <c r="M950">
        <f t="shared" si="379"/>
        <v>0.37644306368848662</v>
      </c>
      <c r="N950">
        <f t="shared" si="380"/>
        <v>1.2329977494539002</v>
      </c>
      <c r="O950" s="6">
        <f t="shared" si="381"/>
        <v>0.21895440915784412</v>
      </c>
      <c r="P950" s="6">
        <f t="shared" si="382"/>
        <v>0.22467543230955833</v>
      </c>
      <c r="Q950">
        <f t="shared" si="383"/>
        <v>0.72883659088172925</v>
      </c>
      <c r="R950" s="8">
        <v>1.6843008781619981</v>
      </c>
      <c r="S950">
        <f t="shared" si="384"/>
        <v>1.3100218616359334</v>
      </c>
      <c r="T950">
        <f t="shared" si="385"/>
        <v>1.0163962719589139</v>
      </c>
      <c r="U950">
        <f t="shared" si="386"/>
        <v>0.85829018520974942</v>
      </c>
      <c r="V950">
        <f t="shared" si="387"/>
        <v>0.59478004062780887</v>
      </c>
      <c r="W950">
        <f t="shared" si="388"/>
        <v>0.37644306368848662</v>
      </c>
      <c r="X950">
        <f t="shared" si="389"/>
        <v>0.452812297766365</v>
      </c>
      <c r="Y950">
        <f t="shared" si="390"/>
        <v>0.51910079294596345</v>
      </c>
      <c r="Z950">
        <f t="shared" si="391"/>
        <v>2.5363513362684178</v>
      </c>
      <c r="AA950">
        <f t="shared" si="392"/>
        <v>1.967858795380669</v>
      </c>
      <c r="AB950">
        <f t="shared" si="393"/>
        <v>1.6617474272103425</v>
      </c>
      <c r="AC950">
        <f t="shared" si="394"/>
        <v>1.1515618135931323</v>
      </c>
      <c r="AD950">
        <f t="shared" si="395"/>
        <v>0.72883659088172925</v>
      </c>
      <c r="AE950">
        <f t="shared" si="396"/>
        <v>1.1926988561709677</v>
      </c>
      <c r="AF950">
        <f t="shared" si="397"/>
        <v>1.3349357078670394</v>
      </c>
      <c r="AG950">
        <f t="shared" si="398"/>
        <v>4.2908321680995725</v>
      </c>
      <c r="AH950">
        <f t="shared" si="399"/>
        <v>3.329093923525531</v>
      </c>
      <c r="AI950">
        <f t="shared" si="400"/>
        <v>2.8112348687548923</v>
      </c>
      <c r="AJ950">
        <f t="shared" si="401"/>
        <v>1.9481364441371622</v>
      </c>
      <c r="AK950">
        <f t="shared" si="402"/>
        <v>1.2329977494539002</v>
      </c>
      <c r="AL950">
        <f t="shared" si="403"/>
        <v>1.3218608120904252</v>
      </c>
      <c r="AM950">
        <f t="shared" si="404"/>
        <v>1.3989939504589288</v>
      </c>
      <c r="AN950">
        <f>ACOS(COS(RADIANS(90-$C950)) *COS(RADIANS(90-'1. Intensity Data'!$C$8)) +SIN(RADIANS(90-'Climate Stations - U of M'!$C950)) *SIN(RADIANS(90-'1. Intensity Data'!$C$8)) *COS(RADIANS('Climate Stations - U of M'!$D950-'1. Intensity Data'!$C$9))) *6371</f>
        <v>89.959451683113244</v>
      </c>
    </row>
    <row r="951" spans="1:40" x14ac:dyDescent="0.25">
      <c r="A951">
        <v>808</v>
      </c>
      <c r="B951" t="s">
        <v>1615</v>
      </c>
      <c r="C951">
        <v>46.119399999999899</v>
      </c>
      <c r="D951">
        <v>-107.099999999999</v>
      </c>
      <c r="E951">
        <v>823</v>
      </c>
      <c r="F951" t="s">
        <v>1616</v>
      </c>
      <c r="G951" t="s">
        <v>2345</v>
      </c>
      <c r="H951" s="8">
        <v>0.94682999999999995</v>
      </c>
      <c r="I951" s="8">
        <v>1.41151</v>
      </c>
      <c r="J951" s="8">
        <v>2.3510900000000001</v>
      </c>
      <c r="K951" s="8">
        <v>3.4761000000000002</v>
      </c>
      <c r="L951">
        <f t="shared" si="378"/>
        <v>2700.13132</v>
      </c>
      <c r="M951">
        <f t="shared" si="379"/>
        <v>0.59326235982812725</v>
      </c>
      <c r="N951">
        <f t="shared" si="380"/>
        <v>1.7937622093576537</v>
      </c>
      <c r="O951" s="6">
        <f t="shared" si="381"/>
        <v>0.30687443500811901</v>
      </c>
      <c r="P951" s="6">
        <f t="shared" si="382"/>
        <v>0.38055321041632351</v>
      </c>
      <c r="Q951">
        <f t="shared" si="383"/>
        <v>1.0871577098869885</v>
      </c>
      <c r="R951" s="8">
        <v>1.2098680391189562</v>
      </c>
      <c r="S951">
        <f t="shared" si="384"/>
        <v>2.0645530122018827</v>
      </c>
      <c r="T951">
        <f t="shared" si="385"/>
        <v>1.6018083715359435</v>
      </c>
      <c r="U951">
        <f t="shared" si="386"/>
        <v>1.35263818040813</v>
      </c>
      <c r="V951">
        <f t="shared" si="387"/>
        <v>0.93735452852844114</v>
      </c>
      <c r="W951">
        <f t="shared" si="388"/>
        <v>0.59326235982812725</v>
      </c>
      <c r="X951">
        <f t="shared" si="389"/>
        <v>0.68165426987109545</v>
      </c>
      <c r="Y951">
        <f t="shared" si="390"/>
        <v>0.75837844778839181</v>
      </c>
      <c r="Z951">
        <f t="shared" si="391"/>
        <v>3.7833088304067193</v>
      </c>
      <c r="AA951">
        <f t="shared" si="392"/>
        <v>2.9353258166948688</v>
      </c>
      <c r="AB951">
        <f t="shared" si="393"/>
        <v>2.4787195785423335</v>
      </c>
      <c r="AC951">
        <f t="shared" si="394"/>
        <v>1.7177091816214418</v>
      </c>
      <c r="AD951">
        <f t="shared" si="395"/>
        <v>1.0871577098869885</v>
      </c>
      <c r="AE951">
        <f t="shared" si="396"/>
        <v>1.0740906464102071</v>
      </c>
      <c r="AF951">
        <f t="shared" si="397"/>
        <v>1.1133755720339387</v>
      </c>
      <c r="AG951">
        <f t="shared" si="398"/>
        <v>6.2422924885646349</v>
      </c>
      <c r="AH951">
        <f t="shared" si="399"/>
        <v>4.8431579652656644</v>
      </c>
      <c r="AI951">
        <f t="shared" si="400"/>
        <v>4.0897778373354505</v>
      </c>
      <c r="AJ951">
        <f t="shared" si="401"/>
        <v>2.8341442907850931</v>
      </c>
      <c r="AK951">
        <f t="shared" si="402"/>
        <v>1.7937622093576537</v>
      </c>
      <c r="AL951">
        <f t="shared" si="403"/>
        <v>1.9330941570182403</v>
      </c>
      <c r="AM951">
        <f t="shared" si="404"/>
        <v>2.0540342875876298</v>
      </c>
      <c r="AN951">
        <f>ACOS(COS(RADIANS(90-$C951)) *COS(RADIANS(90-'1. Intensity Data'!$C$8)) +SIN(RADIANS(90-'Climate Stations - U of M'!$C951)) *SIN(RADIANS(90-'1. Intensity Data'!$C$8)) *COS(RADIANS('Climate Stations - U of M'!$D951-'1. Intensity Data'!$C$9))) *6371</f>
        <v>380.63128587698333</v>
      </c>
    </row>
    <row r="952" spans="1:40" x14ac:dyDescent="0.25">
      <c r="A952">
        <v>809</v>
      </c>
      <c r="B952" t="s">
        <v>1617</v>
      </c>
      <c r="C952">
        <v>47.453600000000002</v>
      </c>
      <c r="D952">
        <v>-104.3378</v>
      </c>
      <c r="E952">
        <v>602</v>
      </c>
      <c r="F952" t="s">
        <v>1618</v>
      </c>
      <c r="G952" t="s">
        <v>2345</v>
      </c>
      <c r="H952" s="8">
        <v>1.0743100000000001</v>
      </c>
      <c r="I952" s="8">
        <v>1.571</v>
      </c>
      <c r="J952" s="8">
        <v>2.7470300000000001</v>
      </c>
      <c r="K952" s="8">
        <v>3.6777799999999998</v>
      </c>
      <c r="L952">
        <f t="shared" si="378"/>
        <v>1975.0656799999999</v>
      </c>
      <c r="M952">
        <f t="shared" si="379"/>
        <v>0.68184236710948454</v>
      </c>
      <c r="N952">
        <f t="shared" si="380"/>
        <v>2.1649822041349909</v>
      </c>
      <c r="O952" s="6">
        <f t="shared" si="381"/>
        <v>0.37912349568690384</v>
      </c>
      <c r="P952" s="6">
        <f t="shared" si="382"/>
        <v>0.41905398499007651</v>
      </c>
      <c r="Q952">
        <f t="shared" si="383"/>
        <v>1.2920180945625339</v>
      </c>
      <c r="R952" s="8">
        <v>1.0785889585545521</v>
      </c>
      <c r="S952">
        <f t="shared" si="384"/>
        <v>2.3728114375410061</v>
      </c>
      <c r="T952">
        <f t="shared" si="385"/>
        <v>1.8409743911956085</v>
      </c>
      <c r="U952">
        <f t="shared" si="386"/>
        <v>1.5546005970096246</v>
      </c>
      <c r="V952">
        <f t="shared" si="387"/>
        <v>1.0773109400329857</v>
      </c>
      <c r="W952">
        <f t="shared" si="388"/>
        <v>0.68184236710948454</v>
      </c>
      <c r="X952">
        <f t="shared" si="389"/>
        <v>0.7799592753321134</v>
      </c>
      <c r="Y952">
        <f t="shared" si="390"/>
        <v>0.86512475166935543</v>
      </c>
      <c r="Z952">
        <f t="shared" si="391"/>
        <v>4.4962229690776176</v>
      </c>
      <c r="AA952">
        <f t="shared" si="392"/>
        <v>3.488448855318842</v>
      </c>
      <c r="AB952">
        <f t="shared" si="393"/>
        <v>2.9458012556025772</v>
      </c>
      <c r="AC952">
        <f t="shared" si="394"/>
        <v>2.0413885894088035</v>
      </c>
      <c r="AD952">
        <f t="shared" si="395"/>
        <v>1.2920180945625339</v>
      </c>
      <c r="AE952">
        <f t="shared" si="396"/>
        <v>1.0412708762691061</v>
      </c>
      <c r="AF952">
        <f t="shared" si="397"/>
        <v>1.0520682414103619</v>
      </c>
      <c r="AG952">
        <f t="shared" si="398"/>
        <v>7.5341380703897682</v>
      </c>
      <c r="AH952">
        <f t="shared" si="399"/>
        <v>5.8454519511644758</v>
      </c>
      <c r="AI952">
        <f t="shared" si="400"/>
        <v>4.9361594254277792</v>
      </c>
      <c r="AJ952">
        <f t="shared" si="401"/>
        <v>3.4206718825332856</v>
      </c>
      <c r="AK952">
        <f t="shared" si="402"/>
        <v>2.1649822041349909</v>
      </c>
      <c r="AL952">
        <f t="shared" si="403"/>
        <v>2.3104941531012431</v>
      </c>
      <c r="AM952">
        <f t="shared" si="404"/>
        <v>2.4367985248039501</v>
      </c>
      <c r="AN952">
        <f>ACOS(COS(RADIANS(90-$C952)) *COS(RADIANS(90-'1. Intensity Data'!$C$8)) +SIN(RADIANS(90-'Climate Stations - U of M'!$C952)) *SIN(RADIANS(90-'1. Intensity Data'!$C$8)) *COS(RADIANS('Climate Stations - U of M'!$D952-'1. Intensity Data'!$C$9))) *6371</f>
        <v>589.42715606785771</v>
      </c>
    </row>
    <row r="953" spans="1:40" x14ac:dyDescent="0.25">
      <c r="A953">
        <v>172</v>
      </c>
      <c r="B953" t="s">
        <v>346</v>
      </c>
      <c r="C953">
        <v>47.445</v>
      </c>
      <c r="D953">
        <v>-104.3454</v>
      </c>
      <c r="E953">
        <v>604.70000000000005</v>
      </c>
      <c r="F953" t="s">
        <v>347</v>
      </c>
      <c r="G953" t="s">
        <v>2345</v>
      </c>
      <c r="H953" s="8">
        <v>1.0763199999999999</v>
      </c>
      <c r="I953" s="8">
        <v>1.5729500000000001</v>
      </c>
      <c r="J953" s="8">
        <v>2.75</v>
      </c>
      <c r="K953" s="8">
        <v>3.6857099999999998</v>
      </c>
      <c r="L953">
        <f t="shared" si="378"/>
        <v>1983.9239480000001</v>
      </c>
      <c r="M953">
        <f t="shared" si="379"/>
        <v>0.68347768253027741</v>
      </c>
      <c r="N953">
        <f t="shared" si="380"/>
        <v>2.1647277892098153</v>
      </c>
      <c r="O953" s="6">
        <f t="shared" si="381"/>
        <v>0.37864043862324481</v>
      </c>
      <c r="P953" s="6">
        <f t="shared" si="382"/>
        <v>0.42102413005259431</v>
      </c>
      <c r="Q953">
        <f t="shared" si="383"/>
        <v>1.2928759596312047</v>
      </c>
      <c r="R953" s="8">
        <v>1.9704212633614828</v>
      </c>
      <c r="S953">
        <f t="shared" si="384"/>
        <v>2.3785023352053654</v>
      </c>
      <c r="T953">
        <f t="shared" si="385"/>
        <v>1.8453897428317492</v>
      </c>
      <c r="U953">
        <f t="shared" si="386"/>
        <v>1.5583291161690322</v>
      </c>
      <c r="V953">
        <f t="shared" si="387"/>
        <v>1.0798947383978383</v>
      </c>
      <c r="W953">
        <f t="shared" si="388"/>
        <v>0.68347768253027741</v>
      </c>
      <c r="X953">
        <f t="shared" si="389"/>
        <v>0.78168826189770801</v>
      </c>
      <c r="Y953">
        <f t="shared" si="390"/>
        <v>0.86693504478863792</v>
      </c>
      <c r="Z953">
        <f t="shared" si="391"/>
        <v>4.499208339516592</v>
      </c>
      <c r="AA953">
        <f t="shared" si="392"/>
        <v>3.4907650910042531</v>
      </c>
      <c r="AB953">
        <f t="shared" si="393"/>
        <v>2.9477571879591467</v>
      </c>
      <c r="AC953">
        <f t="shared" si="394"/>
        <v>2.0427440162173034</v>
      </c>
      <c r="AD953">
        <f t="shared" si="395"/>
        <v>1.2928759596312047</v>
      </c>
      <c r="AE953">
        <f t="shared" si="396"/>
        <v>1.2642289524708388</v>
      </c>
      <c r="AF953">
        <f t="shared" si="397"/>
        <v>1.4685539277551987</v>
      </c>
      <c r="AG953">
        <f t="shared" si="398"/>
        <v>7.5332527064501562</v>
      </c>
      <c r="AH953">
        <f t="shared" si="399"/>
        <v>5.8447650308665011</v>
      </c>
      <c r="AI953">
        <f t="shared" si="400"/>
        <v>4.9355793593983783</v>
      </c>
      <c r="AJ953">
        <f t="shared" si="401"/>
        <v>3.4202699069515083</v>
      </c>
      <c r="AK953">
        <f t="shared" si="402"/>
        <v>2.1647277892098153</v>
      </c>
      <c r="AL953">
        <f t="shared" si="403"/>
        <v>2.3110458419073616</v>
      </c>
      <c r="AM953">
        <f t="shared" si="404"/>
        <v>2.4380499116488314</v>
      </c>
      <c r="AN953">
        <f>ACOS(COS(RADIANS(90-$C953)) *COS(RADIANS(90-'1. Intensity Data'!$C$8)) +SIN(RADIANS(90-'Climate Stations - U of M'!$C953)) *SIN(RADIANS(90-'1. Intensity Data'!$C$8)) *COS(RADIANS('Climate Stations - U of M'!$D953-'1. Intensity Data'!$C$9))) *6371</f>
        <v>588.75110436341402</v>
      </c>
    </row>
    <row r="954" spans="1:40" x14ac:dyDescent="0.25">
      <c r="A954">
        <v>810</v>
      </c>
      <c r="B954" t="s">
        <v>1619</v>
      </c>
      <c r="C954">
        <v>48.783299999999898</v>
      </c>
      <c r="D954">
        <v>-105.41670000000001</v>
      </c>
      <c r="E954">
        <v>749.2</v>
      </c>
      <c r="F954" t="s">
        <v>1620</v>
      </c>
      <c r="G954" t="s">
        <v>2345</v>
      </c>
      <c r="H954" s="8">
        <v>1.0979099999999999</v>
      </c>
      <c r="I954" s="8">
        <v>1.5959000000000001</v>
      </c>
      <c r="J954" s="8">
        <v>2.8142900000000002</v>
      </c>
      <c r="K954" s="8">
        <v>3.9166699999999999</v>
      </c>
      <c r="L954">
        <f t="shared" si="378"/>
        <v>2458.0053280000002</v>
      </c>
      <c r="M954">
        <f t="shared" si="379"/>
        <v>0.7002298813265242</v>
      </c>
      <c r="N954">
        <f t="shared" si="380"/>
        <v>2.1280532821665261</v>
      </c>
      <c r="O954" s="6">
        <f t="shared" si="381"/>
        <v>0.36498338554216542</v>
      </c>
      <c r="P954" s="6">
        <f t="shared" si="382"/>
        <v>0.44724267668674866</v>
      </c>
      <c r="Q954">
        <f t="shared" si="383"/>
        <v>1.2876479794266373</v>
      </c>
      <c r="R954" s="8">
        <v>1.0934460303574682</v>
      </c>
      <c r="S954">
        <f t="shared" si="384"/>
        <v>2.436799987016304</v>
      </c>
      <c r="T954">
        <f t="shared" si="385"/>
        <v>1.8906206795816154</v>
      </c>
      <c r="U954">
        <f t="shared" si="386"/>
        <v>1.596524129424475</v>
      </c>
      <c r="V954">
        <f t="shared" si="387"/>
        <v>1.1063632124959082</v>
      </c>
      <c r="W954">
        <f t="shared" si="388"/>
        <v>0.7002298813265242</v>
      </c>
      <c r="X954">
        <f t="shared" si="389"/>
        <v>0.79964991099489313</v>
      </c>
      <c r="Y954">
        <f t="shared" si="390"/>
        <v>0.8859464967470374</v>
      </c>
      <c r="Z954">
        <f t="shared" si="391"/>
        <v>4.4810149684046978</v>
      </c>
      <c r="AA954">
        <f t="shared" si="392"/>
        <v>3.476649544451921</v>
      </c>
      <c r="AB954">
        <f t="shared" si="393"/>
        <v>2.9358373930927328</v>
      </c>
      <c r="AC954">
        <f t="shared" si="394"/>
        <v>2.034483807494087</v>
      </c>
      <c r="AD954">
        <f t="shared" si="395"/>
        <v>1.2876479794266373</v>
      </c>
      <c r="AE954">
        <f t="shared" si="396"/>
        <v>1.0449851442198352</v>
      </c>
      <c r="AF954">
        <f t="shared" si="397"/>
        <v>1.0590064939423238</v>
      </c>
      <c r="AG954">
        <f t="shared" si="398"/>
        <v>7.4056254219395106</v>
      </c>
      <c r="AH954">
        <f t="shared" si="399"/>
        <v>5.7457438618496202</v>
      </c>
      <c r="AI954">
        <f t="shared" si="400"/>
        <v>4.8519614833396787</v>
      </c>
      <c r="AJ954">
        <f t="shared" si="401"/>
        <v>3.3623241858231112</v>
      </c>
      <c r="AK954">
        <f t="shared" si="402"/>
        <v>2.1280532821665261</v>
      </c>
      <c r="AL954">
        <f t="shared" si="403"/>
        <v>2.2996124616248945</v>
      </c>
      <c r="AM954">
        <f t="shared" si="404"/>
        <v>2.4485258293947583</v>
      </c>
      <c r="AN954">
        <f>ACOS(COS(RADIANS(90-$C954)) *COS(RADIANS(90-'1. Intensity Data'!$C$8)) +SIN(RADIANS(90-'Climate Stations - U of M'!$C954)) *SIN(RADIANS(90-'1. Intensity Data'!$C$8)) *COS(RADIANS('Climate Stations - U of M'!$D954-'1. Intensity Data'!$C$9))) *6371</f>
        <v>550.42608347639646</v>
      </c>
    </row>
    <row r="955" spans="1:40" x14ac:dyDescent="0.25">
      <c r="A955">
        <v>44</v>
      </c>
      <c r="B955" t="s">
        <v>91</v>
      </c>
      <c r="C955">
        <v>48.7971</v>
      </c>
      <c r="D955">
        <v>-105.3956</v>
      </c>
      <c r="E955">
        <v>766</v>
      </c>
      <c r="F955" t="s">
        <v>92</v>
      </c>
      <c r="G955" t="s">
        <v>2345</v>
      </c>
      <c r="H955" s="8">
        <v>1.10833</v>
      </c>
      <c r="I955" s="8">
        <v>1.5983000000000001</v>
      </c>
      <c r="J955" s="8">
        <v>2.8428599999999999</v>
      </c>
      <c r="K955" s="8">
        <v>3.9565199999999998</v>
      </c>
      <c r="L955">
        <f t="shared" si="378"/>
        <v>2513.1234399999998</v>
      </c>
      <c r="M955">
        <f t="shared" si="379"/>
        <v>0.71202170814052435</v>
      </c>
      <c r="N955">
        <f t="shared" si="380"/>
        <v>2.1419052427315761</v>
      </c>
      <c r="O955" s="6">
        <f t="shared" si="381"/>
        <v>0.36551000150229435</v>
      </c>
      <c r="P955" s="6">
        <f t="shared" si="382"/>
        <v>0.45866948113274764</v>
      </c>
      <c r="Q955">
        <f t="shared" si="383"/>
        <v>1.300287361932162</v>
      </c>
      <c r="R955" s="8">
        <v>2.1674996868655065</v>
      </c>
      <c r="S955">
        <f t="shared" si="384"/>
        <v>2.4778355443290248</v>
      </c>
      <c r="T955">
        <f t="shared" si="385"/>
        <v>1.9224586119794158</v>
      </c>
      <c r="U955">
        <f t="shared" si="386"/>
        <v>1.6234094945603954</v>
      </c>
      <c r="V955">
        <f t="shared" si="387"/>
        <v>1.1249942988620285</v>
      </c>
      <c r="W955">
        <f t="shared" si="388"/>
        <v>0.71202170814052435</v>
      </c>
      <c r="X955">
        <f t="shared" si="389"/>
        <v>0.81109878110539324</v>
      </c>
      <c r="Y955">
        <f t="shared" si="390"/>
        <v>0.89709768043889948</v>
      </c>
      <c r="Z955">
        <f t="shared" si="391"/>
        <v>4.5250000195239242</v>
      </c>
      <c r="AA955">
        <f t="shared" si="392"/>
        <v>3.5107758772168376</v>
      </c>
      <c r="AB955">
        <f t="shared" si="393"/>
        <v>2.9646551852053289</v>
      </c>
      <c r="AC955">
        <f t="shared" si="394"/>
        <v>2.0544540318528162</v>
      </c>
      <c r="AD955">
        <f t="shared" si="395"/>
        <v>1.300287361932162</v>
      </c>
      <c r="AE955">
        <f t="shared" si="396"/>
        <v>1.3134985583468448</v>
      </c>
      <c r="AF955">
        <f t="shared" si="397"/>
        <v>1.5605895515315777</v>
      </c>
      <c r="AG955">
        <f t="shared" si="398"/>
        <v>7.4538302447058848</v>
      </c>
      <c r="AH955">
        <f t="shared" si="399"/>
        <v>5.7831441553752558</v>
      </c>
      <c r="AI955">
        <f t="shared" si="400"/>
        <v>4.883543953427993</v>
      </c>
      <c r="AJ955">
        <f t="shared" si="401"/>
        <v>3.3842102835158903</v>
      </c>
      <c r="AK955">
        <f t="shared" si="402"/>
        <v>2.1419052427315761</v>
      </c>
      <c r="AL955">
        <f t="shared" si="403"/>
        <v>2.317143932048682</v>
      </c>
      <c r="AM955">
        <f t="shared" si="404"/>
        <v>2.4692511143759299</v>
      </c>
      <c r="AN955">
        <f>ACOS(COS(RADIANS(90-$C955)) *COS(RADIANS(90-'1. Intensity Data'!$C$8)) +SIN(RADIANS(90-'Climate Stations - U of M'!$C955)) *SIN(RADIANS(90-'1. Intensity Data'!$C$8)) *COS(RADIANS('Climate Stations - U of M'!$D955-'1. Intensity Data'!$C$9))) *6371</f>
        <v>552.46017056290361</v>
      </c>
    </row>
    <row r="956" spans="1:40" x14ac:dyDescent="0.25">
      <c r="A956">
        <v>811</v>
      </c>
      <c r="B956" t="s">
        <v>1621</v>
      </c>
      <c r="C956">
        <v>48.830599999999897</v>
      </c>
      <c r="D956">
        <v>-105.47580000000001</v>
      </c>
      <c r="E956">
        <v>723.6</v>
      </c>
      <c r="F956" t="s">
        <v>1622</v>
      </c>
      <c r="G956" t="s">
        <v>2345</v>
      </c>
      <c r="H956" s="8">
        <v>1.1200000000000001</v>
      </c>
      <c r="I956" s="8">
        <v>1.60625</v>
      </c>
      <c r="J956" s="8">
        <v>2.86429</v>
      </c>
      <c r="K956" s="8">
        <v>3.96923</v>
      </c>
      <c r="L956">
        <f t="shared" si="378"/>
        <v>2374.0158240000001</v>
      </c>
      <c r="M956">
        <f t="shared" si="379"/>
        <v>0.72304498054474731</v>
      </c>
      <c r="N956">
        <f t="shared" si="380"/>
        <v>2.1644525231923661</v>
      </c>
      <c r="O956" s="6">
        <f t="shared" si="381"/>
        <v>0.36845579400928541</v>
      </c>
      <c r="P956" s="6">
        <f t="shared" si="382"/>
        <v>0.46765088576623526</v>
      </c>
      <c r="Q956">
        <f t="shared" si="383"/>
        <v>1.3160517044793008</v>
      </c>
      <c r="R956" s="8">
        <v>1.4668698031369165</v>
      </c>
      <c r="S956">
        <f t="shared" si="384"/>
        <v>2.5161965322957207</v>
      </c>
      <c r="T956">
        <f t="shared" si="385"/>
        <v>1.9522214474708179</v>
      </c>
      <c r="U956">
        <f t="shared" si="386"/>
        <v>1.6485425556420237</v>
      </c>
      <c r="V956">
        <f t="shared" si="387"/>
        <v>1.1424110692607008</v>
      </c>
      <c r="W956">
        <f t="shared" si="388"/>
        <v>0.72304498054474731</v>
      </c>
      <c r="X956">
        <f t="shared" si="389"/>
        <v>0.82228373540856048</v>
      </c>
      <c r="Y956">
        <f t="shared" si="390"/>
        <v>0.90842297463035038</v>
      </c>
      <c r="Z956">
        <f t="shared" si="391"/>
        <v>4.5798599315879667</v>
      </c>
      <c r="AA956">
        <f t="shared" si="392"/>
        <v>3.5533396020941126</v>
      </c>
      <c r="AB956">
        <f t="shared" si="393"/>
        <v>3.0005978862128053</v>
      </c>
      <c r="AC956">
        <f t="shared" si="394"/>
        <v>2.0793616930772951</v>
      </c>
      <c r="AD956">
        <f t="shared" si="395"/>
        <v>1.3160517044793008</v>
      </c>
      <c r="AE956">
        <f t="shared" si="396"/>
        <v>1.1383410874146973</v>
      </c>
      <c r="AF956">
        <f t="shared" si="397"/>
        <v>1.2333953958303261</v>
      </c>
      <c r="AG956">
        <f t="shared" si="398"/>
        <v>7.5322947807094334</v>
      </c>
      <c r="AH956">
        <f t="shared" si="399"/>
        <v>5.8440218126193884</v>
      </c>
      <c r="AI956">
        <f t="shared" si="400"/>
        <v>4.934951752878594</v>
      </c>
      <c r="AJ956">
        <f t="shared" si="401"/>
        <v>3.4198349866439388</v>
      </c>
      <c r="AK956">
        <f t="shared" si="402"/>
        <v>2.1644525231923661</v>
      </c>
      <c r="AL956">
        <f t="shared" si="403"/>
        <v>2.3394118923942746</v>
      </c>
      <c r="AM956">
        <f t="shared" si="404"/>
        <v>2.4912766248615315</v>
      </c>
      <c r="AN956">
        <f>ACOS(COS(RADIANS(90-$C956)) *COS(RADIANS(90-'1. Intensity Data'!$C$8)) +SIN(RADIANS(90-'Climate Stations - U of M'!$C956)) *SIN(RADIANS(90-'1. Intensity Data'!$C$8)) *COS(RADIANS('Climate Stations - U of M'!$D956-'1. Intensity Data'!$C$9))) *6371</f>
        <v>548.63130787964906</v>
      </c>
    </row>
    <row r="957" spans="1:40" x14ac:dyDescent="0.25">
      <c r="A957">
        <v>134</v>
      </c>
      <c r="B957" t="s">
        <v>270</v>
      </c>
      <c r="C957">
        <v>47.178400000000003</v>
      </c>
      <c r="D957">
        <v>-113.477999999999</v>
      </c>
      <c r="E957" s="13">
        <v>1239.9000000000001</v>
      </c>
      <c r="F957" t="s">
        <v>271</v>
      </c>
      <c r="G957" t="s">
        <v>2346</v>
      </c>
      <c r="H957" s="8">
        <v>0.75314000000000003</v>
      </c>
      <c r="I957" s="8">
        <v>1.33352</v>
      </c>
      <c r="J957" s="8">
        <v>1.75278</v>
      </c>
      <c r="K957" s="8">
        <v>2.9531399999999999</v>
      </c>
      <c r="L957">
        <f t="shared" si="378"/>
        <v>4067.9135160000001</v>
      </c>
      <c r="M957">
        <f t="shared" si="379"/>
        <v>0.36210678542066355</v>
      </c>
      <c r="N957">
        <f t="shared" si="380"/>
        <v>1.0756996888851875</v>
      </c>
      <c r="O957" s="6">
        <f t="shared" si="381"/>
        <v>0.18241020118602946</v>
      </c>
      <c r="P957" s="6">
        <f t="shared" si="382"/>
        <v>0.23566966876319495</v>
      </c>
      <c r="Q957">
        <f t="shared" si="383"/>
        <v>0.65568467882419124</v>
      </c>
      <c r="R957" s="8">
        <v>1.7617762522195153</v>
      </c>
      <c r="S957">
        <f t="shared" si="384"/>
        <v>1.2601316132639091</v>
      </c>
      <c r="T957">
        <f t="shared" si="385"/>
        <v>0.97768832063579159</v>
      </c>
      <c r="U957">
        <f t="shared" si="386"/>
        <v>0.82560347075911278</v>
      </c>
      <c r="V957">
        <f t="shared" si="387"/>
        <v>0.5721287209646484</v>
      </c>
      <c r="W957">
        <f t="shared" si="388"/>
        <v>0.36210678542066355</v>
      </c>
      <c r="X957">
        <f t="shared" si="389"/>
        <v>0.45986508906549772</v>
      </c>
      <c r="Y957">
        <f t="shared" si="390"/>
        <v>0.5447192966292137</v>
      </c>
      <c r="Z957">
        <f t="shared" si="391"/>
        <v>2.2817826823081853</v>
      </c>
      <c r="AA957">
        <f t="shared" si="392"/>
        <v>1.7703486328253164</v>
      </c>
      <c r="AB957">
        <f t="shared" si="393"/>
        <v>1.4949610677191558</v>
      </c>
      <c r="AC957">
        <f t="shared" si="394"/>
        <v>1.0359817925422221</v>
      </c>
      <c r="AD957">
        <f t="shared" si="395"/>
        <v>0.65568467882419124</v>
      </c>
      <c r="AE957">
        <f t="shared" si="396"/>
        <v>1.212067699685347</v>
      </c>
      <c r="AF957">
        <f t="shared" si="397"/>
        <v>1.3711167075519</v>
      </c>
      <c r="AG957">
        <f t="shared" si="398"/>
        <v>3.7434349173204522</v>
      </c>
      <c r="AH957">
        <f t="shared" si="399"/>
        <v>2.9043891599900062</v>
      </c>
      <c r="AI957">
        <f t="shared" si="400"/>
        <v>2.4525952906582273</v>
      </c>
      <c r="AJ957">
        <f t="shared" si="401"/>
        <v>1.6996055084385964</v>
      </c>
      <c r="AK957">
        <f t="shared" si="402"/>
        <v>1.0756996888851875</v>
      </c>
      <c r="AL957">
        <f t="shared" si="403"/>
        <v>1.2449697666638908</v>
      </c>
      <c r="AM957">
        <f t="shared" si="404"/>
        <v>1.391896194175805</v>
      </c>
      <c r="AN957">
        <f>ACOS(COS(RADIANS(90-$C957)) *COS(RADIANS(90-'1. Intensity Data'!$C$8)) +SIN(RADIANS(90-'Climate Stations - U of M'!$C957)) *SIN(RADIANS(90-'1. Intensity Data'!$C$8)) *COS(RADIANS('Climate Stations - U of M'!$D957-'1. Intensity Data'!$C$9))) *6371</f>
        <v>129.07203889576891</v>
      </c>
    </row>
    <row r="958" spans="1:40" x14ac:dyDescent="0.25">
      <c r="A958">
        <v>136</v>
      </c>
      <c r="B958" t="s">
        <v>274</v>
      </c>
      <c r="C958">
        <v>47.1753</v>
      </c>
      <c r="D958">
        <v>-113.437</v>
      </c>
      <c r="E958" s="13">
        <v>1270.0999999999899</v>
      </c>
      <c r="F958" t="s">
        <v>275</v>
      </c>
      <c r="G958" t="s">
        <v>2346</v>
      </c>
      <c r="H958" s="8">
        <v>0.76617999999999997</v>
      </c>
      <c r="I958" s="8">
        <v>1.3688199999999999</v>
      </c>
      <c r="J958" s="8">
        <v>1.7693000000000001</v>
      </c>
      <c r="K958" s="8">
        <v>2.9857100000000001</v>
      </c>
      <c r="L958">
        <f t="shared" si="378"/>
        <v>4166.994883999967</v>
      </c>
      <c r="M958">
        <f t="shared" si="379"/>
        <v>0.36558922558668661</v>
      </c>
      <c r="N958">
        <f t="shared" si="380"/>
        <v>1.0821437551708222</v>
      </c>
      <c r="O958" s="6">
        <f t="shared" si="381"/>
        <v>0.18316725862549296</v>
      </c>
      <c r="P958" s="6">
        <f t="shared" si="382"/>
        <v>0.23862735669953183</v>
      </c>
      <c r="Q958">
        <f t="shared" si="383"/>
        <v>0.660385555935177</v>
      </c>
      <c r="R958" s="8">
        <v>1.4734850142010658</v>
      </c>
      <c r="S958">
        <f t="shared" si="384"/>
        <v>1.2722505050416693</v>
      </c>
      <c r="T958">
        <f t="shared" si="385"/>
        <v>0.98709090908405384</v>
      </c>
      <c r="U958">
        <f t="shared" si="386"/>
        <v>0.83354343433764544</v>
      </c>
      <c r="V958">
        <f t="shared" si="387"/>
        <v>0.57763097642696482</v>
      </c>
      <c r="W958">
        <f t="shared" si="388"/>
        <v>0.36558922558668661</v>
      </c>
      <c r="X958">
        <f t="shared" si="389"/>
        <v>0.46573691919001492</v>
      </c>
      <c r="Y958">
        <f t="shared" si="390"/>
        <v>0.55266511723770395</v>
      </c>
      <c r="Z958">
        <f t="shared" si="391"/>
        <v>2.2981417346544157</v>
      </c>
      <c r="AA958">
        <f t="shared" si="392"/>
        <v>1.783041001024978</v>
      </c>
      <c r="AB958">
        <f t="shared" si="393"/>
        <v>1.5056790675322034</v>
      </c>
      <c r="AC958">
        <f t="shared" si="394"/>
        <v>1.0434091783775796</v>
      </c>
      <c r="AD958">
        <f t="shared" si="395"/>
        <v>0.660385555935177</v>
      </c>
      <c r="AE958">
        <f t="shared" si="396"/>
        <v>1.1399948901807346</v>
      </c>
      <c r="AF958">
        <f t="shared" si="397"/>
        <v>1.236484699397284</v>
      </c>
      <c r="AG958">
        <f t="shared" si="398"/>
        <v>3.7658602679944604</v>
      </c>
      <c r="AH958">
        <f t="shared" si="399"/>
        <v>2.9217881389612197</v>
      </c>
      <c r="AI958">
        <f t="shared" si="400"/>
        <v>2.4672877617894744</v>
      </c>
      <c r="AJ958">
        <f t="shared" si="401"/>
        <v>1.7097871331698991</v>
      </c>
      <c r="AK958">
        <f t="shared" si="402"/>
        <v>1.0821437551708222</v>
      </c>
      <c r="AL958">
        <f t="shared" si="403"/>
        <v>1.2539328163781167</v>
      </c>
      <c r="AM958">
        <f t="shared" si="404"/>
        <v>1.4030457215060483</v>
      </c>
      <c r="AN958">
        <f>ACOS(COS(RADIANS(90-$C958)) *COS(RADIANS(90-'1. Intensity Data'!$C$8)) +SIN(RADIANS(90-'Climate Stations - U of M'!$C958)) *SIN(RADIANS(90-'1. Intensity Data'!$C$8)) *COS(RADIANS('Climate Stations - U of M'!$D958-'1. Intensity Data'!$C$9))) *6371</f>
        <v>126.21966982256774</v>
      </c>
    </row>
    <row r="959" spans="1:40" x14ac:dyDescent="0.25">
      <c r="A959" s="1">
        <v>1027</v>
      </c>
      <c r="B959" t="s">
        <v>2049</v>
      </c>
      <c r="C959">
        <v>47.1828</v>
      </c>
      <c r="D959">
        <v>-113.4472</v>
      </c>
      <c r="E959" s="13">
        <v>1290.8</v>
      </c>
      <c r="F959" t="s">
        <v>2050</v>
      </c>
      <c r="G959" t="s">
        <v>2346</v>
      </c>
      <c r="H959" s="8">
        <v>0.76495999999999997</v>
      </c>
      <c r="I959" s="8">
        <v>1.36195</v>
      </c>
      <c r="J959" s="8">
        <v>1.7699800000000001</v>
      </c>
      <c r="K959" s="8">
        <v>2.9792000000000001</v>
      </c>
      <c r="L959">
        <f t="shared" si="378"/>
        <v>4234.9082719999997</v>
      </c>
      <c r="M959">
        <f t="shared" si="379"/>
        <v>0.36683126851066777</v>
      </c>
      <c r="N959">
        <f t="shared" si="380"/>
        <v>1.0848991512847155</v>
      </c>
      <c r="O959" s="6">
        <f t="shared" si="381"/>
        <v>0.18355410532547717</v>
      </c>
      <c r="P959" s="6">
        <f t="shared" si="382"/>
        <v>0.23960125792411002</v>
      </c>
      <c r="Q959">
        <f t="shared" si="383"/>
        <v>0.66225020460441275</v>
      </c>
      <c r="R959" s="8">
        <v>1.1963092909495661</v>
      </c>
      <c r="S959">
        <f t="shared" si="384"/>
        <v>1.2765728144171238</v>
      </c>
      <c r="T959">
        <f t="shared" si="385"/>
        <v>0.99044442497880292</v>
      </c>
      <c r="U959">
        <f t="shared" si="386"/>
        <v>0.8363752922043225</v>
      </c>
      <c r="V959">
        <f t="shared" si="387"/>
        <v>0.57959340424685513</v>
      </c>
      <c r="W959">
        <f t="shared" si="388"/>
        <v>0.36683126851066777</v>
      </c>
      <c r="X959">
        <f t="shared" si="389"/>
        <v>0.46636345138300084</v>
      </c>
      <c r="Y959">
        <f t="shared" si="390"/>
        <v>0.55275738611618597</v>
      </c>
      <c r="Z959">
        <f t="shared" si="391"/>
        <v>2.3046307120233562</v>
      </c>
      <c r="AA959">
        <f t="shared" si="392"/>
        <v>1.7880755524319145</v>
      </c>
      <c r="AB959">
        <f t="shared" si="393"/>
        <v>1.5099304664980608</v>
      </c>
      <c r="AC959">
        <f t="shared" si="394"/>
        <v>1.0463553232749723</v>
      </c>
      <c r="AD959">
        <f t="shared" si="395"/>
        <v>0.66225020460441275</v>
      </c>
      <c r="AE959">
        <f t="shared" si="396"/>
        <v>1.0707009593678598</v>
      </c>
      <c r="AF959">
        <f t="shared" si="397"/>
        <v>1.1070436366388337</v>
      </c>
      <c r="AG959">
        <f t="shared" si="398"/>
        <v>3.7754490464708099</v>
      </c>
      <c r="AH959">
        <f t="shared" si="399"/>
        <v>2.9292277084687317</v>
      </c>
      <c r="AI959">
        <f t="shared" si="400"/>
        <v>2.473570064929151</v>
      </c>
      <c r="AJ959">
        <f t="shared" si="401"/>
        <v>1.7141406590298505</v>
      </c>
      <c r="AK959">
        <f t="shared" si="402"/>
        <v>1.0848991512847155</v>
      </c>
      <c r="AL959">
        <f t="shared" si="403"/>
        <v>1.2561693634635367</v>
      </c>
      <c r="AM959">
        <f t="shared" si="404"/>
        <v>1.4048319076347533</v>
      </c>
      <c r="AN959">
        <f>ACOS(COS(RADIANS(90-$C959)) *COS(RADIANS(90-'1. Intensity Data'!$C$8)) +SIN(RADIANS(90-'Climate Stations - U of M'!$C959)) *SIN(RADIANS(90-'1. Intensity Data'!$C$8)) *COS(RADIANS('Climate Stations - U of M'!$D959-'1. Intensity Data'!$C$9))) *6371</f>
        <v>127.30740887124703</v>
      </c>
    </row>
    <row r="960" spans="1:40" x14ac:dyDescent="0.25">
      <c r="A960">
        <v>812</v>
      </c>
      <c r="B960" t="s">
        <v>1623</v>
      </c>
      <c r="C960">
        <v>47.214199999999899</v>
      </c>
      <c r="D960">
        <v>-113.52030000000001</v>
      </c>
      <c r="E960" s="13">
        <v>1249.7</v>
      </c>
      <c r="F960" t="s">
        <v>1624</v>
      </c>
      <c r="G960" t="s">
        <v>2346</v>
      </c>
      <c r="H960" s="8">
        <v>0.76788000000000001</v>
      </c>
      <c r="I960" s="8">
        <v>1.3746400000000001</v>
      </c>
      <c r="J960" s="8">
        <v>1.7736499999999999</v>
      </c>
      <c r="K960" s="8">
        <v>3.0520900000000002</v>
      </c>
      <c r="L960">
        <f t="shared" si="378"/>
        <v>4100.065748</v>
      </c>
      <c r="M960">
        <f t="shared" si="379"/>
        <v>0.36497783166262232</v>
      </c>
      <c r="N960">
        <f t="shared" si="380"/>
        <v>1.0695795709704279</v>
      </c>
      <c r="O960" s="6">
        <f t="shared" si="381"/>
        <v>0.1801118598561747</v>
      </c>
      <c r="P960" s="6">
        <f t="shared" si="382"/>
        <v>0.24013380381790683</v>
      </c>
      <c r="Q960">
        <f t="shared" si="383"/>
        <v>0.65485668739416747</v>
      </c>
      <c r="R960" s="8">
        <v>1.7011642647463594</v>
      </c>
      <c r="S960">
        <f t="shared" si="384"/>
        <v>1.2701228541859255</v>
      </c>
      <c r="T960">
        <f t="shared" si="385"/>
        <v>0.98544014548908021</v>
      </c>
      <c r="U960">
        <f t="shared" si="386"/>
        <v>0.83214945619077885</v>
      </c>
      <c r="V960">
        <f t="shared" si="387"/>
        <v>0.57666497402694328</v>
      </c>
      <c r="W960">
        <f t="shared" si="388"/>
        <v>0.36497783166262232</v>
      </c>
      <c r="X960">
        <f t="shared" si="389"/>
        <v>0.46570337374696669</v>
      </c>
      <c r="Y960">
        <f t="shared" si="390"/>
        <v>0.55313314427617777</v>
      </c>
      <c r="Z960">
        <f t="shared" si="391"/>
        <v>2.2789012721317028</v>
      </c>
      <c r="AA960">
        <f t="shared" si="392"/>
        <v>1.7681130559642522</v>
      </c>
      <c r="AB960">
        <f t="shared" si="393"/>
        <v>1.4930732472587016</v>
      </c>
      <c r="AC960">
        <f t="shared" si="394"/>
        <v>1.0346735660827846</v>
      </c>
      <c r="AD960">
        <f t="shared" si="395"/>
        <v>0.65485668739416747</v>
      </c>
      <c r="AE960">
        <f t="shared" si="396"/>
        <v>1.1969147028170579</v>
      </c>
      <c r="AF960">
        <f t="shared" si="397"/>
        <v>1.342810909401936</v>
      </c>
      <c r="AG960">
        <f t="shared" si="398"/>
        <v>3.7221369069770889</v>
      </c>
      <c r="AH960">
        <f t="shared" si="399"/>
        <v>2.8878648416201553</v>
      </c>
      <c r="AI960">
        <f t="shared" si="400"/>
        <v>2.4386414218125751</v>
      </c>
      <c r="AJ960">
        <f t="shared" si="401"/>
        <v>1.689935722133276</v>
      </c>
      <c r="AK960">
        <f t="shared" si="402"/>
        <v>1.0695795709704279</v>
      </c>
      <c r="AL960">
        <f t="shared" si="403"/>
        <v>1.245597178227821</v>
      </c>
      <c r="AM960">
        <f t="shared" si="404"/>
        <v>1.3983804613272381</v>
      </c>
      <c r="AN960">
        <f>ACOS(COS(RADIANS(90-$C960)) *COS(RADIANS(90-'1. Intensity Data'!$C$8)) +SIN(RADIANS(90-'Climate Stations - U of M'!$C960)) *SIN(RADIANS(90-'1. Intensity Data'!$C$8)) *COS(RADIANS('Climate Stations - U of M'!$D960-'1. Intensity Data'!$C$9))) *6371</f>
        <v>133.83860668453107</v>
      </c>
    </row>
    <row r="961" spans="1:40" x14ac:dyDescent="0.25">
      <c r="A961" s="1">
        <v>1028</v>
      </c>
      <c r="B961" t="s">
        <v>2051</v>
      </c>
      <c r="C961">
        <v>46.6083</v>
      </c>
      <c r="D961">
        <v>-111.9658</v>
      </c>
      <c r="E961" s="13">
        <v>1897.4</v>
      </c>
      <c r="F961" t="s">
        <v>2052</v>
      </c>
      <c r="G961" t="s">
        <v>2345</v>
      </c>
      <c r="H961" s="8">
        <v>0.71499999999999997</v>
      </c>
      <c r="I961" s="8">
        <v>1.24783</v>
      </c>
      <c r="J961" s="8">
        <v>1.6863600000000001</v>
      </c>
      <c r="K961" s="8">
        <v>2.8121299999999998</v>
      </c>
      <c r="L961">
        <f t="shared" si="378"/>
        <v>6225.0658160000003</v>
      </c>
      <c r="M961">
        <f t="shared" si="379"/>
        <v>0.39262518932867457</v>
      </c>
      <c r="N961">
        <f t="shared" si="380"/>
        <v>1.2497760087736904</v>
      </c>
      <c r="O961" s="6">
        <f t="shared" si="381"/>
        <v>0.21910679417162732</v>
      </c>
      <c r="P961" s="6">
        <f t="shared" si="382"/>
        <v>0.24075193270708284</v>
      </c>
      <c r="Q961">
        <f t="shared" si="383"/>
        <v>0.74526397074038664</v>
      </c>
      <c r="R961" s="8">
        <v>1.2015962627913912</v>
      </c>
      <c r="S961">
        <f t="shared" si="384"/>
        <v>1.3663356588637874</v>
      </c>
      <c r="T961">
        <f t="shared" si="385"/>
        <v>1.0600880111874214</v>
      </c>
      <c r="U961">
        <f t="shared" si="386"/>
        <v>0.89518543166937792</v>
      </c>
      <c r="V961">
        <f t="shared" si="387"/>
        <v>0.62034779913930582</v>
      </c>
      <c r="W961">
        <f t="shared" si="388"/>
        <v>0.39262518932867457</v>
      </c>
      <c r="X961">
        <f t="shared" si="389"/>
        <v>0.47321889199650591</v>
      </c>
      <c r="Y961">
        <f t="shared" si="390"/>
        <v>0.54317422591218356</v>
      </c>
      <c r="Z961">
        <f t="shared" si="391"/>
        <v>2.5935186181765451</v>
      </c>
      <c r="AA961">
        <f t="shared" si="392"/>
        <v>2.0122127209990439</v>
      </c>
      <c r="AB961">
        <f t="shared" si="393"/>
        <v>1.6992018532880815</v>
      </c>
      <c r="AC961">
        <f t="shared" si="394"/>
        <v>1.1775170737698109</v>
      </c>
      <c r="AD961">
        <f t="shared" si="395"/>
        <v>0.74526397074038664</v>
      </c>
      <c r="AE961">
        <f t="shared" si="396"/>
        <v>1.072022702328316</v>
      </c>
      <c r="AF961">
        <f t="shared" si="397"/>
        <v>1.1095126524889658</v>
      </c>
      <c r="AG961">
        <f t="shared" si="398"/>
        <v>4.349220510532442</v>
      </c>
      <c r="AH961">
        <f t="shared" si="399"/>
        <v>3.3743952236889641</v>
      </c>
      <c r="AI961">
        <f t="shared" si="400"/>
        <v>2.8494893000040138</v>
      </c>
      <c r="AJ961">
        <f t="shared" si="401"/>
        <v>1.9746460938624311</v>
      </c>
      <c r="AK961">
        <f t="shared" si="402"/>
        <v>1.2497760087736904</v>
      </c>
      <c r="AL961">
        <f t="shared" si="403"/>
        <v>1.3589220065802678</v>
      </c>
      <c r="AM961">
        <f t="shared" si="404"/>
        <v>1.4536607326763771</v>
      </c>
      <c r="AN961">
        <f>ACOS(COS(RADIANS(90-$C961)) *COS(RADIANS(90-'1. Intensity Data'!$C$8)) +SIN(RADIANS(90-'Climate Stations - U of M'!$C961)) *SIN(RADIANS(90-'1. Intensity Data'!$C$8)) *COS(RADIANS('Climate Stations - U of M'!$D961-'1. Intensity Data'!$C$9))) *6371</f>
        <v>4.1142880015746952</v>
      </c>
    </row>
    <row r="962" spans="1:40" x14ac:dyDescent="0.25">
      <c r="A962">
        <v>813</v>
      </c>
      <c r="B962" t="s">
        <v>1625</v>
      </c>
      <c r="C962">
        <v>48.633299999999899</v>
      </c>
      <c r="D962">
        <v>-112.5333</v>
      </c>
      <c r="E962" s="13">
        <v>1204</v>
      </c>
      <c r="F962" t="s">
        <v>1626</v>
      </c>
      <c r="G962" t="s">
        <v>2345</v>
      </c>
      <c r="H962" s="8">
        <v>0.91471000000000002</v>
      </c>
      <c r="I962" s="8">
        <v>1.42442</v>
      </c>
      <c r="J962" s="8">
        <v>2.1636199999999999</v>
      </c>
      <c r="K962" s="8">
        <v>3.64812</v>
      </c>
      <c r="L962">
        <f t="shared" si="378"/>
        <v>3950.1313599999999</v>
      </c>
      <c r="M962">
        <f t="shared" si="379"/>
        <v>0.55077979939133126</v>
      </c>
      <c r="N962">
        <f t="shared" si="380"/>
        <v>1.5238751226164446</v>
      </c>
      <c r="O962" s="6">
        <f t="shared" si="381"/>
        <v>0.24874478546646844</v>
      </c>
      <c r="P962" s="6">
        <f t="shared" si="382"/>
        <v>0.37836305266626002</v>
      </c>
      <c r="Q962">
        <f t="shared" si="383"/>
        <v>0.95111908764135222</v>
      </c>
      <c r="R962" s="8">
        <v>2.0649728649653185</v>
      </c>
      <c r="S962">
        <f t="shared" si="384"/>
        <v>1.9167137018818325</v>
      </c>
      <c r="T962">
        <f t="shared" si="385"/>
        <v>1.4871054583565946</v>
      </c>
      <c r="U962">
        <f t="shared" si="386"/>
        <v>1.2557779426122351</v>
      </c>
      <c r="V962">
        <f t="shared" si="387"/>
        <v>0.87023208303830346</v>
      </c>
      <c r="W962">
        <f t="shared" si="388"/>
        <v>0.55077979939133126</v>
      </c>
      <c r="X962">
        <f t="shared" si="389"/>
        <v>0.64176234954349842</v>
      </c>
      <c r="Y962">
        <f t="shared" si="390"/>
        <v>0.72073520307557959</v>
      </c>
      <c r="Z962">
        <f t="shared" si="391"/>
        <v>3.3098944249919056</v>
      </c>
      <c r="AA962">
        <f t="shared" si="392"/>
        <v>2.568021536631651</v>
      </c>
      <c r="AB962">
        <f t="shared" si="393"/>
        <v>2.1685515198222829</v>
      </c>
      <c r="AC962">
        <f t="shared" si="394"/>
        <v>1.5027681584733366</v>
      </c>
      <c r="AD962">
        <f t="shared" si="395"/>
        <v>0.95111908764135222</v>
      </c>
      <c r="AE962">
        <f t="shared" si="396"/>
        <v>1.2878668528717978</v>
      </c>
      <c r="AF962">
        <f t="shared" si="397"/>
        <v>1.51270952570419</v>
      </c>
      <c r="AG962">
        <f t="shared" si="398"/>
        <v>5.303085426705227</v>
      </c>
      <c r="AH962">
        <f t="shared" si="399"/>
        <v>4.1144628310644009</v>
      </c>
      <c r="AI962">
        <f t="shared" si="400"/>
        <v>3.4744352795654936</v>
      </c>
      <c r="AJ962">
        <f t="shared" si="401"/>
        <v>2.4077226937339828</v>
      </c>
      <c r="AK962">
        <f t="shared" si="402"/>
        <v>1.5238751226164446</v>
      </c>
      <c r="AL962">
        <f t="shared" si="403"/>
        <v>1.6838113419623335</v>
      </c>
      <c r="AM962">
        <f t="shared" si="404"/>
        <v>1.8226359803545651</v>
      </c>
      <c r="AN962">
        <f>ACOS(COS(RADIANS(90-$C962)) *COS(RADIANS(90-'1. Intensity Data'!$C$8)) +SIN(RADIANS(90-'Climate Stations - U of M'!$C962)) *SIN(RADIANS(90-'1. Intensity Data'!$C$8)) *COS(RADIANS('Climate Stations - U of M'!$D962-'1. Intensity Data'!$C$9))) *6371</f>
        <v>230.43323731774123</v>
      </c>
    </row>
    <row r="963" spans="1:40" x14ac:dyDescent="0.25">
      <c r="A963">
        <v>814</v>
      </c>
      <c r="B963" t="s">
        <v>1627</v>
      </c>
      <c r="C963">
        <v>48.504199999999898</v>
      </c>
      <c r="D963">
        <v>-111.8553</v>
      </c>
      <c r="E963" s="13">
        <v>1013.5</v>
      </c>
      <c r="F963" t="s">
        <v>1628</v>
      </c>
      <c r="G963" t="s">
        <v>2345</v>
      </c>
      <c r="H963" s="8">
        <v>0.84</v>
      </c>
      <c r="I963" s="8">
        <v>1.3258300000000001</v>
      </c>
      <c r="J963" s="8">
        <v>2.1659299999999999</v>
      </c>
      <c r="K963" s="8">
        <v>3.3961899999999998</v>
      </c>
      <c r="L963">
        <f t="shared" ref="L963:L1026" si="405">E963*3.28084</f>
        <v>3325.1313399999999</v>
      </c>
      <c r="M963">
        <f t="shared" ref="M963:M1026" si="406">IF($G963="E",0.028+(0.89*($H963*($H963/$I963))),(0.019+(0.711*($H963*($H963/$I963)))+(0.001*($L963/100))))</f>
        <v>0.50165348498676288</v>
      </c>
      <c r="N963">
        <f t="shared" ref="N963:N1026" si="407">IF($G963="E",0.671+(0.757*($J963*($J963/$K963)))-(0.003*($L963/100)),(0.338+(0.67*($J963*($J963/$K963)))+(0.001*($L963/100))))</f>
        <v>1.6169114504375379</v>
      </c>
      <c r="O963" s="6">
        <f t="shared" ref="O963:O1026" si="408">INDEX(LINEST($M963:$N963,LN($J$1:$K$1)),1)</f>
        <v>0.28508471547925301</v>
      </c>
      <c r="P963" s="6">
        <f t="shared" ref="P963:P1026" si="409">INDEX(LINEST($M963:$N963,LN($J$1:$K$1)),1,2)</f>
        <v>0.30404781823158422</v>
      </c>
      <c r="Q963">
        <f t="shared" ref="Q963:Q1026" si="410">O963*LN(10)+P963</f>
        <v>0.96047963433456118</v>
      </c>
      <c r="R963" s="8">
        <v>1.5257065777176009</v>
      </c>
      <c r="S963">
        <f t="shared" ref="S963:S1026" si="411">0.29*$M963*12</f>
        <v>1.7457541277539346</v>
      </c>
      <c r="T963">
        <f t="shared" ref="T963:T1026" si="412">0.45*$M963*6</f>
        <v>1.3544644094642599</v>
      </c>
      <c r="U963">
        <f t="shared" ref="U963:U1026" si="413">0.57*$M963*4</f>
        <v>1.1437699457698192</v>
      </c>
      <c r="V963">
        <f t="shared" ref="V963:V1026" si="414">0.79*$M963*2</f>
        <v>0.79261250627908542</v>
      </c>
      <c r="W963">
        <f t="shared" ref="W963:W1026" si="415">M963</f>
        <v>0.50165348498676288</v>
      </c>
      <c r="X963">
        <f t="shared" ref="X963:X1026" si="416">0.25*H963+0.75*M963</f>
        <v>0.58624011374007212</v>
      </c>
      <c r="Y963">
        <f t="shared" ref="Y963:Y1026" si="417">0.467*H963+0.533*M963</f>
        <v>0.65966130749794472</v>
      </c>
      <c r="Z963">
        <f t="shared" ref="Z963:Z1026" si="418">0.29*$Q963*12</f>
        <v>3.3424691274842724</v>
      </c>
      <c r="AA963">
        <f t="shared" ref="AA963:AA1026" si="419">0.45*$Q963*6</f>
        <v>2.5932950127033152</v>
      </c>
      <c r="AB963">
        <f t="shared" ref="AB963:AB1026" si="420">0.57*$Q963*4</f>
        <v>2.1898935662827994</v>
      </c>
      <c r="AC963">
        <f t="shared" ref="AC963:AC1026" si="421">0.79*$Q963*2</f>
        <v>1.5175578222486068</v>
      </c>
      <c r="AD963">
        <f t="shared" ref="AD963:AD1026" si="422">Q963</f>
        <v>0.96047963433456118</v>
      </c>
      <c r="AE963">
        <f t="shared" ref="AE963:AE1026" si="423">0.25*R963+0.75*$Q$3</f>
        <v>1.1530502810598684</v>
      </c>
      <c r="AF963">
        <f t="shared" ref="AF963:AF1026" si="424">0.467*R963+0.533*$Q$3</f>
        <v>1.2608721695595058</v>
      </c>
      <c r="AG963">
        <f t="shared" ref="AG963:AG1026" si="425">0.29*$N963*12</f>
        <v>5.6268518475226319</v>
      </c>
      <c r="AH963">
        <f t="shared" ref="AH963:AH1026" si="426">0.45*$N963*6</f>
        <v>4.3656609161813531</v>
      </c>
      <c r="AI963">
        <f t="shared" ref="AI963:AI1026" si="427">0.57*$N963*4</f>
        <v>3.6865581069975861</v>
      </c>
      <c r="AJ963">
        <f t="shared" ref="AJ963:AJ1026" si="428">0.79*$N963*2</f>
        <v>2.5547200916913102</v>
      </c>
      <c r="AK963">
        <f t="shared" ref="AK963:AK1026" si="429">N963</f>
        <v>1.6169114504375379</v>
      </c>
      <c r="AL963">
        <f t="shared" ref="AL963:AL1026" si="430">0.25*J963+0.75*N963</f>
        <v>1.7541660878281533</v>
      </c>
      <c r="AM963">
        <f t="shared" ref="AM963:AM1026" si="431">0.467*J963+0.533*N963</f>
        <v>1.8733031130832076</v>
      </c>
      <c r="AN963">
        <f>ACOS(COS(RADIANS(90-$C963)) *COS(RADIANS(90-'1. Intensity Data'!$C$8)) +SIN(RADIANS(90-'Climate Stations - U of M'!$C963)) *SIN(RADIANS(90-'1. Intensity Data'!$C$8)) *COS(RADIANS('Climate Stations - U of M'!$D963-'1. Intensity Data'!$C$9))) *6371</f>
        <v>213.08818625519697</v>
      </c>
    </row>
    <row r="964" spans="1:40" x14ac:dyDescent="0.25">
      <c r="A964">
        <v>215</v>
      </c>
      <c r="B964" t="s">
        <v>432</v>
      </c>
      <c r="C964">
        <v>48.502200000000002</v>
      </c>
      <c r="D964">
        <v>-111.861099999999</v>
      </c>
      <c r="E964" s="13">
        <v>1043.9000000000001</v>
      </c>
      <c r="F964" t="s">
        <v>433</v>
      </c>
      <c r="G964" t="s">
        <v>2345</v>
      </c>
      <c r="H964" s="8">
        <v>0.83936999999999995</v>
      </c>
      <c r="I964" s="8">
        <v>1.32667</v>
      </c>
      <c r="J964" s="8">
        <v>2.16493</v>
      </c>
      <c r="K964" s="8">
        <v>3.3964300000000001</v>
      </c>
      <c r="L964">
        <f t="shared" si="405"/>
        <v>3424.8688760000005</v>
      </c>
      <c r="M964">
        <f t="shared" si="406"/>
        <v>0.50064382042331546</v>
      </c>
      <c r="N964">
        <f t="shared" si="407"/>
        <v>1.6128801683278973</v>
      </c>
      <c r="O964" s="6">
        <f t="shared" si="408"/>
        <v>0.28431232289822755</v>
      </c>
      <c r="P964" s="6">
        <f t="shared" si="409"/>
        <v>0.30357353540796028</v>
      </c>
      <c r="Q964">
        <f t="shared" si="410"/>
        <v>0.95822685186792877</v>
      </c>
      <c r="R964" s="8">
        <v>1.6189246942785398</v>
      </c>
      <c r="S964">
        <f t="shared" si="411"/>
        <v>1.7422404950731378</v>
      </c>
      <c r="T964">
        <f t="shared" si="412"/>
        <v>1.3517383151429518</v>
      </c>
      <c r="U964">
        <f t="shared" si="413"/>
        <v>1.1414679105651591</v>
      </c>
      <c r="V964">
        <f t="shared" si="414"/>
        <v>0.79101723626883846</v>
      </c>
      <c r="W964">
        <f t="shared" si="415"/>
        <v>0.50064382042331546</v>
      </c>
      <c r="X964">
        <f t="shared" si="416"/>
        <v>0.58532536531748658</v>
      </c>
      <c r="Y964">
        <f t="shared" si="417"/>
        <v>0.65882894628562716</v>
      </c>
      <c r="Z964">
        <f t="shared" si="418"/>
        <v>3.3346294445003917</v>
      </c>
      <c r="AA964">
        <f t="shared" si="419"/>
        <v>2.5872125000434076</v>
      </c>
      <c r="AB964">
        <f t="shared" si="420"/>
        <v>2.1847572222588774</v>
      </c>
      <c r="AC964">
        <f t="shared" si="421"/>
        <v>1.5139984259513275</v>
      </c>
      <c r="AD964">
        <f t="shared" si="422"/>
        <v>0.95822685186792877</v>
      </c>
      <c r="AE964">
        <f t="shared" si="423"/>
        <v>1.1763548102001031</v>
      </c>
      <c r="AF964">
        <f t="shared" si="424"/>
        <v>1.3044050299934642</v>
      </c>
      <c r="AG964">
        <f t="shared" si="425"/>
        <v>5.6128229857810821</v>
      </c>
      <c r="AH964">
        <f t="shared" si="426"/>
        <v>4.3547764544853225</v>
      </c>
      <c r="AI964">
        <f t="shared" si="427"/>
        <v>3.6773667837876056</v>
      </c>
      <c r="AJ964">
        <f t="shared" si="428"/>
        <v>2.5483506659580777</v>
      </c>
      <c r="AK964">
        <f t="shared" si="429"/>
        <v>1.6128801683278973</v>
      </c>
      <c r="AL964">
        <f t="shared" si="430"/>
        <v>1.750892626245923</v>
      </c>
      <c r="AM964">
        <f t="shared" si="431"/>
        <v>1.8706874397187692</v>
      </c>
      <c r="AN964">
        <f>ACOS(COS(RADIANS(90-$C964)) *COS(RADIANS(90-'1. Intensity Data'!$C$8)) +SIN(RADIANS(90-'Climate Stations - U of M'!$C964)) *SIN(RADIANS(90-'1. Intensity Data'!$C$8)) *COS(RADIANS('Climate Stations - U of M'!$D964-'1. Intensity Data'!$C$9))) *6371</f>
        <v>212.84236189338193</v>
      </c>
    </row>
    <row r="965" spans="1:40" x14ac:dyDescent="0.25">
      <c r="A965">
        <v>816</v>
      </c>
      <c r="B965" t="s">
        <v>1631</v>
      </c>
      <c r="C965">
        <v>48.416699999999899</v>
      </c>
      <c r="D965">
        <v>-111.88330000000001</v>
      </c>
      <c r="E965">
        <v>987.6</v>
      </c>
      <c r="F965" t="s">
        <v>1632</v>
      </c>
      <c r="G965" t="s">
        <v>2345</v>
      </c>
      <c r="H965" s="8">
        <v>0.84186000000000005</v>
      </c>
      <c r="I965" s="8">
        <v>1.3425499999999999</v>
      </c>
      <c r="J965" s="8">
        <v>2.1493199999999999</v>
      </c>
      <c r="K965" s="8">
        <v>3.39913</v>
      </c>
      <c r="L965">
        <f t="shared" si="405"/>
        <v>3240.157584</v>
      </c>
      <c r="M965">
        <f t="shared" si="406"/>
        <v>0.49782842430002627</v>
      </c>
      <c r="N965">
        <f t="shared" si="407"/>
        <v>1.6025936361897728</v>
      </c>
      <c r="O965" s="6">
        <f t="shared" si="408"/>
        <v>0.28240253453438913</v>
      </c>
      <c r="P965" s="6">
        <f t="shared" si="409"/>
        <v>0.30208190370453158</v>
      </c>
      <c r="Q965">
        <f t="shared" si="410"/>
        <v>0.95233776994715225</v>
      </c>
      <c r="R965" s="8">
        <v>1.4213563090246992</v>
      </c>
      <c r="S965">
        <f t="shared" si="411"/>
        <v>1.7324429165640911</v>
      </c>
      <c r="T965">
        <f t="shared" si="412"/>
        <v>1.3441367456100708</v>
      </c>
      <c r="U965">
        <f t="shared" si="413"/>
        <v>1.1350488074040599</v>
      </c>
      <c r="V965">
        <f t="shared" si="414"/>
        <v>0.78656891039404153</v>
      </c>
      <c r="W965">
        <f t="shared" si="415"/>
        <v>0.49782842430002627</v>
      </c>
      <c r="X965">
        <f t="shared" si="416"/>
        <v>0.58383631822501969</v>
      </c>
      <c r="Y965">
        <f t="shared" si="417"/>
        <v>0.65849117015191405</v>
      </c>
      <c r="Z965">
        <f t="shared" si="418"/>
        <v>3.3141354394160896</v>
      </c>
      <c r="AA965">
        <f t="shared" si="419"/>
        <v>2.5713119788573109</v>
      </c>
      <c r="AB965">
        <f t="shared" si="420"/>
        <v>2.1713301154795071</v>
      </c>
      <c r="AC965">
        <f t="shared" si="421"/>
        <v>1.5046936765165007</v>
      </c>
      <c r="AD965">
        <f t="shared" si="422"/>
        <v>0.95233776994715225</v>
      </c>
      <c r="AE965">
        <f t="shared" si="423"/>
        <v>1.1269627138866429</v>
      </c>
      <c r="AF965">
        <f t="shared" si="424"/>
        <v>1.2121405940799206</v>
      </c>
      <c r="AG965">
        <f t="shared" si="425"/>
        <v>5.577025853940409</v>
      </c>
      <c r="AH965">
        <f t="shared" si="426"/>
        <v>4.3270028177123869</v>
      </c>
      <c r="AI965">
        <f t="shared" si="427"/>
        <v>3.6539134905126818</v>
      </c>
      <c r="AJ965">
        <f t="shared" si="428"/>
        <v>2.5320979451798413</v>
      </c>
      <c r="AK965">
        <f t="shared" si="429"/>
        <v>1.6025936361897728</v>
      </c>
      <c r="AL965">
        <f t="shared" si="430"/>
        <v>1.7392752271423295</v>
      </c>
      <c r="AM965">
        <f t="shared" si="431"/>
        <v>1.857914848089149</v>
      </c>
      <c r="AN965">
        <f>ACOS(COS(RADIANS(90-$C965)) *COS(RADIANS(90-'1. Intensity Data'!$C$8)) +SIN(RADIANS(90-'Climate Stations - U of M'!$C965)) *SIN(RADIANS(90-'1. Intensity Data'!$C$8)) *COS(RADIANS('Climate Stations - U of M'!$D965-'1. Intensity Data'!$C$9))) *6371</f>
        <v>203.26318115964369</v>
      </c>
    </row>
    <row r="966" spans="1:40" x14ac:dyDescent="0.25">
      <c r="A966">
        <v>817</v>
      </c>
      <c r="B966" t="s">
        <v>1633</v>
      </c>
      <c r="C966">
        <v>48.616700000000002</v>
      </c>
      <c r="D966">
        <v>-111.91670000000001</v>
      </c>
      <c r="E966" s="13">
        <v>1051.5999999999899</v>
      </c>
      <c r="F966" t="s">
        <v>1634</v>
      </c>
      <c r="G966" t="s">
        <v>2345</v>
      </c>
      <c r="H966" s="8">
        <v>0.86931999999999998</v>
      </c>
      <c r="I966" s="8">
        <v>1.34677</v>
      </c>
      <c r="J966" s="8">
        <v>2.1818599999999999</v>
      </c>
      <c r="K966" s="8">
        <v>3.45017</v>
      </c>
      <c r="L966">
        <f t="shared" si="405"/>
        <v>3450.1313439999667</v>
      </c>
      <c r="M966">
        <f t="shared" si="406"/>
        <v>0.52740848365793713</v>
      </c>
      <c r="N966">
        <f t="shared" si="407"/>
        <v>1.6119977468772115</v>
      </c>
      <c r="O966" s="6">
        <f t="shared" si="408"/>
        <v>0.27724511377217043</v>
      </c>
      <c r="P966" s="6">
        <f t="shared" si="409"/>
        <v>0.3352368147227357</v>
      </c>
      <c r="Q966">
        <f t="shared" si="410"/>
        <v>0.97361728079997356</v>
      </c>
      <c r="R966" s="8">
        <v>1.4635592964345325</v>
      </c>
      <c r="S966">
        <f t="shared" si="411"/>
        <v>1.8353815231296209</v>
      </c>
      <c r="T966">
        <f t="shared" si="412"/>
        <v>1.4240029058764303</v>
      </c>
      <c r="U966">
        <f t="shared" si="413"/>
        <v>1.2024913427400965</v>
      </c>
      <c r="V966">
        <f t="shared" si="414"/>
        <v>0.83330540417954069</v>
      </c>
      <c r="W966">
        <f t="shared" si="415"/>
        <v>0.52740848365793713</v>
      </c>
      <c r="X966">
        <f t="shared" si="416"/>
        <v>0.61288636274345287</v>
      </c>
      <c r="Y966">
        <f t="shared" si="417"/>
        <v>0.68708116178968048</v>
      </c>
      <c r="Z966">
        <f t="shared" si="418"/>
        <v>3.3881881371839078</v>
      </c>
      <c r="AA966">
        <f t="shared" si="419"/>
        <v>2.6287666581599289</v>
      </c>
      <c r="AB966">
        <f t="shared" si="420"/>
        <v>2.2198474002239394</v>
      </c>
      <c r="AC966">
        <f t="shared" si="421"/>
        <v>1.5383153036639583</v>
      </c>
      <c r="AD966">
        <f t="shared" si="422"/>
        <v>0.97361728079997356</v>
      </c>
      <c r="AE966">
        <f t="shared" si="423"/>
        <v>1.1375134607391013</v>
      </c>
      <c r="AF966">
        <f t="shared" si="424"/>
        <v>1.2318493892003128</v>
      </c>
      <c r="AG966">
        <f t="shared" si="425"/>
        <v>5.6097521591326958</v>
      </c>
      <c r="AH966">
        <f t="shared" si="426"/>
        <v>4.3523939165684711</v>
      </c>
      <c r="AI966">
        <f t="shared" si="427"/>
        <v>3.6753548628800421</v>
      </c>
      <c r="AJ966">
        <f t="shared" si="428"/>
        <v>2.5469564400659945</v>
      </c>
      <c r="AK966">
        <f t="shared" si="429"/>
        <v>1.6119977468772115</v>
      </c>
      <c r="AL966">
        <f t="shared" si="430"/>
        <v>1.7544633101579086</v>
      </c>
      <c r="AM966">
        <f t="shared" si="431"/>
        <v>1.8781234190855538</v>
      </c>
      <c r="AN966">
        <f>ACOS(COS(RADIANS(90-$C966)) *COS(RADIANS(90-'1. Intensity Data'!$C$8)) +SIN(RADIANS(90-'Climate Stations - U of M'!$C966)) *SIN(RADIANS(90-'1. Intensity Data'!$C$8)) *COS(RADIANS('Climate Stations - U of M'!$D966-'1. Intensity Data'!$C$9))) *6371</f>
        <v>225.38393578945303</v>
      </c>
    </row>
    <row r="967" spans="1:40" x14ac:dyDescent="0.25">
      <c r="A967">
        <v>815</v>
      </c>
      <c r="B967" t="s">
        <v>1629</v>
      </c>
      <c r="C967">
        <v>48.549999999999898</v>
      </c>
      <c r="D967">
        <v>-111.866699999999</v>
      </c>
      <c r="E967" s="13">
        <v>1044.2</v>
      </c>
      <c r="F967" t="s">
        <v>1630</v>
      </c>
      <c r="G967" t="s">
        <v>2345</v>
      </c>
      <c r="H967" s="8">
        <v>0.85</v>
      </c>
      <c r="I967" s="8">
        <v>1.3298099999999999</v>
      </c>
      <c r="J967" s="8">
        <v>2.1730499999999999</v>
      </c>
      <c r="K967" s="8">
        <v>3.3976099999999998</v>
      </c>
      <c r="L967">
        <f t="shared" si="405"/>
        <v>3425.8531280000002</v>
      </c>
      <c r="M967">
        <f t="shared" si="406"/>
        <v>0.51154652168354886</v>
      </c>
      <c r="N967">
        <f t="shared" si="407"/>
        <v>1.6203359642824744</v>
      </c>
      <c r="O967" s="6">
        <f t="shared" si="408"/>
        <v>0.28343121731656989</v>
      </c>
      <c r="P967" s="6">
        <f t="shared" si="409"/>
        <v>0.31508697251789497</v>
      </c>
      <c r="Q967">
        <f t="shared" si="410"/>
        <v>0.96771146840018474</v>
      </c>
      <c r="R967" s="8">
        <v>1.6910344044601895</v>
      </c>
      <c r="S967">
        <f t="shared" si="411"/>
        <v>1.7801818954587501</v>
      </c>
      <c r="T967">
        <f t="shared" si="412"/>
        <v>1.381175608545582</v>
      </c>
      <c r="U967">
        <f t="shared" si="413"/>
        <v>1.1663260694384914</v>
      </c>
      <c r="V967">
        <f t="shared" si="414"/>
        <v>0.80824350426000724</v>
      </c>
      <c r="W967">
        <f t="shared" si="415"/>
        <v>0.51154652168354886</v>
      </c>
      <c r="X967">
        <f t="shared" si="416"/>
        <v>0.59615989126266167</v>
      </c>
      <c r="Y967">
        <f t="shared" si="417"/>
        <v>0.66960429605733163</v>
      </c>
      <c r="Z967">
        <f t="shared" si="418"/>
        <v>3.367635910032643</v>
      </c>
      <c r="AA967">
        <f t="shared" si="419"/>
        <v>2.6128209646804992</v>
      </c>
      <c r="AB967">
        <f t="shared" si="420"/>
        <v>2.206382147952421</v>
      </c>
      <c r="AC967">
        <f t="shared" si="421"/>
        <v>1.528984120072292</v>
      </c>
      <c r="AD967">
        <f t="shared" si="422"/>
        <v>0.96771146840018474</v>
      </c>
      <c r="AE967">
        <f t="shared" si="423"/>
        <v>1.1943822377455156</v>
      </c>
      <c r="AF967">
        <f t="shared" si="424"/>
        <v>1.3380802646482945</v>
      </c>
      <c r="AG967">
        <f t="shared" si="425"/>
        <v>5.6387691557030104</v>
      </c>
      <c r="AH967">
        <f t="shared" si="426"/>
        <v>4.3749071035626814</v>
      </c>
      <c r="AI967">
        <f t="shared" si="427"/>
        <v>3.6943659985640411</v>
      </c>
      <c r="AJ967">
        <f t="shared" si="428"/>
        <v>2.5601308235663098</v>
      </c>
      <c r="AK967">
        <f t="shared" si="429"/>
        <v>1.6203359642824744</v>
      </c>
      <c r="AL967">
        <f t="shared" si="430"/>
        <v>1.7585144732118558</v>
      </c>
      <c r="AM967">
        <f t="shared" si="431"/>
        <v>1.8784534189625588</v>
      </c>
      <c r="AN967">
        <f>ACOS(COS(RADIANS(90-$C967)) *COS(RADIANS(90-'1. Intensity Data'!$C$8)) +SIN(RADIANS(90-'Climate Stations - U of M'!$C967)) *SIN(RADIANS(90-'1. Intensity Data'!$C$8)) *COS(RADIANS('Climate Stations - U of M'!$D967-'1. Intensity Data'!$C$9))) *6371</f>
        <v>218.12816187326382</v>
      </c>
    </row>
    <row r="968" spans="1:40" x14ac:dyDescent="0.25">
      <c r="A968" s="1">
        <v>1033</v>
      </c>
      <c r="B968" t="s">
        <v>2061</v>
      </c>
      <c r="C968">
        <v>45.451099999999897</v>
      </c>
      <c r="D968">
        <v>-111.2189</v>
      </c>
      <c r="E968" s="13">
        <v>1636.8</v>
      </c>
      <c r="F968" t="s">
        <v>2062</v>
      </c>
      <c r="G968" t="s">
        <v>2345</v>
      </c>
      <c r="H968" s="8">
        <v>0.98624999999999996</v>
      </c>
      <c r="I968" s="8">
        <v>1.57172</v>
      </c>
      <c r="J968" s="8">
        <v>2.1610900000000002</v>
      </c>
      <c r="K968" s="8">
        <v>3.34124</v>
      </c>
      <c r="L968">
        <f t="shared" si="405"/>
        <v>5370.0789119999999</v>
      </c>
      <c r="M968">
        <f t="shared" si="406"/>
        <v>0.57879356731797005</v>
      </c>
      <c r="N968">
        <f t="shared" si="407"/>
        <v>1.5680151761243653</v>
      </c>
      <c r="O968" s="6">
        <f t="shared" si="408"/>
        <v>0.25286702236510267</v>
      </c>
      <c r="P968" s="6">
        <f t="shared" si="409"/>
        <v>0.40351950370901046</v>
      </c>
      <c r="Q968">
        <f t="shared" si="410"/>
        <v>0.98576733991668786</v>
      </c>
      <c r="R968" s="8">
        <v>1.322796198256559</v>
      </c>
      <c r="S968">
        <f t="shared" si="411"/>
        <v>2.0142016142665358</v>
      </c>
      <c r="T968">
        <f t="shared" si="412"/>
        <v>1.5627426317585191</v>
      </c>
      <c r="U968">
        <f t="shared" si="413"/>
        <v>1.3196493334849715</v>
      </c>
      <c r="V968">
        <f t="shared" si="414"/>
        <v>0.91449383636239268</v>
      </c>
      <c r="W968">
        <f t="shared" si="415"/>
        <v>0.57879356731797005</v>
      </c>
      <c r="X968">
        <f t="shared" si="416"/>
        <v>0.68065767548847755</v>
      </c>
      <c r="Y968">
        <f t="shared" si="417"/>
        <v>0.76907572138047797</v>
      </c>
      <c r="Z968">
        <f t="shared" si="418"/>
        <v>3.4304703429100734</v>
      </c>
      <c r="AA968">
        <f t="shared" si="419"/>
        <v>2.6615718177750574</v>
      </c>
      <c r="AB968">
        <f t="shared" si="420"/>
        <v>2.2475495350100481</v>
      </c>
      <c r="AC968">
        <f t="shared" si="421"/>
        <v>1.5575123970683669</v>
      </c>
      <c r="AD968">
        <f t="shared" si="422"/>
        <v>0.98576733991668786</v>
      </c>
      <c r="AE968">
        <f t="shared" si="423"/>
        <v>1.1023226861946078</v>
      </c>
      <c r="AF968">
        <f t="shared" si="424"/>
        <v>1.1661130223511993</v>
      </c>
      <c r="AG968">
        <f t="shared" si="425"/>
        <v>5.4566928129127907</v>
      </c>
      <c r="AH968">
        <f t="shared" si="426"/>
        <v>4.2336409755357867</v>
      </c>
      <c r="AI968">
        <f t="shared" si="427"/>
        <v>3.5750746015635526</v>
      </c>
      <c r="AJ968">
        <f t="shared" si="428"/>
        <v>2.4774639782764973</v>
      </c>
      <c r="AK968">
        <f t="shared" si="429"/>
        <v>1.5680151761243653</v>
      </c>
      <c r="AL968">
        <f t="shared" si="430"/>
        <v>1.7162838820932738</v>
      </c>
      <c r="AM968">
        <f t="shared" si="431"/>
        <v>1.8449811188742871</v>
      </c>
      <c r="AN968">
        <f>ACOS(COS(RADIANS(90-$C968)) *COS(RADIANS(90-'1. Intensity Data'!$C$8)) +SIN(RADIANS(90-'Climate Stations - U of M'!$C968)) *SIN(RADIANS(90-'1. Intensity Data'!$C$8)) *COS(RADIANS('Climate Stations - U of M'!$D968-'1. Intensity Data'!$C$9))) *6371</f>
        <v>140.79132340801789</v>
      </c>
    </row>
    <row r="969" spans="1:40" x14ac:dyDescent="0.25">
      <c r="A969">
        <v>244</v>
      </c>
      <c r="B969" t="s">
        <v>490</v>
      </c>
      <c r="C969">
        <v>45.977200000000003</v>
      </c>
      <c r="D969">
        <v>-108.4106</v>
      </c>
      <c r="E969">
        <v>958.6</v>
      </c>
      <c r="F969" t="s">
        <v>491</v>
      </c>
      <c r="G969" t="s">
        <v>2345</v>
      </c>
      <c r="H969" s="8">
        <v>0.86667000000000005</v>
      </c>
      <c r="I969" s="8">
        <v>1.33409</v>
      </c>
      <c r="J969" s="8">
        <v>2.1409699999999998</v>
      </c>
      <c r="K969" s="8">
        <v>3.3201999999999998</v>
      </c>
      <c r="L969">
        <f t="shared" si="405"/>
        <v>3145.0132240000003</v>
      </c>
      <c r="M969">
        <f t="shared" si="406"/>
        <v>0.52908615694668282</v>
      </c>
      <c r="N969">
        <f t="shared" si="407"/>
        <v>1.6217374514401408</v>
      </c>
      <c r="O969" s="6">
        <f t="shared" si="408"/>
        <v>0.27930594809318471</v>
      </c>
      <c r="P969" s="6">
        <f t="shared" si="409"/>
        <v>0.33548602651226922</v>
      </c>
      <c r="Q969">
        <f t="shared" si="410"/>
        <v>0.97861173897620513</v>
      </c>
      <c r="R969" s="8">
        <v>1.5167298305800507</v>
      </c>
      <c r="S969">
        <f t="shared" si="411"/>
        <v>1.8412198261744561</v>
      </c>
      <c r="T969">
        <f t="shared" si="412"/>
        <v>1.4285326237560436</v>
      </c>
      <c r="U969">
        <f t="shared" si="413"/>
        <v>1.2063164378384368</v>
      </c>
      <c r="V969">
        <f t="shared" si="414"/>
        <v>0.83595612797575891</v>
      </c>
      <c r="W969">
        <f t="shared" si="415"/>
        <v>0.52908615694668282</v>
      </c>
      <c r="X969">
        <f t="shared" si="416"/>
        <v>0.61348211771001215</v>
      </c>
      <c r="Y969">
        <f t="shared" si="417"/>
        <v>0.68673781165258196</v>
      </c>
      <c r="Z969">
        <f t="shared" si="418"/>
        <v>3.4055688516371934</v>
      </c>
      <c r="AA969">
        <f t="shared" si="419"/>
        <v>2.6422516952357538</v>
      </c>
      <c r="AB969">
        <f t="shared" si="420"/>
        <v>2.2312347648657473</v>
      </c>
      <c r="AC969">
        <f t="shared" si="421"/>
        <v>1.5462065475824043</v>
      </c>
      <c r="AD969">
        <f t="shared" si="422"/>
        <v>0.97861173897620513</v>
      </c>
      <c r="AE969">
        <f t="shared" si="423"/>
        <v>1.150806094275481</v>
      </c>
      <c r="AF969">
        <f t="shared" si="424"/>
        <v>1.2566800286462698</v>
      </c>
      <c r="AG969">
        <f t="shared" si="425"/>
        <v>5.6436463310116896</v>
      </c>
      <c r="AH969">
        <f t="shared" si="426"/>
        <v>4.3786911188883808</v>
      </c>
      <c r="AI969">
        <f t="shared" si="427"/>
        <v>3.6975613892835208</v>
      </c>
      <c r="AJ969">
        <f t="shared" si="428"/>
        <v>2.5623451732754225</v>
      </c>
      <c r="AK969">
        <f t="shared" si="429"/>
        <v>1.6217374514401408</v>
      </c>
      <c r="AL969">
        <f t="shared" si="430"/>
        <v>1.7515455885801057</v>
      </c>
      <c r="AM969">
        <f t="shared" si="431"/>
        <v>1.8642190516175949</v>
      </c>
      <c r="AN969">
        <f>ACOS(COS(RADIANS(90-$C969)) *COS(RADIANS(90-'1. Intensity Data'!$C$8)) +SIN(RADIANS(90-'Climate Stations - U of M'!$C969)) *SIN(RADIANS(90-'1. Intensity Data'!$C$8)) *COS(RADIANS('Climate Stations - U of M'!$D969-'1. Intensity Data'!$C$9))) *6371</f>
        <v>285.10227167586839</v>
      </c>
    </row>
    <row r="970" spans="1:40" x14ac:dyDescent="0.25">
      <c r="A970">
        <v>818</v>
      </c>
      <c r="B970" t="s">
        <v>1635</v>
      </c>
      <c r="C970">
        <v>48.833300000000001</v>
      </c>
      <c r="D970">
        <v>-113.5167</v>
      </c>
      <c r="E970" s="13">
        <v>1495</v>
      </c>
      <c r="F970" t="s">
        <v>1636</v>
      </c>
      <c r="G970" t="s">
        <v>2345</v>
      </c>
      <c r="H970" s="8">
        <v>1.11429</v>
      </c>
      <c r="I970" s="8">
        <v>1.99607</v>
      </c>
      <c r="J970" s="8">
        <v>2.4249999999999998</v>
      </c>
      <c r="K970" s="8">
        <v>4.3797600000000001</v>
      </c>
      <c r="L970">
        <f t="shared" si="405"/>
        <v>4904.8558000000003</v>
      </c>
      <c r="M970">
        <f t="shared" si="406"/>
        <v>0.58161864145495901</v>
      </c>
      <c r="N970">
        <f t="shared" si="407"/>
        <v>1.5402646144632945</v>
      </c>
      <c r="O970" s="6">
        <f t="shared" si="408"/>
        <v>0.24505121050621678</v>
      </c>
      <c r="P970" s="6">
        <f t="shared" si="409"/>
        <v>0.41176208579977325</v>
      </c>
      <c r="Q970">
        <f t="shared" si="410"/>
        <v>0.9760133501315339</v>
      </c>
      <c r="R970" s="8">
        <v>1.9182286374552369</v>
      </c>
      <c r="S970">
        <f t="shared" si="411"/>
        <v>2.0240328722632572</v>
      </c>
      <c r="T970">
        <f t="shared" si="412"/>
        <v>1.5703703319283895</v>
      </c>
      <c r="U970">
        <f t="shared" si="413"/>
        <v>1.3260905025173064</v>
      </c>
      <c r="V970">
        <f t="shared" si="414"/>
        <v>0.91895745349883529</v>
      </c>
      <c r="W970">
        <f t="shared" si="415"/>
        <v>0.58161864145495901</v>
      </c>
      <c r="X970">
        <f t="shared" si="416"/>
        <v>0.71478648109121923</v>
      </c>
      <c r="Y970">
        <f t="shared" si="417"/>
        <v>0.83037616589549312</v>
      </c>
      <c r="Z970">
        <f t="shared" si="418"/>
        <v>3.3965264584577377</v>
      </c>
      <c r="AA970">
        <f t="shared" si="419"/>
        <v>2.6352360453551418</v>
      </c>
      <c r="AB970">
        <f t="shared" si="420"/>
        <v>2.2253104382998972</v>
      </c>
      <c r="AC970">
        <f t="shared" si="421"/>
        <v>1.5421010932078236</v>
      </c>
      <c r="AD970">
        <f t="shared" si="422"/>
        <v>0.9760133501315339</v>
      </c>
      <c r="AE970">
        <f t="shared" si="423"/>
        <v>1.2511807959942773</v>
      </c>
      <c r="AF970">
        <f t="shared" si="424"/>
        <v>1.4441799714569816</v>
      </c>
      <c r="AG970">
        <f t="shared" si="425"/>
        <v>5.3601208583322641</v>
      </c>
      <c r="AH970">
        <f t="shared" si="426"/>
        <v>4.1587144590508958</v>
      </c>
      <c r="AI970">
        <f t="shared" si="427"/>
        <v>3.5118033209763113</v>
      </c>
      <c r="AJ970">
        <f t="shared" si="428"/>
        <v>2.4336180908520055</v>
      </c>
      <c r="AK970">
        <f t="shared" si="429"/>
        <v>1.5402646144632945</v>
      </c>
      <c r="AL970">
        <f t="shared" si="430"/>
        <v>1.7614484608474708</v>
      </c>
      <c r="AM970">
        <f t="shared" si="431"/>
        <v>1.9534360395089361</v>
      </c>
      <c r="AN970">
        <f>ACOS(COS(RADIANS(90-$C970)) *COS(RADIANS(90-'1. Intensity Data'!$C$8)) +SIN(RADIANS(90-'Climate Stations - U of M'!$C970)) *SIN(RADIANS(90-'1. Intensity Data'!$C$8)) *COS(RADIANS('Climate Stations - U of M'!$D970-'1. Intensity Data'!$C$9))) *6371</f>
        <v>273.53536215154475</v>
      </c>
    </row>
    <row r="971" spans="1:40" x14ac:dyDescent="0.25">
      <c r="A971">
        <v>107</v>
      </c>
      <c r="B971" t="s">
        <v>216</v>
      </c>
      <c r="C971">
        <v>45.462200000000003</v>
      </c>
      <c r="D971">
        <v>-112.162499999999</v>
      </c>
      <c r="E971" s="13">
        <v>1645.5999999999899</v>
      </c>
      <c r="F971" t="s">
        <v>217</v>
      </c>
      <c r="G971" t="s">
        <v>2345</v>
      </c>
      <c r="H971" s="8">
        <v>0.72499999999999998</v>
      </c>
      <c r="I971" s="8">
        <v>1.19615</v>
      </c>
      <c r="J971" s="8">
        <v>1.6225499999999999</v>
      </c>
      <c r="K971" s="8">
        <v>2.74336</v>
      </c>
      <c r="L971">
        <f t="shared" si="405"/>
        <v>5398.9503039999672</v>
      </c>
      <c r="M971">
        <f t="shared" si="406"/>
        <v>0.4190932993353676</v>
      </c>
      <c r="N971">
        <f t="shared" si="407"/>
        <v>1.2354873903581955</v>
      </c>
      <c r="O971" s="6">
        <f t="shared" si="408"/>
        <v>0.20868846882802999</v>
      </c>
      <c r="P971" s="6">
        <f t="shared" si="409"/>
        <v>0.2744414755518465</v>
      </c>
      <c r="Q971">
        <f t="shared" si="410"/>
        <v>0.75496443295502091</v>
      </c>
      <c r="R971" s="8">
        <v>1.3078644135295097</v>
      </c>
      <c r="S971">
        <f t="shared" si="411"/>
        <v>1.4584446816870793</v>
      </c>
      <c r="T971">
        <f t="shared" si="412"/>
        <v>1.1315519082054926</v>
      </c>
      <c r="U971">
        <f t="shared" si="413"/>
        <v>0.95553272248463805</v>
      </c>
      <c r="V971">
        <f t="shared" si="414"/>
        <v>0.6621674129498808</v>
      </c>
      <c r="W971">
        <f t="shared" si="415"/>
        <v>0.4190932993353676</v>
      </c>
      <c r="X971">
        <f t="shared" si="416"/>
        <v>0.49556997450152573</v>
      </c>
      <c r="Y971">
        <f t="shared" si="417"/>
        <v>0.56195172854575093</v>
      </c>
      <c r="Z971">
        <f t="shared" si="418"/>
        <v>2.6272762266834726</v>
      </c>
      <c r="AA971">
        <f t="shared" si="419"/>
        <v>2.0384039689785567</v>
      </c>
      <c r="AB971">
        <f t="shared" si="420"/>
        <v>1.7213189071374475</v>
      </c>
      <c r="AC971">
        <f t="shared" si="421"/>
        <v>1.1928438040689331</v>
      </c>
      <c r="AD971">
        <f t="shared" si="422"/>
        <v>0.75496443295502091</v>
      </c>
      <c r="AE971">
        <f t="shared" si="423"/>
        <v>1.0985897400128457</v>
      </c>
      <c r="AF971">
        <f t="shared" si="424"/>
        <v>1.1591398788836673</v>
      </c>
      <c r="AG971">
        <f t="shared" si="425"/>
        <v>4.2994961184465197</v>
      </c>
      <c r="AH971">
        <f t="shared" si="426"/>
        <v>3.3358159539671286</v>
      </c>
      <c r="AI971">
        <f t="shared" si="427"/>
        <v>2.8169112500166857</v>
      </c>
      <c r="AJ971">
        <f t="shared" si="428"/>
        <v>1.9520700767659491</v>
      </c>
      <c r="AK971">
        <f t="shared" si="429"/>
        <v>1.2354873903581955</v>
      </c>
      <c r="AL971">
        <f t="shared" si="430"/>
        <v>1.3322530427686465</v>
      </c>
      <c r="AM971">
        <f t="shared" si="431"/>
        <v>1.4162456290609184</v>
      </c>
      <c r="AN971">
        <f>ACOS(COS(RADIANS(90-$C971)) *COS(RADIANS(90-'1. Intensity Data'!$C$8)) +SIN(RADIANS(90-'Climate Stations - U of M'!$C971)) *SIN(RADIANS(90-'1. Intensity Data'!$C$8)) *COS(RADIANS('Climate Stations - U of M'!$D971-'1. Intensity Data'!$C$9))) *6371</f>
        <v>126.02444815142471</v>
      </c>
    </row>
    <row r="972" spans="1:40" x14ac:dyDescent="0.25">
      <c r="A972">
        <v>106</v>
      </c>
      <c r="B972" t="s">
        <v>214</v>
      </c>
      <c r="C972">
        <v>45.49</v>
      </c>
      <c r="D972">
        <v>-112.2</v>
      </c>
      <c r="E972" s="13">
        <v>1610.5999999999899</v>
      </c>
      <c r="F972" t="s">
        <v>215</v>
      </c>
      <c r="G972" t="s">
        <v>2345</v>
      </c>
      <c r="H972" s="8">
        <v>0.70713999999999999</v>
      </c>
      <c r="I972" s="8">
        <v>1.1964300000000001</v>
      </c>
      <c r="J972" s="8">
        <v>1.61188</v>
      </c>
      <c r="K972" s="8">
        <v>2.74</v>
      </c>
      <c r="L972">
        <f t="shared" si="405"/>
        <v>5284.1209039999667</v>
      </c>
      <c r="M972">
        <f t="shared" si="406"/>
        <v>0.39997480157134141</v>
      </c>
      <c r="N972">
        <f t="shared" si="407"/>
        <v>1.2302883986978113</v>
      </c>
      <c r="O972" s="6">
        <f t="shared" si="408"/>
        <v>0.21224660386055097</v>
      </c>
      <c r="P972" s="6">
        <f t="shared" si="409"/>
        <v>0.25285666652197691</v>
      </c>
      <c r="Q972">
        <f t="shared" si="410"/>
        <v>0.74157253260989409</v>
      </c>
      <c r="R972" s="8">
        <v>1.9913991292775677</v>
      </c>
      <c r="S972">
        <f t="shared" si="411"/>
        <v>1.3919123094682679</v>
      </c>
      <c r="T972">
        <f t="shared" si="412"/>
        <v>1.0799319642426219</v>
      </c>
      <c r="U972">
        <f t="shared" si="413"/>
        <v>0.91194254758265836</v>
      </c>
      <c r="V972">
        <f t="shared" si="414"/>
        <v>0.63196018648271945</v>
      </c>
      <c r="W972">
        <f t="shared" si="415"/>
        <v>0.39997480157134141</v>
      </c>
      <c r="X972">
        <f t="shared" si="416"/>
        <v>0.47676610117850604</v>
      </c>
      <c r="Y972">
        <f t="shared" si="417"/>
        <v>0.54342094923752504</v>
      </c>
      <c r="Z972">
        <f t="shared" si="418"/>
        <v>2.5806724134824313</v>
      </c>
      <c r="AA972">
        <f t="shared" si="419"/>
        <v>2.0022458380467141</v>
      </c>
      <c r="AB972">
        <f t="shared" si="420"/>
        <v>1.6907853743505583</v>
      </c>
      <c r="AC972">
        <f t="shared" si="421"/>
        <v>1.1716846015236326</v>
      </c>
      <c r="AD972">
        <f t="shared" si="422"/>
        <v>0.74157253260989409</v>
      </c>
      <c r="AE972">
        <f t="shared" si="423"/>
        <v>1.2694734189498602</v>
      </c>
      <c r="AF972">
        <f t="shared" si="424"/>
        <v>1.4783505911380104</v>
      </c>
      <c r="AG972">
        <f t="shared" si="425"/>
        <v>4.2814036274683831</v>
      </c>
      <c r="AH972">
        <f t="shared" si="426"/>
        <v>3.3217786764840902</v>
      </c>
      <c r="AI972">
        <f t="shared" si="427"/>
        <v>2.8050575490310092</v>
      </c>
      <c r="AJ972">
        <f t="shared" si="428"/>
        <v>1.9438556699425418</v>
      </c>
      <c r="AK972">
        <f t="shared" si="429"/>
        <v>1.2302883986978113</v>
      </c>
      <c r="AL972">
        <f t="shared" si="430"/>
        <v>1.3256862990233584</v>
      </c>
      <c r="AM972">
        <f t="shared" si="431"/>
        <v>1.4084916765059334</v>
      </c>
      <c r="AN972">
        <f>ACOS(COS(RADIANS(90-$C972)) *COS(RADIANS(90-'1. Intensity Data'!$C$8)) +SIN(RADIANS(90-'Climate Stations - U of M'!$C972)) *SIN(RADIANS(90-'1. Intensity Data'!$C$8)) *COS(RADIANS('Climate Stations - U of M'!$D972-'1. Intensity Data'!$C$9))) *6371</f>
        <v>123.25107448040535</v>
      </c>
    </row>
    <row r="973" spans="1:40" x14ac:dyDescent="0.25">
      <c r="A973">
        <v>105</v>
      </c>
      <c r="B973" t="s">
        <v>212</v>
      </c>
      <c r="C973">
        <v>45.481200000000001</v>
      </c>
      <c r="D973">
        <v>-112.15260000000001</v>
      </c>
      <c r="E973" s="13">
        <v>1755.5999999999899</v>
      </c>
      <c r="F973" t="s">
        <v>213</v>
      </c>
      <c r="G973" t="s">
        <v>2345</v>
      </c>
      <c r="H973" s="8">
        <v>0.75346999999999997</v>
      </c>
      <c r="I973" s="8">
        <v>1.2480500000000001</v>
      </c>
      <c r="J973" s="8">
        <v>1.66903</v>
      </c>
      <c r="K973" s="8">
        <v>2.8149099999999998</v>
      </c>
      <c r="L973">
        <f t="shared" si="405"/>
        <v>5759.8427039999669</v>
      </c>
      <c r="M973">
        <f t="shared" si="406"/>
        <v>0.43284609302592036</v>
      </c>
      <c r="N973">
        <f t="shared" si="407"/>
        <v>1.2473389660357892</v>
      </c>
      <c r="O973" s="6">
        <f t="shared" si="408"/>
        <v>0.20820247526144797</v>
      </c>
      <c r="P973" s="6">
        <f t="shared" si="409"/>
        <v>0.28853113431284583</v>
      </c>
      <c r="Q973">
        <f t="shared" si="410"/>
        <v>0.76793505017431762</v>
      </c>
      <c r="R973" s="8">
        <v>1.1821677266003117</v>
      </c>
      <c r="S973">
        <f t="shared" si="411"/>
        <v>1.5063044037302027</v>
      </c>
      <c r="T973">
        <f t="shared" si="412"/>
        <v>1.168684451169985</v>
      </c>
      <c r="U973">
        <f t="shared" si="413"/>
        <v>0.98688909209909836</v>
      </c>
      <c r="V973">
        <f t="shared" si="414"/>
        <v>0.68389682698095422</v>
      </c>
      <c r="W973">
        <f t="shared" si="415"/>
        <v>0.43284609302592036</v>
      </c>
      <c r="X973">
        <f t="shared" si="416"/>
        <v>0.51300206976944029</v>
      </c>
      <c r="Y973">
        <f t="shared" si="417"/>
        <v>0.58257745758281554</v>
      </c>
      <c r="Z973">
        <f t="shared" si="418"/>
        <v>2.6724139746066249</v>
      </c>
      <c r="AA973">
        <f t="shared" si="419"/>
        <v>2.0734246354706576</v>
      </c>
      <c r="AB973">
        <f t="shared" si="420"/>
        <v>1.750891914397444</v>
      </c>
      <c r="AC973">
        <f t="shared" si="421"/>
        <v>1.2133373792754218</v>
      </c>
      <c r="AD973">
        <f t="shared" si="422"/>
        <v>0.76793505017431762</v>
      </c>
      <c r="AE973">
        <f t="shared" si="423"/>
        <v>1.0671655682805461</v>
      </c>
      <c r="AF973">
        <f t="shared" si="424"/>
        <v>1.1004395260877318</v>
      </c>
      <c r="AG973">
        <f t="shared" si="425"/>
        <v>4.3407396018045459</v>
      </c>
      <c r="AH973">
        <f t="shared" si="426"/>
        <v>3.3678152082966308</v>
      </c>
      <c r="AI973">
        <f t="shared" si="427"/>
        <v>2.8439328425615993</v>
      </c>
      <c r="AJ973">
        <f t="shared" si="428"/>
        <v>1.9707955663365471</v>
      </c>
      <c r="AK973">
        <f t="shared" si="429"/>
        <v>1.2473389660357892</v>
      </c>
      <c r="AL973">
        <f t="shared" si="430"/>
        <v>1.352761724526842</v>
      </c>
      <c r="AM973">
        <f t="shared" si="431"/>
        <v>1.4442686788970758</v>
      </c>
      <c r="AN973">
        <f>ACOS(COS(RADIANS(90-$C973)) *COS(RADIANS(90-'1. Intensity Data'!$C$8)) +SIN(RADIANS(90-'Climate Stations - U of M'!$C973)) *SIN(RADIANS(90-'1. Intensity Data'!$C$8)) *COS(RADIANS('Climate Stations - U of M'!$D973-'1. Intensity Data'!$C$9))) *6371</f>
        <v>123.85186452679928</v>
      </c>
    </row>
    <row r="974" spans="1:40" x14ac:dyDescent="0.25">
      <c r="A974">
        <v>819</v>
      </c>
      <c r="B974" t="s">
        <v>1637</v>
      </c>
      <c r="C974">
        <v>47.5319</v>
      </c>
      <c r="D974">
        <v>-110.576899999999</v>
      </c>
      <c r="E974" s="13">
        <v>1310.5999999999899</v>
      </c>
      <c r="F974" t="s">
        <v>1638</v>
      </c>
      <c r="G974" t="s">
        <v>2345</v>
      </c>
      <c r="H974" s="8">
        <v>1.5</v>
      </c>
      <c r="I974" s="8">
        <v>2.4514300000000002</v>
      </c>
      <c r="J974" s="8">
        <v>3.0874199999999998</v>
      </c>
      <c r="K974" s="8">
        <v>5.0999999999999996</v>
      </c>
      <c r="L974">
        <f t="shared" si="405"/>
        <v>4299.8689039999672</v>
      </c>
      <c r="M974">
        <f t="shared" si="406"/>
        <v>0.84487015333907145</v>
      </c>
      <c r="N974">
        <f t="shared" si="407"/>
        <v>1.9568758599574128</v>
      </c>
      <c r="O974" s="6">
        <f t="shared" si="408"/>
        <v>0.28425336586092986</v>
      </c>
      <c r="P974" s="6">
        <f t="shared" si="409"/>
        <v>0.64784073422789334</v>
      </c>
      <c r="Q974">
        <f t="shared" si="410"/>
        <v>1.302358297092653</v>
      </c>
      <c r="R974" s="8">
        <v>1.574498511390684</v>
      </c>
      <c r="S974">
        <f t="shared" si="411"/>
        <v>2.9401481336199682</v>
      </c>
      <c r="T974">
        <f t="shared" si="412"/>
        <v>2.2811494140154931</v>
      </c>
      <c r="U974">
        <f t="shared" si="413"/>
        <v>1.9263039496130827</v>
      </c>
      <c r="V974">
        <f t="shared" si="414"/>
        <v>1.334894842275733</v>
      </c>
      <c r="W974">
        <f t="shared" si="415"/>
        <v>0.84487015333907145</v>
      </c>
      <c r="X974">
        <f t="shared" si="416"/>
        <v>1.0086526150043036</v>
      </c>
      <c r="Y974">
        <f t="shared" si="417"/>
        <v>1.150815791729725</v>
      </c>
      <c r="Z974">
        <f t="shared" si="418"/>
        <v>4.5322068738824326</v>
      </c>
      <c r="AA974">
        <f t="shared" si="419"/>
        <v>3.5163674021501636</v>
      </c>
      <c r="AB974">
        <f t="shared" si="420"/>
        <v>2.9693769173712488</v>
      </c>
      <c r="AC974">
        <f t="shared" si="421"/>
        <v>2.0577261094063921</v>
      </c>
      <c r="AD974">
        <f t="shared" si="422"/>
        <v>1.302358297092653</v>
      </c>
      <c r="AE974">
        <f t="shared" si="423"/>
        <v>1.1652482644781392</v>
      </c>
      <c r="AF974">
        <f t="shared" si="424"/>
        <v>1.2836580025848354</v>
      </c>
      <c r="AG974">
        <f t="shared" si="425"/>
        <v>6.8099279926517955</v>
      </c>
      <c r="AH974">
        <f t="shared" si="426"/>
        <v>5.2835648218850144</v>
      </c>
      <c r="AI974">
        <f t="shared" si="427"/>
        <v>4.461676960702901</v>
      </c>
      <c r="AJ974">
        <f t="shared" si="428"/>
        <v>3.0918638587327121</v>
      </c>
      <c r="AK974">
        <f t="shared" si="429"/>
        <v>1.9568758599574128</v>
      </c>
      <c r="AL974">
        <f t="shared" si="430"/>
        <v>2.2395118949680595</v>
      </c>
      <c r="AM974">
        <f t="shared" si="431"/>
        <v>2.484839973357301</v>
      </c>
      <c r="AN974">
        <f>ACOS(COS(RADIANS(90-$C974)) *COS(RADIANS(90-'1. Intensity Data'!$C$8)) +SIN(RADIANS(90-'Climate Stations - U of M'!$C974)) *SIN(RADIANS(90-'1. Intensity Data'!$C$8)) *COS(RADIANS('Climate Stations - U of M'!$D974-'1. Intensity Data'!$C$9))) *6371</f>
        <v>150.95160435932144</v>
      </c>
    </row>
    <row r="975" spans="1:40" x14ac:dyDescent="0.25">
      <c r="A975" s="1">
        <v>1095</v>
      </c>
      <c r="B975" t="s">
        <v>2184</v>
      </c>
      <c r="C975">
        <v>44.966700000000003</v>
      </c>
      <c r="D975">
        <v>-111.95</v>
      </c>
      <c r="E975" s="13">
        <v>2133.5999999999899</v>
      </c>
      <c r="F975" t="s">
        <v>2185</v>
      </c>
      <c r="G975" t="s">
        <v>2345</v>
      </c>
      <c r="H975" s="8">
        <v>0.76249999999999996</v>
      </c>
      <c r="I975" s="8">
        <v>1.2749999999999999</v>
      </c>
      <c r="J975" s="8">
        <v>1.74756</v>
      </c>
      <c r="K975" s="8">
        <v>2.8087</v>
      </c>
      <c r="L975">
        <f t="shared" si="405"/>
        <v>7000.0002239999667</v>
      </c>
      <c r="M975">
        <f t="shared" si="406"/>
        <v>0.43384436274509802</v>
      </c>
      <c r="N975">
        <f t="shared" si="407"/>
        <v>1.2841040011395803</v>
      </c>
      <c r="O975" s="6">
        <f t="shared" si="408"/>
        <v>0.21734525518247219</v>
      </c>
      <c r="P975" s="6">
        <f t="shared" si="409"/>
        <v>0.28319211190728566</v>
      </c>
      <c r="Q975">
        <f t="shared" si="410"/>
        <v>0.78364805652343306</v>
      </c>
      <c r="R975" s="8">
        <v>1.2032342156891263</v>
      </c>
      <c r="S975">
        <f t="shared" si="411"/>
        <v>1.5097783823529412</v>
      </c>
      <c r="T975">
        <f t="shared" si="412"/>
        <v>1.1713797794117649</v>
      </c>
      <c r="U975">
        <f t="shared" si="413"/>
        <v>0.98916514705882341</v>
      </c>
      <c r="V975">
        <f t="shared" si="414"/>
        <v>0.68547409313725494</v>
      </c>
      <c r="W975">
        <f t="shared" si="415"/>
        <v>0.43384436274509802</v>
      </c>
      <c r="X975">
        <f t="shared" si="416"/>
        <v>0.51600827205882349</v>
      </c>
      <c r="Y975">
        <f t="shared" si="417"/>
        <v>0.58732654534313722</v>
      </c>
      <c r="Z975">
        <f t="shared" si="418"/>
        <v>2.7270952367015466</v>
      </c>
      <c r="AA975">
        <f t="shared" si="419"/>
        <v>2.1158497526132694</v>
      </c>
      <c r="AB975">
        <f t="shared" si="420"/>
        <v>1.7867175688734271</v>
      </c>
      <c r="AC975">
        <f t="shared" si="421"/>
        <v>1.2381639293070243</v>
      </c>
      <c r="AD975">
        <f t="shared" si="422"/>
        <v>0.78364805652343306</v>
      </c>
      <c r="AE975">
        <f t="shared" si="423"/>
        <v>1.0724321905527496</v>
      </c>
      <c r="AF975">
        <f t="shared" si="424"/>
        <v>1.1102775764922082</v>
      </c>
      <c r="AG975">
        <f t="shared" si="425"/>
        <v>4.4686819239657396</v>
      </c>
      <c r="AH975">
        <f t="shared" si="426"/>
        <v>3.4670808030768665</v>
      </c>
      <c r="AI975">
        <f t="shared" si="427"/>
        <v>2.9277571225982428</v>
      </c>
      <c r="AJ975">
        <f t="shared" si="428"/>
        <v>2.028884321800537</v>
      </c>
      <c r="AK975">
        <f t="shared" si="429"/>
        <v>1.2841040011395803</v>
      </c>
      <c r="AL975">
        <f t="shared" si="430"/>
        <v>1.3999680008546853</v>
      </c>
      <c r="AM975">
        <f t="shared" si="431"/>
        <v>1.5005379526073965</v>
      </c>
      <c r="AN975">
        <f>ACOS(COS(RADIANS(90-$C975)) *COS(RADIANS(90-'1. Intensity Data'!$C$8)) +SIN(RADIANS(90-'Climate Stations - U of M'!$C975)) *SIN(RADIANS(90-'1. Intensity Data'!$C$8)) *COS(RADIANS('Climate Stations - U of M'!$D975-'1. Intensity Data'!$C$9))) *6371</f>
        <v>180.66040068770093</v>
      </c>
    </row>
    <row r="976" spans="1:40" x14ac:dyDescent="0.25">
      <c r="A976" s="1">
        <v>1075</v>
      </c>
      <c r="B976" t="s">
        <v>2144</v>
      </c>
      <c r="C976">
        <v>45.399999999999899</v>
      </c>
      <c r="D976">
        <v>-110.95</v>
      </c>
      <c r="E976" s="13">
        <v>2468.9</v>
      </c>
      <c r="F976" t="s">
        <v>2145</v>
      </c>
      <c r="G976" t="s">
        <v>2345</v>
      </c>
      <c r="H976" s="8">
        <v>1.35</v>
      </c>
      <c r="I976" s="8">
        <v>2.2551299999999999</v>
      </c>
      <c r="J976" s="8">
        <v>2.7467600000000001</v>
      </c>
      <c r="K976" s="8">
        <v>4.6886099999999997</v>
      </c>
      <c r="L976">
        <f t="shared" si="405"/>
        <v>8100.0658760000006</v>
      </c>
      <c r="M976">
        <f t="shared" si="406"/>
        <v>0.74726008700163649</v>
      </c>
      <c r="N976">
        <f t="shared" si="407"/>
        <v>1.6461267882543078</v>
      </c>
      <c r="O976" s="6">
        <f t="shared" si="408"/>
        <v>0.22977030043162947</v>
      </c>
      <c r="P976" s="6">
        <f t="shared" si="409"/>
        <v>0.5879954510810409</v>
      </c>
      <c r="Q976">
        <f t="shared" si="410"/>
        <v>1.1170611196676743</v>
      </c>
      <c r="R976" s="8">
        <v>1.3345299627271161</v>
      </c>
      <c r="S976">
        <f t="shared" si="411"/>
        <v>2.6004651027656949</v>
      </c>
      <c r="T976">
        <f t="shared" si="412"/>
        <v>2.0176022349044187</v>
      </c>
      <c r="U976">
        <f t="shared" si="413"/>
        <v>1.703752998363731</v>
      </c>
      <c r="V976">
        <f t="shared" si="414"/>
        <v>1.1806709374625857</v>
      </c>
      <c r="W976">
        <f t="shared" si="415"/>
        <v>0.74726008700163649</v>
      </c>
      <c r="X976">
        <f t="shared" si="416"/>
        <v>0.89794506525122741</v>
      </c>
      <c r="Y976">
        <f t="shared" si="417"/>
        <v>1.0287396263718724</v>
      </c>
      <c r="Z976">
        <f t="shared" si="418"/>
        <v>3.8873726964435065</v>
      </c>
      <c r="AA976">
        <f t="shared" si="419"/>
        <v>3.0160650231027204</v>
      </c>
      <c r="AB976">
        <f t="shared" si="420"/>
        <v>2.546899352842297</v>
      </c>
      <c r="AC976">
        <f t="shared" si="421"/>
        <v>1.7649565690749254</v>
      </c>
      <c r="AD976">
        <f t="shared" si="422"/>
        <v>1.1170611196676743</v>
      </c>
      <c r="AE976">
        <f t="shared" si="423"/>
        <v>1.1052561273122472</v>
      </c>
      <c r="AF976">
        <f t="shared" si="424"/>
        <v>1.1715926903589495</v>
      </c>
      <c r="AG976">
        <f t="shared" si="425"/>
        <v>5.7285212231249911</v>
      </c>
      <c r="AH976">
        <f t="shared" si="426"/>
        <v>4.444542328286631</v>
      </c>
      <c r="AI976">
        <f t="shared" si="427"/>
        <v>3.7531690772198214</v>
      </c>
      <c r="AJ976">
        <f t="shared" si="428"/>
        <v>2.6008803254418065</v>
      </c>
      <c r="AK976">
        <f t="shared" si="429"/>
        <v>1.6461267882543078</v>
      </c>
      <c r="AL976">
        <f t="shared" si="430"/>
        <v>1.9212850911907309</v>
      </c>
      <c r="AM976">
        <f t="shared" si="431"/>
        <v>2.1601224981395459</v>
      </c>
      <c r="AN976">
        <f>ACOS(COS(RADIANS(90-$C976)) *COS(RADIANS(90-'1. Intensity Data'!$C$8)) +SIN(RADIANS(90-'Climate Stations - U of M'!$C976)) *SIN(RADIANS(90-'1. Intensity Data'!$C$8)) *COS(RADIANS('Climate Stations - U of M'!$D976-'1. Intensity Data'!$C$9))) *6371</f>
        <v>155.81520741273749</v>
      </c>
    </row>
    <row r="977" spans="1:40" x14ac:dyDescent="0.25">
      <c r="A977">
        <v>820</v>
      </c>
      <c r="B977" t="s">
        <v>1639</v>
      </c>
      <c r="C977">
        <v>47.728299999999898</v>
      </c>
      <c r="D977">
        <v>-104.1467</v>
      </c>
      <c r="E977">
        <v>588.6</v>
      </c>
      <c r="F977" t="s">
        <v>1640</v>
      </c>
      <c r="G977" t="s">
        <v>2345</v>
      </c>
      <c r="H977" s="8">
        <v>1.1032200000000001</v>
      </c>
      <c r="I977" s="8">
        <v>1.61676</v>
      </c>
      <c r="J977" s="8">
        <v>2.8</v>
      </c>
      <c r="K977" s="8">
        <v>3.83961</v>
      </c>
      <c r="L977">
        <f t="shared" si="405"/>
        <v>1931.1024240000002</v>
      </c>
      <c r="M977">
        <f t="shared" si="406"/>
        <v>0.69799059098196403</v>
      </c>
      <c r="N977">
        <f t="shared" si="407"/>
        <v>2.1587655789659781</v>
      </c>
      <c r="O977" s="6">
        <f t="shared" si="408"/>
        <v>0.3734065433554733</v>
      </c>
      <c r="P977" s="6">
        <f t="shared" si="409"/>
        <v>0.43916489825248273</v>
      </c>
      <c r="Q977">
        <f t="shared" si="410"/>
        <v>1.2989652386092305</v>
      </c>
      <c r="R977" s="8">
        <v>1.5384211749678702</v>
      </c>
      <c r="S977">
        <f t="shared" si="411"/>
        <v>2.4290072566172345</v>
      </c>
      <c r="T977">
        <f t="shared" si="412"/>
        <v>1.8845745956513029</v>
      </c>
      <c r="U977">
        <f t="shared" si="413"/>
        <v>1.5914185474388778</v>
      </c>
      <c r="V977">
        <f t="shared" si="414"/>
        <v>1.1028251337515032</v>
      </c>
      <c r="W977">
        <f t="shared" si="415"/>
        <v>0.69799059098196403</v>
      </c>
      <c r="X977">
        <f t="shared" si="416"/>
        <v>0.79929794323647307</v>
      </c>
      <c r="Y977">
        <f t="shared" si="417"/>
        <v>0.8872327249933869</v>
      </c>
      <c r="Z977">
        <f t="shared" si="418"/>
        <v>4.5203990303601218</v>
      </c>
      <c r="AA977">
        <f t="shared" si="419"/>
        <v>3.5072061442449223</v>
      </c>
      <c r="AB977">
        <f t="shared" si="420"/>
        <v>2.9616407440290455</v>
      </c>
      <c r="AC977">
        <f t="shared" si="421"/>
        <v>2.0523650770025843</v>
      </c>
      <c r="AD977">
        <f t="shared" si="422"/>
        <v>1.2989652386092305</v>
      </c>
      <c r="AE977">
        <f t="shared" si="423"/>
        <v>1.1562289303724358</v>
      </c>
      <c r="AF977">
        <f t="shared" si="424"/>
        <v>1.2668098864753814</v>
      </c>
      <c r="AG977">
        <f t="shared" si="425"/>
        <v>7.512504214801603</v>
      </c>
      <c r="AH977">
        <f t="shared" si="426"/>
        <v>5.8286670632081412</v>
      </c>
      <c r="AI977">
        <f t="shared" si="427"/>
        <v>4.9219855200424298</v>
      </c>
      <c r="AJ977">
        <f t="shared" si="428"/>
        <v>3.4108496147662457</v>
      </c>
      <c r="AK977">
        <f t="shared" si="429"/>
        <v>2.1587655789659781</v>
      </c>
      <c r="AL977">
        <f t="shared" si="430"/>
        <v>2.3190741842244833</v>
      </c>
      <c r="AM977">
        <f t="shared" si="431"/>
        <v>2.4582220535888668</v>
      </c>
      <c r="AN977">
        <f>ACOS(COS(RADIANS(90-$C977)) *COS(RADIANS(90-'1. Intensity Data'!$C$8)) +SIN(RADIANS(90-'Climate Stations - U of M'!$C977)) *SIN(RADIANS(90-'1. Intensity Data'!$C$8)) *COS(RADIANS('Climate Stations - U of M'!$D977-'1. Intensity Data'!$C$9))) *6371</f>
        <v>607.78606509180509</v>
      </c>
    </row>
    <row r="978" spans="1:40" x14ac:dyDescent="0.25">
      <c r="A978">
        <v>821</v>
      </c>
      <c r="B978" t="s">
        <v>1641</v>
      </c>
      <c r="C978">
        <v>47.678100000000001</v>
      </c>
      <c r="D978">
        <v>-104.1564</v>
      </c>
      <c r="E978">
        <v>573.29999999999905</v>
      </c>
      <c r="F978" t="s">
        <v>1642</v>
      </c>
      <c r="G978" t="s">
        <v>2345</v>
      </c>
      <c r="H978" s="8">
        <v>1.09232</v>
      </c>
      <c r="I978" s="8">
        <v>1.5987499999999999</v>
      </c>
      <c r="J978" s="8">
        <v>2.79108</v>
      </c>
      <c r="K978" s="8">
        <v>3.7970999999999999</v>
      </c>
      <c r="L978">
        <f t="shared" si="405"/>
        <v>1880.9055719999969</v>
      </c>
      <c r="M978">
        <f t="shared" si="406"/>
        <v>0.69221582757529321</v>
      </c>
      <c r="N978">
        <f t="shared" si="407"/>
        <v>2.1676334759004412</v>
      </c>
      <c r="O978" s="6">
        <f t="shared" si="408"/>
        <v>0.37714953267859752</v>
      </c>
      <c r="P978" s="6">
        <f t="shared" si="409"/>
        <v>0.43079569234962234</v>
      </c>
      <c r="Q978">
        <f t="shared" si="410"/>
        <v>1.2992145841250318</v>
      </c>
      <c r="R978" s="8">
        <v>2.2084053741115044</v>
      </c>
      <c r="S978">
        <f t="shared" si="411"/>
        <v>2.4089110799620204</v>
      </c>
      <c r="T978">
        <f t="shared" si="412"/>
        <v>1.8689827344532917</v>
      </c>
      <c r="U978">
        <f t="shared" si="413"/>
        <v>1.5782520868716683</v>
      </c>
      <c r="V978">
        <f t="shared" si="414"/>
        <v>1.0937010075689633</v>
      </c>
      <c r="W978">
        <f t="shared" si="415"/>
        <v>0.69221582757529321</v>
      </c>
      <c r="X978">
        <f t="shared" si="416"/>
        <v>0.7922418706814699</v>
      </c>
      <c r="Y978">
        <f t="shared" si="417"/>
        <v>0.87906447609763139</v>
      </c>
      <c r="Z978">
        <f t="shared" si="418"/>
        <v>4.5212667527551105</v>
      </c>
      <c r="AA978">
        <f t="shared" si="419"/>
        <v>3.5078793771375856</v>
      </c>
      <c r="AB978">
        <f t="shared" si="420"/>
        <v>2.962209251805072</v>
      </c>
      <c r="AC978">
        <f t="shared" si="421"/>
        <v>2.0527590429175504</v>
      </c>
      <c r="AD978">
        <f t="shared" si="422"/>
        <v>1.2992145841250318</v>
      </c>
      <c r="AE978">
        <f t="shared" si="423"/>
        <v>1.3237249801583442</v>
      </c>
      <c r="AF978">
        <f t="shared" si="424"/>
        <v>1.5796925074754586</v>
      </c>
      <c r="AG978">
        <f t="shared" si="425"/>
        <v>7.5433644961335347</v>
      </c>
      <c r="AH978">
        <f t="shared" si="426"/>
        <v>5.8526103849311912</v>
      </c>
      <c r="AI978">
        <f t="shared" si="427"/>
        <v>4.9422043250530052</v>
      </c>
      <c r="AJ978">
        <f t="shared" si="428"/>
        <v>3.4248608919226973</v>
      </c>
      <c r="AK978">
        <f t="shared" si="429"/>
        <v>2.1676334759004412</v>
      </c>
      <c r="AL978">
        <f t="shared" si="430"/>
        <v>2.3234951069253311</v>
      </c>
      <c r="AM978">
        <f t="shared" si="431"/>
        <v>2.4587830026549353</v>
      </c>
      <c r="AN978">
        <f>ACOS(COS(RADIANS(90-$C978)) *COS(RADIANS(90-'1. Intensity Data'!$C$8)) +SIN(RADIANS(90-'Climate Stations - U of M'!$C978)) *SIN(RADIANS(90-'1. Intensity Data'!$C$8)) *COS(RADIANS('Climate Stations - U of M'!$D978-'1. Intensity Data'!$C$9))) *6371</f>
        <v>606.21006084155078</v>
      </c>
    </row>
    <row r="979" spans="1:40" x14ac:dyDescent="0.25">
      <c r="A979">
        <v>173</v>
      </c>
      <c r="B979" t="s">
        <v>348</v>
      </c>
      <c r="C979">
        <v>47.7575</v>
      </c>
      <c r="D979">
        <v>-104.1272</v>
      </c>
      <c r="E979">
        <v>584</v>
      </c>
      <c r="F979" t="s">
        <v>349</v>
      </c>
      <c r="G979" t="s">
        <v>2345</v>
      </c>
      <c r="H979" s="8">
        <v>1.1276999999999999</v>
      </c>
      <c r="I979" s="8">
        <v>1.64286</v>
      </c>
      <c r="J979" s="8">
        <v>2.85459</v>
      </c>
      <c r="K979" s="8">
        <v>3.8872800000000001</v>
      </c>
      <c r="L979">
        <f t="shared" si="405"/>
        <v>1916.0105599999999</v>
      </c>
      <c r="M979">
        <f t="shared" si="406"/>
        <v>0.71693240330886387</v>
      </c>
      <c r="N979">
        <f t="shared" si="407"/>
        <v>2.2003757469648177</v>
      </c>
      <c r="O979" s="6">
        <f t="shared" si="408"/>
        <v>0.3792010787251493</v>
      </c>
      <c r="P979" s="6">
        <f t="shared" si="409"/>
        <v>0.45409024472523685</v>
      </c>
      <c r="Q979">
        <f t="shared" si="410"/>
        <v>1.3272329958450273</v>
      </c>
      <c r="R979" s="8">
        <v>1.9321312690999255</v>
      </c>
      <c r="S979">
        <f t="shared" si="411"/>
        <v>2.4949247635148462</v>
      </c>
      <c r="T979">
        <f t="shared" si="412"/>
        <v>1.9357174889339324</v>
      </c>
      <c r="U979">
        <f t="shared" si="413"/>
        <v>1.6346058795442096</v>
      </c>
      <c r="V979">
        <f t="shared" si="414"/>
        <v>1.1327531972280049</v>
      </c>
      <c r="W979">
        <f t="shared" si="415"/>
        <v>0.71693240330886387</v>
      </c>
      <c r="X979">
        <f t="shared" si="416"/>
        <v>0.81962430248164786</v>
      </c>
      <c r="Y979">
        <f t="shared" si="417"/>
        <v>0.90876087096362457</v>
      </c>
      <c r="Z979">
        <f t="shared" si="418"/>
        <v>4.618770825540695</v>
      </c>
      <c r="AA979">
        <f t="shared" si="419"/>
        <v>3.5835290887815736</v>
      </c>
      <c r="AB979">
        <f t="shared" si="420"/>
        <v>3.0260912305266618</v>
      </c>
      <c r="AC979">
        <f t="shared" si="421"/>
        <v>2.0970281334351433</v>
      </c>
      <c r="AD979">
        <f t="shared" si="422"/>
        <v>1.3272329958450273</v>
      </c>
      <c r="AE979">
        <f t="shared" si="423"/>
        <v>1.2546564539054494</v>
      </c>
      <c r="AF979">
        <f t="shared" si="424"/>
        <v>1.4506725004350514</v>
      </c>
      <c r="AG979">
        <f t="shared" si="425"/>
        <v>7.6573075994375657</v>
      </c>
      <c r="AH979">
        <f t="shared" si="426"/>
        <v>5.9410145168050077</v>
      </c>
      <c r="AI979">
        <f t="shared" si="427"/>
        <v>5.0168567030797844</v>
      </c>
      <c r="AJ979">
        <f t="shared" si="428"/>
        <v>3.4765936802044122</v>
      </c>
      <c r="AK979">
        <f t="shared" si="429"/>
        <v>2.2003757469648177</v>
      </c>
      <c r="AL979">
        <f t="shared" si="430"/>
        <v>2.3639293102236132</v>
      </c>
      <c r="AM979">
        <f t="shared" si="431"/>
        <v>2.5058938031322482</v>
      </c>
      <c r="AN979">
        <f>ACOS(COS(RADIANS(90-$C979)) *COS(RADIANS(90-'1. Intensity Data'!$C$8)) +SIN(RADIANS(90-'Climate Stations - U of M'!$C979)) *SIN(RADIANS(90-'1. Intensity Data'!$C$8)) *COS(RADIANS('Climate Stations - U of M'!$D979-'1. Intensity Data'!$C$9))) *6371</f>
        <v>609.74622273436546</v>
      </c>
    </row>
    <row r="980" spans="1:40" x14ac:dyDescent="0.25">
      <c r="A980" s="1">
        <v>1029</v>
      </c>
      <c r="B980" t="s">
        <v>2053</v>
      </c>
      <c r="C980">
        <v>48.036700000000003</v>
      </c>
      <c r="D980">
        <v>-111.7933</v>
      </c>
      <c r="E980">
        <v>765</v>
      </c>
      <c r="F980" t="s">
        <v>2054</v>
      </c>
      <c r="G980" t="s">
        <v>2345</v>
      </c>
      <c r="H980" s="8">
        <v>0.85977000000000003</v>
      </c>
      <c r="I980" s="8">
        <v>1.3741099999999999</v>
      </c>
      <c r="J980" s="8">
        <v>2.1669999999999998</v>
      </c>
      <c r="K980" s="8">
        <v>3.39724</v>
      </c>
      <c r="L980">
        <f t="shared" si="405"/>
        <v>2509.8425999999999</v>
      </c>
      <c r="M980">
        <f t="shared" si="406"/>
        <v>0.50677678139377491</v>
      </c>
      <c r="N980">
        <f t="shared" si="407"/>
        <v>1.6420800069371841</v>
      </c>
      <c r="O980" s="6">
        <f t="shared" si="408"/>
        <v>0.29020872933725433</v>
      </c>
      <c r="P980" s="6">
        <f t="shared" si="409"/>
        <v>0.30561941887977273</v>
      </c>
      <c r="Q980">
        <f t="shared" si="410"/>
        <v>0.97384971290847844</v>
      </c>
      <c r="R980" s="8">
        <v>1.2109641042511496</v>
      </c>
      <c r="S980">
        <f t="shared" si="411"/>
        <v>1.7635831992503364</v>
      </c>
      <c r="T980">
        <f t="shared" si="412"/>
        <v>1.3682973097631923</v>
      </c>
      <c r="U980">
        <f t="shared" si="413"/>
        <v>1.1554510615778066</v>
      </c>
      <c r="V980">
        <f t="shared" si="414"/>
        <v>0.80070731460216438</v>
      </c>
      <c r="W980">
        <f t="shared" si="415"/>
        <v>0.50677678139377491</v>
      </c>
      <c r="X980">
        <f t="shared" si="416"/>
        <v>0.59502508604533122</v>
      </c>
      <c r="Y980">
        <f t="shared" si="417"/>
        <v>0.67162461448288213</v>
      </c>
      <c r="Z980">
        <f t="shared" si="418"/>
        <v>3.3889970009215049</v>
      </c>
      <c r="AA980">
        <f t="shared" si="419"/>
        <v>2.6293942248528919</v>
      </c>
      <c r="AB980">
        <f t="shared" si="420"/>
        <v>2.2203773454313307</v>
      </c>
      <c r="AC980">
        <f t="shared" si="421"/>
        <v>1.5386825463953959</v>
      </c>
      <c r="AD980">
        <f t="shared" si="422"/>
        <v>0.97384971290847844</v>
      </c>
      <c r="AE980">
        <f t="shared" si="423"/>
        <v>1.0743646626932555</v>
      </c>
      <c r="AF980">
        <f t="shared" si="424"/>
        <v>1.1138874344506731</v>
      </c>
      <c r="AG980">
        <f t="shared" si="425"/>
        <v>5.7144384241414006</v>
      </c>
      <c r="AH980">
        <f t="shared" si="426"/>
        <v>4.4336160187303975</v>
      </c>
      <c r="AI980">
        <f t="shared" si="427"/>
        <v>3.7439424158167793</v>
      </c>
      <c r="AJ980">
        <f t="shared" si="428"/>
        <v>2.5944864109607511</v>
      </c>
      <c r="AK980">
        <f t="shared" si="429"/>
        <v>1.6420800069371841</v>
      </c>
      <c r="AL980">
        <f t="shared" si="430"/>
        <v>1.7733100052028881</v>
      </c>
      <c r="AM980">
        <f t="shared" si="431"/>
        <v>1.8872176436975192</v>
      </c>
      <c r="AN980">
        <f>ACOS(COS(RADIANS(90-$C980)) *COS(RADIANS(90-'1. Intensity Data'!$C$8)) +SIN(RADIANS(90-'Climate Stations - U of M'!$C980)) *SIN(RADIANS(90-'1. Intensity Data'!$C$8)) *COS(RADIANS('Climate Stations - U of M'!$D980-'1. Intensity Data'!$C$9))) *6371</f>
        <v>161.62734056151186</v>
      </c>
    </row>
    <row r="981" spans="1:40" x14ac:dyDescent="0.25">
      <c r="A981">
        <v>822</v>
      </c>
      <c r="B981" t="s">
        <v>1643</v>
      </c>
      <c r="C981">
        <v>45.0155999999999</v>
      </c>
      <c r="D981">
        <v>-109.9683</v>
      </c>
      <c r="E981" s="13">
        <v>2284.5</v>
      </c>
      <c r="F981" t="s">
        <v>1644</v>
      </c>
      <c r="G981" t="s">
        <v>2345</v>
      </c>
      <c r="H981" s="8">
        <v>0.82857000000000003</v>
      </c>
      <c r="I981" s="8">
        <v>1.2571399999999999</v>
      </c>
      <c r="J981" s="8">
        <v>2.0212400000000001</v>
      </c>
      <c r="K981" s="8">
        <v>3.0686200000000001</v>
      </c>
      <c r="L981">
        <f t="shared" si="405"/>
        <v>7495.0789800000002</v>
      </c>
      <c r="M981">
        <f t="shared" si="406"/>
        <v>0.51403189617783229</v>
      </c>
      <c r="N981">
        <f t="shared" si="407"/>
        <v>1.4539805428417245</v>
      </c>
      <c r="O981" s="6">
        <f t="shared" si="408"/>
        <v>0.24027175846350132</v>
      </c>
      <c r="P981" s="6">
        <f t="shared" si="409"/>
        <v>0.34748820423067617</v>
      </c>
      <c r="Q981">
        <f t="shared" si="410"/>
        <v>0.90073437353620034</v>
      </c>
      <c r="R981" s="8">
        <v>1.7962143564708497</v>
      </c>
      <c r="S981">
        <f t="shared" si="411"/>
        <v>1.7888309986988564</v>
      </c>
      <c r="T981">
        <f t="shared" si="412"/>
        <v>1.3878861196801471</v>
      </c>
      <c r="U981">
        <f t="shared" si="413"/>
        <v>1.1719927232854574</v>
      </c>
      <c r="V981">
        <f t="shared" si="414"/>
        <v>0.81217039596097507</v>
      </c>
      <c r="W981">
        <f t="shared" si="415"/>
        <v>0.51403189617783229</v>
      </c>
      <c r="X981">
        <f t="shared" si="416"/>
        <v>0.59266642213337417</v>
      </c>
      <c r="Y981">
        <f t="shared" si="417"/>
        <v>0.66092119066278465</v>
      </c>
      <c r="Z981">
        <f t="shared" si="418"/>
        <v>3.134555619905977</v>
      </c>
      <c r="AA981">
        <f t="shared" si="419"/>
        <v>2.4319828085477408</v>
      </c>
      <c r="AB981">
        <f t="shared" si="420"/>
        <v>2.0536743716625367</v>
      </c>
      <c r="AC981">
        <f t="shared" si="421"/>
        <v>1.4231603101871966</v>
      </c>
      <c r="AD981">
        <f t="shared" si="422"/>
        <v>0.90073437353620034</v>
      </c>
      <c r="AE981">
        <f t="shared" si="423"/>
        <v>1.2206772257481806</v>
      </c>
      <c r="AF981">
        <f t="shared" si="424"/>
        <v>1.3871993022372728</v>
      </c>
      <c r="AG981">
        <f t="shared" si="425"/>
        <v>5.0598522890892008</v>
      </c>
      <c r="AH981">
        <f t="shared" si="426"/>
        <v>3.9257474656726563</v>
      </c>
      <c r="AI981">
        <f t="shared" si="427"/>
        <v>3.3150756376791315</v>
      </c>
      <c r="AJ981">
        <f t="shared" si="428"/>
        <v>2.2972892576899246</v>
      </c>
      <c r="AK981">
        <f t="shared" si="429"/>
        <v>1.4539805428417245</v>
      </c>
      <c r="AL981">
        <f t="shared" si="430"/>
        <v>1.5957954071312934</v>
      </c>
      <c r="AM981">
        <f t="shared" si="431"/>
        <v>1.7188907093346395</v>
      </c>
      <c r="AN981">
        <f>ACOS(COS(RADIANS(90-$C981)) *COS(RADIANS(90-'1. Intensity Data'!$C$8)) +SIN(RADIANS(90-'Climate Stations - U of M'!$C981)) *SIN(RADIANS(90-'1. Intensity Data'!$C$8)) *COS(RADIANS('Climate Stations - U of M'!$D981-'1. Intensity Data'!$C$9))) *6371</f>
        <v>236.22021808781955</v>
      </c>
    </row>
    <row r="982" spans="1:40" x14ac:dyDescent="0.25">
      <c r="A982">
        <v>823</v>
      </c>
      <c r="B982" t="s">
        <v>1645</v>
      </c>
      <c r="C982">
        <v>46.166699999999899</v>
      </c>
      <c r="D982">
        <v>-113.2167</v>
      </c>
      <c r="E982" s="13">
        <v>1976</v>
      </c>
      <c r="F982" t="s">
        <v>1646</v>
      </c>
      <c r="G982" t="s">
        <v>2346</v>
      </c>
      <c r="H982" s="8">
        <v>0.78856999999999999</v>
      </c>
      <c r="I982" s="8">
        <v>1.26667</v>
      </c>
      <c r="J982" s="8">
        <v>1.7798499999999999</v>
      </c>
      <c r="K982" s="8">
        <v>2.9507400000000001</v>
      </c>
      <c r="L982">
        <f t="shared" si="405"/>
        <v>6482.93984</v>
      </c>
      <c r="M982">
        <f t="shared" si="406"/>
        <v>0.43287857499998267</v>
      </c>
      <c r="N982">
        <f t="shared" si="407"/>
        <v>1.1221303991913267</v>
      </c>
      <c r="O982" s="6">
        <f t="shared" si="408"/>
        <v>0.17618808049824072</v>
      </c>
      <c r="P982" s="6">
        <f t="shared" si="409"/>
        <v>0.31075430375435847</v>
      </c>
      <c r="Q982">
        <f t="shared" si="410"/>
        <v>0.71644235147284252</v>
      </c>
      <c r="R982" s="8">
        <v>1.8336936517651989</v>
      </c>
      <c r="S982">
        <f t="shared" si="411"/>
        <v>1.5064174409999396</v>
      </c>
      <c r="T982">
        <f t="shared" si="412"/>
        <v>1.1687721524999533</v>
      </c>
      <c r="U982">
        <f t="shared" si="413"/>
        <v>0.98696315099996035</v>
      </c>
      <c r="V982">
        <f t="shared" si="414"/>
        <v>0.68394814849997265</v>
      </c>
      <c r="W982">
        <f t="shared" si="415"/>
        <v>0.43287857499998267</v>
      </c>
      <c r="X982">
        <f t="shared" si="416"/>
        <v>0.52180143124998701</v>
      </c>
      <c r="Y982">
        <f t="shared" si="417"/>
        <v>0.59898647047499076</v>
      </c>
      <c r="Z982">
        <f t="shared" si="418"/>
        <v>2.4932193831254921</v>
      </c>
      <c r="AA982">
        <f t="shared" si="419"/>
        <v>1.9343943489766748</v>
      </c>
      <c r="AB982">
        <f t="shared" si="420"/>
        <v>1.6334885613580807</v>
      </c>
      <c r="AC982">
        <f t="shared" si="421"/>
        <v>1.1319789153270912</v>
      </c>
      <c r="AD982">
        <f t="shared" si="422"/>
        <v>0.71644235147284252</v>
      </c>
      <c r="AE982">
        <f t="shared" si="423"/>
        <v>1.2300470495717679</v>
      </c>
      <c r="AF982">
        <f t="shared" si="424"/>
        <v>1.404702133139734</v>
      </c>
      <c r="AG982">
        <f t="shared" si="425"/>
        <v>3.9050137891858165</v>
      </c>
      <c r="AH982">
        <f t="shared" si="426"/>
        <v>3.0297520778165827</v>
      </c>
      <c r="AI982">
        <f t="shared" si="427"/>
        <v>2.5584573101562249</v>
      </c>
      <c r="AJ982">
        <f t="shared" si="428"/>
        <v>1.7729660307222963</v>
      </c>
      <c r="AK982">
        <f t="shared" si="429"/>
        <v>1.1221303991913267</v>
      </c>
      <c r="AL982">
        <f t="shared" si="430"/>
        <v>1.286560299393495</v>
      </c>
      <c r="AM982">
        <f t="shared" si="431"/>
        <v>1.4292854527689771</v>
      </c>
      <c r="AN982">
        <f>ACOS(COS(RADIANS(90-$C982)) *COS(RADIANS(90-'1. Intensity Data'!$C$8)) +SIN(RADIANS(90-'Climate Stations - U of M'!$C982)) *SIN(RADIANS(90-'1. Intensity Data'!$C$8)) *COS(RADIANS('Climate Stations - U of M'!$D982-'1. Intensity Data'!$C$9))) *6371</f>
        <v>103.66470004119847</v>
      </c>
    </row>
    <row r="983" spans="1:40" x14ac:dyDescent="0.25">
      <c r="A983" s="1">
        <v>1062</v>
      </c>
      <c r="B983" t="s">
        <v>2118</v>
      </c>
      <c r="C983">
        <v>45.149999999999899</v>
      </c>
      <c r="D983">
        <v>-109.349999999999</v>
      </c>
      <c r="E983" s="13">
        <v>2020.8</v>
      </c>
      <c r="F983" t="s">
        <v>2119</v>
      </c>
      <c r="G983" t="s">
        <v>2345</v>
      </c>
      <c r="H983" s="8">
        <v>1.39351</v>
      </c>
      <c r="I983" s="8">
        <v>2.41133</v>
      </c>
      <c r="J983" s="8">
        <v>2.7915999999999999</v>
      </c>
      <c r="K983" s="8">
        <v>4.9722900000000001</v>
      </c>
      <c r="L983">
        <f t="shared" si="405"/>
        <v>6629.921472</v>
      </c>
      <c r="M983">
        <f t="shared" si="406"/>
        <v>0.74472662260619671</v>
      </c>
      <c r="N983">
        <f t="shared" si="407"/>
        <v>1.6585424335345831</v>
      </c>
      <c r="O983" s="6">
        <f t="shared" si="408"/>
        <v>0.23359162501355873</v>
      </c>
      <c r="P983" s="6">
        <f t="shared" si="409"/>
        <v>0.58281324632563236</v>
      </c>
      <c r="Q983">
        <f t="shared" si="410"/>
        <v>1.1206778399301078</v>
      </c>
      <c r="R983" s="8">
        <v>1.1757299303782585</v>
      </c>
      <c r="S983">
        <f t="shared" si="411"/>
        <v>2.5916486466695643</v>
      </c>
      <c r="T983">
        <f t="shared" si="412"/>
        <v>2.0107618810367311</v>
      </c>
      <c r="U983">
        <f t="shared" si="413"/>
        <v>1.6979766995421284</v>
      </c>
      <c r="V983">
        <f t="shared" si="414"/>
        <v>1.1766680637177909</v>
      </c>
      <c r="W983">
        <f t="shared" si="415"/>
        <v>0.74472662260619671</v>
      </c>
      <c r="X983">
        <f t="shared" si="416"/>
        <v>0.90692246695464751</v>
      </c>
      <c r="Y983">
        <f t="shared" si="417"/>
        <v>1.0477084598491029</v>
      </c>
      <c r="Z983">
        <f t="shared" si="418"/>
        <v>3.8999588829567751</v>
      </c>
      <c r="AA983">
        <f t="shared" si="419"/>
        <v>3.0258301678112915</v>
      </c>
      <c r="AB983">
        <f t="shared" si="420"/>
        <v>2.5551454750406455</v>
      </c>
      <c r="AC983">
        <f t="shared" si="421"/>
        <v>1.7706709870895705</v>
      </c>
      <c r="AD983">
        <f t="shared" si="422"/>
        <v>1.1206778399301078</v>
      </c>
      <c r="AE983">
        <f t="shared" si="423"/>
        <v>1.0655561192250329</v>
      </c>
      <c r="AF983">
        <f t="shared" si="424"/>
        <v>1.0974330752520327</v>
      </c>
      <c r="AG983">
        <f t="shared" si="425"/>
        <v>5.7717276687003487</v>
      </c>
      <c r="AH983">
        <f t="shared" si="426"/>
        <v>4.4780645705433741</v>
      </c>
      <c r="AI983">
        <f t="shared" si="427"/>
        <v>3.7814767484588492</v>
      </c>
      <c r="AJ983">
        <f t="shared" si="428"/>
        <v>2.6204970449846412</v>
      </c>
      <c r="AK983">
        <f t="shared" si="429"/>
        <v>1.6585424335345831</v>
      </c>
      <c r="AL983">
        <f t="shared" si="430"/>
        <v>1.9418068251509373</v>
      </c>
      <c r="AM983">
        <f t="shared" si="431"/>
        <v>2.1876803170739327</v>
      </c>
      <c r="AN983">
        <f>ACOS(COS(RADIANS(90-$C983)) *COS(RADIANS(90-'1. Intensity Data'!$C$8)) +SIN(RADIANS(90-'Climate Stations - U of M'!$C983)) *SIN(RADIANS(90-'1. Intensity Data'!$C$8)) *COS(RADIANS('Climate Stations - U of M'!$D983-'1. Intensity Data'!$C$9))) *6371</f>
        <v>261.09808119927453</v>
      </c>
    </row>
    <row r="984" spans="1:40" x14ac:dyDescent="0.25">
      <c r="A984">
        <v>824</v>
      </c>
      <c r="B984" t="s">
        <v>1647</v>
      </c>
      <c r="C984">
        <v>45.695</v>
      </c>
      <c r="D984">
        <v>-112.28440000000001</v>
      </c>
      <c r="E984" s="13">
        <v>1396</v>
      </c>
      <c r="F984" t="s">
        <v>1648</v>
      </c>
      <c r="G984" t="s">
        <v>2345</v>
      </c>
      <c r="H984" s="8">
        <v>0.66305999999999998</v>
      </c>
      <c r="I984" s="8">
        <v>1.12612</v>
      </c>
      <c r="J984" s="8">
        <v>1.4779</v>
      </c>
      <c r="K984" s="8">
        <v>2.5171600000000001</v>
      </c>
      <c r="L984">
        <f t="shared" si="405"/>
        <v>4580.0526399999999</v>
      </c>
      <c r="M984">
        <f t="shared" si="406"/>
        <v>0.37546494299364191</v>
      </c>
      <c r="N984">
        <f t="shared" si="407"/>
        <v>1.1904619600148294</v>
      </c>
      <c r="O984" s="6">
        <f t="shared" si="408"/>
        <v>0.20833134567213293</v>
      </c>
      <c r="P984" s="6">
        <f t="shared" si="409"/>
        <v>0.23106065811874354</v>
      </c>
      <c r="Q984">
        <f t="shared" si="410"/>
        <v>0.71076130906678647</v>
      </c>
      <c r="R984" s="8">
        <v>1.3861385300179743</v>
      </c>
      <c r="S984">
        <f t="shared" si="411"/>
        <v>1.3066180016178739</v>
      </c>
      <c r="T984">
        <f t="shared" si="412"/>
        <v>1.0137553460828332</v>
      </c>
      <c r="U984">
        <f t="shared" si="413"/>
        <v>0.85606007002550344</v>
      </c>
      <c r="V984">
        <f t="shared" si="414"/>
        <v>0.59323460992995425</v>
      </c>
      <c r="W984">
        <f t="shared" si="415"/>
        <v>0.37546494299364191</v>
      </c>
      <c r="X984">
        <f t="shared" si="416"/>
        <v>0.44736370724523145</v>
      </c>
      <c r="Y984">
        <f t="shared" si="417"/>
        <v>0.50977183461561115</v>
      </c>
      <c r="Z984">
        <f t="shared" si="418"/>
        <v>2.4734493555524169</v>
      </c>
      <c r="AA984">
        <f t="shared" si="419"/>
        <v>1.9190555344803235</v>
      </c>
      <c r="AB984">
        <f t="shared" si="420"/>
        <v>1.620535784672273</v>
      </c>
      <c r="AC984">
        <f t="shared" si="421"/>
        <v>1.1230028683255227</v>
      </c>
      <c r="AD984">
        <f t="shared" si="422"/>
        <v>0.71076130906678647</v>
      </c>
      <c r="AE984">
        <f t="shared" si="423"/>
        <v>1.1181582691349616</v>
      </c>
      <c r="AF984">
        <f t="shared" si="424"/>
        <v>1.19569389128378</v>
      </c>
      <c r="AG984">
        <f t="shared" si="425"/>
        <v>4.142807620851606</v>
      </c>
      <c r="AH984">
        <f t="shared" si="426"/>
        <v>3.2142472920400396</v>
      </c>
      <c r="AI984">
        <f t="shared" si="427"/>
        <v>2.714253268833811</v>
      </c>
      <c r="AJ984">
        <f t="shared" si="428"/>
        <v>1.8809298968234305</v>
      </c>
      <c r="AK984">
        <f t="shared" si="429"/>
        <v>1.1904619600148294</v>
      </c>
      <c r="AL984">
        <f t="shared" si="430"/>
        <v>1.262321470011122</v>
      </c>
      <c r="AM984">
        <f t="shared" si="431"/>
        <v>1.3246955246879042</v>
      </c>
      <c r="AN984">
        <f>ACOS(COS(RADIANS(90-$C984)) *COS(RADIANS(90-'1. Intensity Data'!$C$8)) +SIN(RADIANS(90-'Climate Stations - U of M'!$C984)) *SIN(RADIANS(90-'1. Intensity Data'!$C$8)) *COS(RADIANS('Climate Stations - U of M'!$D984-'1. Intensity Data'!$C$9))) *6371</f>
        <v>101.77710139258477</v>
      </c>
    </row>
    <row r="985" spans="1:40" x14ac:dyDescent="0.25">
      <c r="A985">
        <v>825</v>
      </c>
      <c r="B985" t="s">
        <v>1649</v>
      </c>
      <c r="C985">
        <v>47.496099999999899</v>
      </c>
      <c r="D985">
        <v>-111.9161</v>
      </c>
      <c r="E985" s="13">
        <v>1084.5</v>
      </c>
      <c r="F985" t="s">
        <v>1650</v>
      </c>
      <c r="G985" t="s">
        <v>2345</v>
      </c>
      <c r="H985" s="8">
        <v>0.93362000000000001</v>
      </c>
      <c r="I985" s="8">
        <v>1.4490700000000001</v>
      </c>
      <c r="J985" s="8">
        <v>2.2275999999999998</v>
      </c>
      <c r="K985" s="8">
        <v>3.8209599999999999</v>
      </c>
      <c r="L985">
        <f t="shared" si="405"/>
        <v>3558.07098</v>
      </c>
      <c r="M985">
        <f t="shared" si="406"/>
        <v>0.56335385517331804</v>
      </c>
      <c r="N985">
        <f t="shared" si="407"/>
        <v>1.5473581208826512</v>
      </c>
      <c r="O985" s="6">
        <f t="shared" si="408"/>
        <v>0.25153335354725004</v>
      </c>
      <c r="P985" s="6">
        <f t="shared" si="409"/>
        <v>0.3890042203452535</v>
      </c>
      <c r="Q985">
        <f t="shared" si="410"/>
        <v>0.96818117061395248</v>
      </c>
      <c r="R985" s="8">
        <v>2.0248754055553526</v>
      </c>
      <c r="S985">
        <f t="shared" si="411"/>
        <v>1.9604714160031467</v>
      </c>
      <c r="T985">
        <f t="shared" si="412"/>
        <v>1.5210554089679589</v>
      </c>
      <c r="U985">
        <f t="shared" si="413"/>
        <v>1.284446789795165</v>
      </c>
      <c r="V985">
        <f t="shared" si="414"/>
        <v>0.89009909117384256</v>
      </c>
      <c r="W985">
        <f t="shared" si="415"/>
        <v>0.56335385517331804</v>
      </c>
      <c r="X985">
        <f t="shared" si="416"/>
        <v>0.65592039137998848</v>
      </c>
      <c r="Y985">
        <f t="shared" si="417"/>
        <v>0.73626814480737857</v>
      </c>
      <c r="Z985">
        <f t="shared" si="418"/>
        <v>3.3692704737365542</v>
      </c>
      <c r="AA985">
        <f t="shared" si="419"/>
        <v>2.6140891606576719</v>
      </c>
      <c r="AB985">
        <f t="shared" si="420"/>
        <v>2.2074530689998113</v>
      </c>
      <c r="AC985">
        <f t="shared" si="421"/>
        <v>1.529726249570045</v>
      </c>
      <c r="AD985">
        <f t="shared" si="422"/>
        <v>0.96818117061395248</v>
      </c>
      <c r="AE985">
        <f t="shared" si="423"/>
        <v>1.2778424880193064</v>
      </c>
      <c r="AF985">
        <f t="shared" si="424"/>
        <v>1.4939840121597359</v>
      </c>
      <c r="AG985">
        <f t="shared" si="425"/>
        <v>5.3848062606716258</v>
      </c>
      <c r="AH985">
        <f t="shared" si="426"/>
        <v>4.1778669263831585</v>
      </c>
      <c r="AI985">
        <f t="shared" si="427"/>
        <v>3.5279765156124445</v>
      </c>
      <c r="AJ985">
        <f t="shared" si="428"/>
        <v>2.4448258309945889</v>
      </c>
      <c r="AK985">
        <f t="shared" si="429"/>
        <v>1.5473581208826512</v>
      </c>
      <c r="AL985">
        <f t="shared" si="430"/>
        <v>1.7174185906619883</v>
      </c>
      <c r="AM985">
        <f t="shared" si="431"/>
        <v>1.8650310784304529</v>
      </c>
      <c r="AN985">
        <f>ACOS(COS(RADIANS(90-$C985)) *COS(RADIANS(90-'1. Intensity Data'!$C$8)) +SIN(RADIANS(90-'Climate Stations - U of M'!$C985)) *SIN(RADIANS(90-'1. Intensity Data'!$C$8)) *COS(RADIANS('Climate Stations - U of M'!$D985-'1. Intensity Data'!$C$9))) *6371</f>
        <v>100.93150074236227</v>
      </c>
    </row>
    <row r="986" spans="1:40" x14ac:dyDescent="0.25">
      <c r="A986">
        <v>826</v>
      </c>
      <c r="B986" t="s">
        <v>1651</v>
      </c>
      <c r="C986">
        <v>48.998100000000001</v>
      </c>
      <c r="D986">
        <v>-110.2158</v>
      </c>
      <c r="E986">
        <v>858</v>
      </c>
      <c r="F986" t="s">
        <v>1652</v>
      </c>
      <c r="G986" t="s">
        <v>2345</v>
      </c>
      <c r="H986" s="8">
        <v>-9.9989999999999996E-2</v>
      </c>
      <c r="I986" s="8">
        <v>-9.9989999999999996E-2</v>
      </c>
      <c r="J986" s="8">
        <v>-9.9989999999999996E-2</v>
      </c>
      <c r="K986" s="8">
        <v>-9.9989999999999996E-2</v>
      </c>
      <c r="L986">
        <f t="shared" si="405"/>
        <v>2814.96072</v>
      </c>
      <c r="M986">
        <f t="shared" si="406"/>
        <v>-6.0991100000000006E-2</v>
      </c>
      <c r="N986">
        <f t="shared" si="407"/>
        <v>0.51085874840000001</v>
      </c>
      <c r="O986" s="6">
        <f t="shared" si="408"/>
        <v>0.14617752697428596</v>
      </c>
      <c r="P986" s="6">
        <f t="shared" si="409"/>
        <v>-0.16231364068345175</v>
      </c>
      <c r="Q986">
        <f t="shared" si="410"/>
        <v>0.17427255385827414</v>
      </c>
      <c r="R986" s="8">
        <v>1.1934905427801761</v>
      </c>
      <c r="S986">
        <f t="shared" si="411"/>
        <v>-0.21224902800000001</v>
      </c>
      <c r="T986">
        <f t="shared" si="412"/>
        <v>-0.16467597000000003</v>
      </c>
      <c r="U986">
        <f t="shared" si="413"/>
        <v>-0.139059708</v>
      </c>
      <c r="V986">
        <f t="shared" si="414"/>
        <v>-9.6365938000000012E-2</v>
      </c>
      <c r="W986">
        <f t="shared" si="415"/>
        <v>-6.0991100000000006E-2</v>
      </c>
      <c r="X986">
        <f t="shared" si="416"/>
        <v>-7.0740825000000007E-2</v>
      </c>
      <c r="Y986">
        <f t="shared" si="417"/>
        <v>-7.9203586300000003E-2</v>
      </c>
      <c r="Z986">
        <f t="shared" si="418"/>
        <v>0.60646848742679393</v>
      </c>
      <c r="AA986">
        <f t="shared" si="419"/>
        <v>0.4705358954173402</v>
      </c>
      <c r="AB986">
        <f t="shared" si="420"/>
        <v>0.39734142279686502</v>
      </c>
      <c r="AC986">
        <f t="shared" si="421"/>
        <v>0.27535063509607316</v>
      </c>
      <c r="AD986">
        <f t="shared" si="422"/>
        <v>0.17427255385827414</v>
      </c>
      <c r="AE986">
        <f t="shared" si="423"/>
        <v>1.0699962723255121</v>
      </c>
      <c r="AF986">
        <f t="shared" si="424"/>
        <v>1.1057272812437282</v>
      </c>
      <c r="AG986">
        <f t="shared" si="425"/>
        <v>1.7777884444319998</v>
      </c>
      <c r="AH986">
        <f t="shared" si="426"/>
        <v>1.3793186206800001</v>
      </c>
      <c r="AI986">
        <f t="shared" si="427"/>
        <v>1.1647579463519999</v>
      </c>
      <c r="AJ986">
        <f t="shared" si="428"/>
        <v>0.80715682247200005</v>
      </c>
      <c r="AK986">
        <f t="shared" si="429"/>
        <v>0.51085874840000001</v>
      </c>
      <c r="AL986">
        <f t="shared" si="430"/>
        <v>0.3581465613</v>
      </c>
      <c r="AM986">
        <f t="shared" si="431"/>
        <v>0.22559238289719999</v>
      </c>
      <c r="AN986">
        <f>ACOS(COS(RADIANS(90-$C986)) *COS(RADIANS(90-'1. Intensity Data'!$C$8)) +SIN(RADIANS(90-'Climate Stations - U of M'!$C986)) *SIN(RADIANS(90-'1. Intensity Data'!$C$8)) *COS(RADIANS('Climate Stations - U of M'!$D986-'1. Intensity Data'!$C$9))) *6371</f>
        <v>299.44375038093006</v>
      </c>
    </row>
    <row r="987" spans="1:40" x14ac:dyDescent="0.25">
      <c r="A987">
        <v>827</v>
      </c>
      <c r="B987" t="s">
        <v>1653</v>
      </c>
      <c r="C987">
        <v>47.933300000000003</v>
      </c>
      <c r="D987">
        <v>-104.2833</v>
      </c>
      <c r="E987">
        <v>609.6</v>
      </c>
      <c r="F987" t="s">
        <v>1654</v>
      </c>
      <c r="G987" t="s">
        <v>2345</v>
      </c>
      <c r="H987" s="8">
        <v>1.09005</v>
      </c>
      <c r="I987" s="8">
        <v>1.59389</v>
      </c>
      <c r="J987" s="8">
        <v>2.7837800000000001</v>
      </c>
      <c r="K987" s="8">
        <v>3.8761399999999999</v>
      </c>
      <c r="L987">
        <f t="shared" si="405"/>
        <v>2000.0000640000001</v>
      </c>
      <c r="M987">
        <f t="shared" si="406"/>
        <v>0.69147490242425758</v>
      </c>
      <c r="N987">
        <f t="shared" si="407"/>
        <v>2.1244436130987556</v>
      </c>
      <c r="O987" s="6">
        <f t="shared" si="408"/>
        <v>0.36629864105762555</v>
      </c>
      <c r="P987" s="6">
        <f t="shared" si="409"/>
        <v>0.43757603213222485</v>
      </c>
      <c r="Q987">
        <f t="shared" si="410"/>
        <v>1.2810098226154902</v>
      </c>
      <c r="R987" s="8">
        <v>1.8593241797559146</v>
      </c>
      <c r="S987">
        <f t="shared" si="411"/>
        <v>2.4063326604364161</v>
      </c>
      <c r="T987">
        <f t="shared" si="412"/>
        <v>1.8669822365454956</v>
      </c>
      <c r="U987">
        <f t="shared" si="413"/>
        <v>1.5765627775273072</v>
      </c>
      <c r="V987">
        <f t="shared" si="414"/>
        <v>1.092530345830327</v>
      </c>
      <c r="W987">
        <f t="shared" si="415"/>
        <v>0.69147490242425758</v>
      </c>
      <c r="X987">
        <f t="shared" si="416"/>
        <v>0.79111867681819326</v>
      </c>
      <c r="Y987">
        <f t="shared" si="417"/>
        <v>0.87760947299212932</v>
      </c>
      <c r="Z987">
        <f t="shared" si="418"/>
        <v>4.4579141827019058</v>
      </c>
      <c r="AA987">
        <f t="shared" si="419"/>
        <v>3.4587265210618234</v>
      </c>
      <c r="AB987">
        <f t="shared" si="420"/>
        <v>2.9207023955633176</v>
      </c>
      <c r="AC987">
        <f t="shared" si="421"/>
        <v>2.0239955197324746</v>
      </c>
      <c r="AD987">
        <f t="shared" si="422"/>
        <v>1.2810098226154902</v>
      </c>
      <c r="AE987">
        <f t="shared" si="423"/>
        <v>1.2364546815694468</v>
      </c>
      <c r="AF987">
        <f t="shared" si="424"/>
        <v>1.4166715897113984</v>
      </c>
      <c r="AG987">
        <f t="shared" si="425"/>
        <v>7.393063773583668</v>
      </c>
      <c r="AH987">
        <f t="shared" si="426"/>
        <v>5.7359977553666406</v>
      </c>
      <c r="AI987">
        <f t="shared" si="427"/>
        <v>4.8437314378651628</v>
      </c>
      <c r="AJ987">
        <f t="shared" si="428"/>
        <v>3.3566209086960339</v>
      </c>
      <c r="AK987">
        <f t="shared" si="429"/>
        <v>2.1244436130987556</v>
      </c>
      <c r="AL987">
        <f t="shared" si="430"/>
        <v>2.2892777098240669</v>
      </c>
      <c r="AM987">
        <f t="shared" si="431"/>
        <v>2.4323537057816367</v>
      </c>
      <c r="AN987">
        <f>ACOS(COS(RADIANS(90-$C987)) *COS(RADIANS(90-'1. Intensity Data'!$C$8)) +SIN(RADIANS(90-'Climate Stations - U of M'!$C987)) *SIN(RADIANS(90-'1. Intensity Data'!$C$8)) *COS(RADIANS('Climate Stations - U of M'!$D987-'1. Intensity Data'!$C$9))) *6371</f>
        <v>601.82662989082667</v>
      </c>
    </row>
    <row r="988" spans="1:40" x14ac:dyDescent="0.25">
      <c r="A988" s="1">
        <v>1121</v>
      </c>
      <c r="B988" t="s">
        <v>2234</v>
      </c>
      <c r="C988">
        <v>46.25</v>
      </c>
      <c r="D988">
        <v>-113.7667</v>
      </c>
      <c r="E988" s="13">
        <v>2209.8000000000002</v>
      </c>
      <c r="F988" t="s">
        <v>2235</v>
      </c>
      <c r="G988" t="s">
        <v>2346</v>
      </c>
      <c r="H988" s="8">
        <v>0.98672000000000004</v>
      </c>
      <c r="I988" s="8">
        <v>1.68709</v>
      </c>
      <c r="J988" s="8">
        <v>2.0789200000000001</v>
      </c>
      <c r="K988" s="8">
        <v>3.56995</v>
      </c>
      <c r="L988">
        <f t="shared" si="405"/>
        <v>7250.0002320000003</v>
      </c>
      <c r="M988">
        <f t="shared" si="406"/>
        <v>0.50181671975795539</v>
      </c>
      <c r="N988">
        <f t="shared" si="407"/>
        <v>1.2216258179443087</v>
      </c>
      <c r="O988" s="6">
        <f t="shared" si="408"/>
        <v>0.18399919867229281</v>
      </c>
      <c r="P988" s="6">
        <f t="shared" si="409"/>
        <v>0.37427819397296624</v>
      </c>
      <c r="Q988">
        <f t="shared" si="410"/>
        <v>0.79795200595863758</v>
      </c>
      <c r="R988" s="8">
        <v>1.0849820786906936</v>
      </c>
      <c r="S988">
        <f t="shared" si="411"/>
        <v>1.7463221847576849</v>
      </c>
      <c r="T988">
        <f t="shared" si="412"/>
        <v>1.3549051433464796</v>
      </c>
      <c r="U988">
        <f t="shared" si="413"/>
        <v>1.1441421210481382</v>
      </c>
      <c r="V988">
        <f t="shared" si="414"/>
        <v>0.79287041721756957</v>
      </c>
      <c r="W988">
        <f t="shared" si="415"/>
        <v>0.50181671975795539</v>
      </c>
      <c r="X988">
        <f t="shared" si="416"/>
        <v>0.62304253981846658</v>
      </c>
      <c r="Y988">
        <f t="shared" si="417"/>
        <v>0.7282665516309903</v>
      </c>
      <c r="Z988">
        <f t="shared" si="418"/>
        <v>2.7768729807360586</v>
      </c>
      <c r="AA988">
        <f t="shared" si="419"/>
        <v>2.1544704160883215</v>
      </c>
      <c r="AB988">
        <f t="shared" si="420"/>
        <v>1.8193305735856935</v>
      </c>
      <c r="AC988">
        <f t="shared" si="421"/>
        <v>1.2607641694146474</v>
      </c>
      <c r="AD988">
        <f t="shared" si="422"/>
        <v>0.79795200595863758</v>
      </c>
      <c r="AE988">
        <f t="shared" si="423"/>
        <v>1.0428691563031416</v>
      </c>
      <c r="AF988">
        <f t="shared" si="424"/>
        <v>1.0550538285139401</v>
      </c>
      <c r="AG988">
        <f t="shared" si="425"/>
        <v>4.2512578464461939</v>
      </c>
      <c r="AH988">
        <f t="shared" si="426"/>
        <v>3.2983897084496339</v>
      </c>
      <c r="AI988">
        <f t="shared" si="427"/>
        <v>2.7853068649130237</v>
      </c>
      <c r="AJ988">
        <f t="shared" si="428"/>
        <v>1.9301687923520079</v>
      </c>
      <c r="AK988">
        <f t="shared" si="429"/>
        <v>1.2216258179443087</v>
      </c>
      <c r="AL988">
        <f t="shared" si="430"/>
        <v>1.4359493634582314</v>
      </c>
      <c r="AM988">
        <f t="shared" si="431"/>
        <v>1.6219822009643168</v>
      </c>
      <c r="AN988">
        <f>ACOS(COS(RADIANS(90-$C988)) *COS(RADIANS(90-'1. Intensity Data'!$C$8)) +SIN(RADIANS(90-'Climate Stations - U of M'!$C988)) *SIN(RADIANS(90-'1. Intensity Data'!$C$8)) *COS(RADIANS('Climate Stations - U of M'!$D988-'1. Intensity Data'!$C$9))) *6371</f>
        <v>139.64428517335341</v>
      </c>
    </row>
    <row r="989" spans="1:40" x14ac:dyDescent="0.25">
      <c r="A989" s="1">
        <v>1030</v>
      </c>
      <c r="B989" t="s">
        <v>2055</v>
      </c>
      <c r="C989">
        <v>46.4393999999999</v>
      </c>
      <c r="D989">
        <v>-114.2272</v>
      </c>
      <c r="E989" s="13">
        <v>1722.0999999999899</v>
      </c>
      <c r="F989" t="s">
        <v>2056</v>
      </c>
      <c r="G989" t="s">
        <v>2346</v>
      </c>
      <c r="H989" s="8">
        <v>0.9</v>
      </c>
      <c r="I989" s="8">
        <v>1.8</v>
      </c>
      <c r="J989" s="8">
        <v>2.0694699999999999</v>
      </c>
      <c r="K989" s="8">
        <v>3.61876</v>
      </c>
      <c r="L989">
        <f t="shared" si="405"/>
        <v>5649.9345639999665</v>
      </c>
      <c r="M989">
        <f t="shared" si="406"/>
        <v>0.39544934563999967</v>
      </c>
      <c r="N989">
        <f t="shared" si="407"/>
        <v>1.1874265014068921</v>
      </c>
      <c r="O989" s="6">
        <f t="shared" si="408"/>
        <v>0.20244695766563248</v>
      </c>
      <c r="P989" s="6">
        <f t="shared" si="409"/>
        <v>0.25512380772112797</v>
      </c>
      <c r="Q989">
        <f t="shared" si="410"/>
        <v>0.72127515456400992</v>
      </c>
      <c r="R989" s="8">
        <v>1.3088452256001331</v>
      </c>
      <c r="S989">
        <f t="shared" si="411"/>
        <v>1.3761637228271988</v>
      </c>
      <c r="T989">
        <f t="shared" si="412"/>
        <v>1.0677132332279993</v>
      </c>
      <c r="U989">
        <f t="shared" si="413"/>
        <v>0.90162450805919914</v>
      </c>
      <c r="V989">
        <f t="shared" si="414"/>
        <v>0.62480996611119954</v>
      </c>
      <c r="W989">
        <f t="shared" si="415"/>
        <v>0.39544934563999967</v>
      </c>
      <c r="X989">
        <f t="shared" si="416"/>
        <v>0.52158700922999979</v>
      </c>
      <c r="Y989">
        <f t="shared" si="417"/>
        <v>0.63107450122611985</v>
      </c>
      <c r="Z989">
        <f t="shared" si="418"/>
        <v>2.5100375378827544</v>
      </c>
      <c r="AA989">
        <f t="shared" si="419"/>
        <v>1.9474429173228269</v>
      </c>
      <c r="AB989">
        <f t="shared" si="420"/>
        <v>1.6445073524059426</v>
      </c>
      <c r="AC989">
        <f t="shared" si="421"/>
        <v>1.1396147442111357</v>
      </c>
      <c r="AD989">
        <f t="shared" si="422"/>
        <v>0.72127515456400992</v>
      </c>
      <c r="AE989">
        <f t="shared" si="423"/>
        <v>1.0988349430305013</v>
      </c>
      <c r="AF989">
        <f t="shared" si="424"/>
        <v>1.1595979181206482</v>
      </c>
      <c r="AG989">
        <f t="shared" si="425"/>
        <v>4.1322442248959845</v>
      </c>
      <c r="AH989">
        <f t="shared" si="426"/>
        <v>3.2060515537986087</v>
      </c>
      <c r="AI989">
        <f t="shared" si="427"/>
        <v>2.7073324232077138</v>
      </c>
      <c r="AJ989">
        <f t="shared" si="428"/>
        <v>1.8761338722228895</v>
      </c>
      <c r="AK989">
        <f t="shared" si="429"/>
        <v>1.1874265014068921</v>
      </c>
      <c r="AL989">
        <f t="shared" si="430"/>
        <v>1.407937376055169</v>
      </c>
      <c r="AM989">
        <f t="shared" si="431"/>
        <v>1.5993408152498736</v>
      </c>
      <c r="AN989">
        <f>ACOS(COS(RADIANS(90-$C989)) *COS(RADIANS(90-'1. Intensity Data'!$C$8)) +SIN(RADIANS(90-'Climate Stations - U of M'!$C989)) *SIN(RADIANS(90-'1. Intensity Data'!$C$8)) *COS(RADIANS('Climate Stations - U of M'!$D989-'1. Intensity Data'!$C$9))) *6371</f>
        <v>170.24000804966263</v>
      </c>
    </row>
    <row r="990" spans="1:40" x14ac:dyDescent="0.25">
      <c r="A990">
        <v>828</v>
      </c>
      <c r="B990" t="s">
        <v>1655</v>
      </c>
      <c r="C990">
        <v>47.033299999999898</v>
      </c>
      <c r="D990">
        <v>-107.38330000000001</v>
      </c>
      <c r="E990" s="13">
        <v>1005.8</v>
      </c>
      <c r="F990" t="s">
        <v>1656</v>
      </c>
      <c r="G990" t="s">
        <v>2345</v>
      </c>
      <c r="H990" s="8">
        <v>0.86780999999999997</v>
      </c>
      <c r="I990" s="8">
        <v>1.26048</v>
      </c>
      <c r="J990" s="8">
        <v>2.1855600000000002</v>
      </c>
      <c r="K990" s="8">
        <v>3.16778</v>
      </c>
      <c r="L990">
        <f t="shared" si="405"/>
        <v>3299.868872</v>
      </c>
      <c r="M990">
        <f t="shared" si="406"/>
        <v>0.55974491822877004</v>
      </c>
      <c r="N990">
        <f t="shared" si="407"/>
        <v>1.7134787498926303</v>
      </c>
      <c r="O990" s="6">
        <f t="shared" si="408"/>
        <v>0.29492000176455802</v>
      </c>
      <c r="P990" s="6">
        <f t="shared" si="409"/>
        <v>0.35532195051493232</v>
      </c>
      <c r="Q990">
        <f t="shared" si="410"/>
        <v>1.0344003502037813</v>
      </c>
      <c r="R990" s="8">
        <v>1.3981904483040513</v>
      </c>
      <c r="S990">
        <f t="shared" si="411"/>
        <v>1.9479123154361195</v>
      </c>
      <c r="T990">
        <f t="shared" si="412"/>
        <v>1.5113112792176793</v>
      </c>
      <c r="U990">
        <f t="shared" si="413"/>
        <v>1.2762184135615955</v>
      </c>
      <c r="V990">
        <f t="shared" si="414"/>
        <v>0.88439697080145674</v>
      </c>
      <c r="W990">
        <f t="shared" si="415"/>
        <v>0.55974491822877004</v>
      </c>
      <c r="X990">
        <f t="shared" si="416"/>
        <v>0.63676118867157749</v>
      </c>
      <c r="Y990">
        <f t="shared" si="417"/>
        <v>0.70361131141593447</v>
      </c>
      <c r="Z990">
        <f t="shared" si="418"/>
        <v>3.5997132187091587</v>
      </c>
      <c r="AA990">
        <f t="shared" si="419"/>
        <v>2.7928809455502095</v>
      </c>
      <c r="AB990">
        <f t="shared" si="420"/>
        <v>2.3584327984646212</v>
      </c>
      <c r="AC990">
        <f t="shared" si="421"/>
        <v>1.6343525533219745</v>
      </c>
      <c r="AD990">
        <f t="shared" si="422"/>
        <v>1.0344003502037813</v>
      </c>
      <c r="AE990">
        <f t="shared" si="423"/>
        <v>1.1211712487064811</v>
      </c>
      <c r="AF990">
        <f t="shared" si="424"/>
        <v>1.2013221371233782</v>
      </c>
      <c r="AG990">
        <f t="shared" si="425"/>
        <v>5.9629060496263531</v>
      </c>
      <c r="AH990">
        <f t="shared" si="426"/>
        <v>4.6263926247101015</v>
      </c>
      <c r="AI990">
        <f t="shared" si="427"/>
        <v>3.9067315497551967</v>
      </c>
      <c r="AJ990">
        <f t="shared" si="428"/>
        <v>2.7072964248303562</v>
      </c>
      <c r="AK990">
        <f t="shared" si="429"/>
        <v>1.7134787498926303</v>
      </c>
      <c r="AL990">
        <f t="shared" si="430"/>
        <v>1.8314990624194727</v>
      </c>
      <c r="AM990">
        <f t="shared" si="431"/>
        <v>1.9339406936927723</v>
      </c>
      <c r="AN990">
        <f>ACOS(COS(RADIANS(90-$C990)) *COS(RADIANS(90-'1. Intensity Data'!$C$8)) +SIN(RADIANS(90-'Climate Stations - U of M'!$C990)) *SIN(RADIANS(90-'1. Intensity Data'!$C$8)) *COS(RADIANS('Climate Stations - U of M'!$D990-'1. Intensity Data'!$C$9))) *6371</f>
        <v>355.70959147299266</v>
      </c>
    </row>
    <row r="991" spans="1:40" x14ac:dyDescent="0.25">
      <c r="A991">
        <v>829</v>
      </c>
      <c r="B991" t="s">
        <v>1657</v>
      </c>
      <c r="C991">
        <v>48.183300000000003</v>
      </c>
      <c r="D991">
        <v>-115.6833</v>
      </c>
      <c r="E991" s="13">
        <v>1371.5999999999899</v>
      </c>
      <c r="F991" t="s">
        <v>1658</v>
      </c>
      <c r="G991" t="s">
        <v>2346</v>
      </c>
      <c r="H991" s="8">
        <v>1.0874999999999999</v>
      </c>
      <c r="I991" s="8">
        <v>2.0856499999999998</v>
      </c>
      <c r="J991" s="8">
        <v>2.2702300000000002</v>
      </c>
      <c r="K991" s="8">
        <v>4.4000000000000004</v>
      </c>
      <c r="L991">
        <f t="shared" si="405"/>
        <v>4500.0001439999669</v>
      </c>
      <c r="M991">
        <f t="shared" si="406"/>
        <v>0.46716860295511481</v>
      </c>
      <c r="N991">
        <f t="shared" si="407"/>
        <v>1.1678051490406816</v>
      </c>
      <c r="O991" s="6">
        <f t="shared" si="408"/>
        <v>0.17909826836738824</v>
      </c>
      <c r="P991" s="6">
        <f t="shared" si="409"/>
        <v>0.34302714319309113</v>
      </c>
      <c r="Q991">
        <f t="shared" si="410"/>
        <v>0.75541614611688634</v>
      </c>
      <c r="R991" s="8">
        <v>1.1146253622365623</v>
      </c>
      <c r="S991">
        <f t="shared" si="411"/>
        <v>1.6257467382837993</v>
      </c>
      <c r="T991">
        <f t="shared" si="412"/>
        <v>1.2613552279788101</v>
      </c>
      <c r="U991">
        <f t="shared" si="413"/>
        <v>1.0651444147376616</v>
      </c>
      <c r="V991">
        <f t="shared" si="414"/>
        <v>0.73812639266908142</v>
      </c>
      <c r="W991">
        <f t="shared" si="415"/>
        <v>0.46716860295511481</v>
      </c>
      <c r="X991">
        <f t="shared" si="416"/>
        <v>0.62225145221633604</v>
      </c>
      <c r="Y991">
        <f t="shared" si="417"/>
        <v>0.75686336537507626</v>
      </c>
      <c r="Z991">
        <f t="shared" si="418"/>
        <v>2.628848188486764</v>
      </c>
      <c r="AA991">
        <f t="shared" si="419"/>
        <v>2.0396235945155929</v>
      </c>
      <c r="AB991">
        <f t="shared" si="420"/>
        <v>1.7223488131465008</v>
      </c>
      <c r="AC991">
        <f t="shared" si="421"/>
        <v>1.1935575108646805</v>
      </c>
      <c r="AD991">
        <f t="shared" si="422"/>
        <v>0.75541614611688634</v>
      </c>
      <c r="AE991">
        <f t="shared" si="423"/>
        <v>1.0502799771896087</v>
      </c>
      <c r="AF991">
        <f t="shared" si="424"/>
        <v>1.0688972419298608</v>
      </c>
      <c r="AG991">
        <f t="shared" si="425"/>
        <v>4.0639619186615716</v>
      </c>
      <c r="AH991">
        <f t="shared" si="426"/>
        <v>3.1530739024098402</v>
      </c>
      <c r="AI991">
        <f t="shared" si="427"/>
        <v>2.6625957398127538</v>
      </c>
      <c r="AJ991">
        <f t="shared" si="428"/>
        <v>1.8451321354842769</v>
      </c>
      <c r="AK991">
        <f t="shared" si="429"/>
        <v>1.1678051490406816</v>
      </c>
      <c r="AL991">
        <f t="shared" si="430"/>
        <v>1.4434113617805111</v>
      </c>
      <c r="AM991">
        <f t="shared" si="431"/>
        <v>1.6826375544386836</v>
      </c>
      <c r="AN991">
        <f>ACOS(COS(RADIANS(90-$C991)) *COS(RADIANS(90-'1. Intensity Data'!$C$8)) +SIN(RADIANS(90-'Climate Stations - U of M'!$C991)) *SIN(RADIANS(90-'1. Intensity Data'!$C$8)) *COS(RADIANS('Climate Stations - U of M'!$D991-'1. Intensity Data'!$C$9))) *6371</f>
        <v>328.11229916667742</v>
      </c>
    </row>
    <row r="992" spans="1:40" x14ac:dyDescent="0.25">
      <c r="A992" s="1">
        <v>1031</v>
      </c>
      <c r="B992" t="s">
        <v>2057</v>
      </c>
      <c r="C992">
        <v>45.728900000000003</v>
      </c>
      <c r="D992">
        <v>-108.3967</v>
      </c>
      <c r="E992" s="13">
        <v>1225.3</v>
      </c>
      <c r="F992" t="s">
        <v>2058</v>
      </c>
      <c r="G992" t="s">
        <v>2345</v>
      </c>
      <c r="H992" s="8">
        <v>0.96250000000000002</v>
      </c>
      <c r="I992" s="8">
        <v>1.47692</v>
      </c>
      <c r="J992" s="8">
        <v>2.3262</v>
      </c>
      <c r="K992" s="8">
        <v>3.3859300000000001</v>
      </c>
      <c r="L992">
        <f t="shared" si="405"/>
        <v>4020.0132519999997</v>
      </c>
      <c r="M992">
        <f t="shared" si="406"/>
        <v>0.58625742931235281</v>
      </c>
      <c r="N992">
        <f t="shared" si="407"/>
        <v>1.7601952199158486</v>
      </c>
      <c r="O992" s="6">
        <f t="shared" si="408"/>
        <v>0.30008458257392473</v>
      </c>
      <c r="P992" s="6">
        <f t="shared" si="409"/>
        <v>0.37825464697172861</v>
      </c>
      <c r="Q992">
        <f t="shared" si="410"/>
        <v>1.0692249334437887</v>
      </c>
      <c r="R992" s="8">
        <v>1.3009833935535799</v>
      </c>
      <c r="S992">
        <f t="shared" si="411"/>
        <v>2.0401758540069879</v>
      </c>
      <c r="T992">
        <f t="shared" si="412"/>
        <v>1.5828950591433526</v>
      </c>
      <c r="U992">
        <f t="shared" si="413"/>
        <v>1.3366669388321644</v>
      </c>
      <c r="V992">
        <f t="shared" si="414"/>
        <v>0.92628673831351749</v>
      </c>
      <c r="W992">
        <f t="shared" si="415"/>
        <v>0.58625742931235281</v>
      </c>
      <c r="X992">
        <f t="shared" si="416"/>
        <v>0.68031807198426464</v>
      </c>
      <c r="Y992">
        <f t="shared" si="417"/>
        <v>0.76196270982348413</v>
      </c>
      <c r="Z992">
        <f t="shared" si="418"/>
        <v>3.7209027683843843</v>
      </c>
      <c r="AA992">
        <f t="shared" si="419"/>
        <v>2.8869073202982296</v>
      </c>
      <c r="AB992">
        <f t="shared" si="420"/>
        <v>2.4378328482518379</v>
      </c>
      <c r="AC992">
        <f t="shared" si="421"/>
        <v>1.6893753948411863</v>
      </c>
      <c r="AD992">
        <f t="shared" si="422"/>
        <v>1.0692249334437887</v>
      </c>
      <c r="AE992">
        <f t="shared" si="423"/>
        <v>1.0968694850188632</v>
      </c>
      <c r="AF992">
        <f t="shared" si="424"/>
        <v>1.1559264425549078</v>
      </c>
      <c r="AG992">
        <f t="shared" si="425"/>
        <v>6.125479365307152</v>
      </c>
      <c r="AH992">
        <f t="shared" si="426"/>
        <v>4.752527093772791</v>
      </c>
      <c r="AI992">
        <f t="shared" si="427"/>
        <v>4.0132451014081347</v>
      </c>
      <c r="AJ992">
        <f t="shared" si="428"/>
        <v>2.7811084474670409</v>
      </c>
      <c r="AK992">
        <f t="shared" si="429"/>
        <v>1.7601952199158486</v>
      </c>
      <c r="AL992">
        <f t="shared" si="430"/>
        <v>1.9016964149368865</v>
      </c>
      <c r="AM992">
        <f t="shared" si="431"/>
        <v>2.0245194522151473</v>
      </c>
      <c r="AN992">
        <f>ACOS(COS(RADIANS(90-$C992)) *COS(RADIANS(90-'1. Intensity Data'!$C$8)) +SIN(RADIANS(90-'Climate Stations - U of M'!$C992)) *SIN(RADIANS(90-'1. Intensity Data'!$C$8)) *COS(RADIANS('Climate Stations - U of M'!$D992-'1. Intensity Data'!$C$9))) *6371</f>
        <v>294.53804900684952</v>
      </c>
    </row>
    <row r="993" spans="1:40" x14ac:dyDescent="0.25">
      <c r="A993">
        <v>830</v>
      </c>
      <c r="B993" t="s">
        <v>1659</v>
      </c>
      <c r="C993">
        <v>45.399999999999899</v>
      </c>
      <c r="D993">
        <v>-105.833299999999</v>
      </c>
      <c r="E993" s="13">
        <v>1158.8</v>
      </c>
      <c r="F993" t="s">
        <v>1660</v>
      </c>
      <c r="G993" t="s">
        <v>2345</v>
      </c>
      <c r="H993" s="8">
        <v>1.0333600000000001</v>
      </c>
      <c r="I993" s="8">
        <v>1.4370700000000001</v>
      </c>
      <c r="J993" s="8">
        <v>2.5350000000000001</v>
      </c>
      <c r="K993" s="8">
        <v>3.5310299999999999</v>
      </c>
      <c r="L993">
        <f t="shared" si="405"/>
        <v>3801.8373919999999</v>
      </c>
      <c r="M993">
        <f t="shared" si="406"/>
        <v>0.68932566384657679</v>
      </c>
      <c r="N993">
        <f t="shared" si="407"/>
        <v>1.934631367734567</v>
      </c>
      <c r="O993" s="6">
        <f t="shared" si="408"/>
        <v>0.31832780690708112</v>
      </c>
      <c r="P993" s="6">
        <f t="shared" si="409"/>
        <v>0.46867764199510287</v>
      </c>
      <c r="Q993">
        <f t="shared" si="410"/>
        <v>1.2016545048648348</v>
      </c>
      <c r="R993" s="8">
        <v>1.3975749974020972</v>
      </c>
      <c r="S993">
        <f t="shared" si="411"/>
        <v>2.3988533101860874</v>
      </c>
      <c r="T993">
        <f t="shared" si="412"/>
        <v>1.8611792923857575</v>
      </c>
      <c r="U993">
        <f t="shared" si="413"/>
        <v>1.5716625135701949</v>
      </c>
      <c r="V993">
        <f t="shared" si="414"/>
        <v>1.0891345488775914</v>
      </c>
      <c r="W993">
        <f t="shared" si="415"/>
        <v>0.68932566384657679</v>
      </c>
      <c r="X993">
        <f t="shared" si="416"/>
        <v>0.77533424788493255</v>
      </c>
      <c r="Y993">
        <f t="shared" si="417"/>
        <v>0.84998969883022546</v>
      </c>
      <c r="Z993">
        <f t="shared" si="418"/>
        <v>4.1817576769296245</v>
      </c>
      <c r="AA993">
        <f t="shared" si="419"/>
        <v>3.2444671631350541</v>
      </c>
      <c r="AB993">
        <f t="shared" si="420"/>
        <v>2.7397722710918231</v>
      </c>
      <c r="AC993">
        <f t="shared" si="421"/>
        <v>1.8986141176864391</v>
      </c>
      <c r="AD993">
        <f t="shared" si="422"/>
        <v>1.2016545048648348</v>
      </c>
      <c r="AE993">
        <f t="shared" si="423"/>
        <v>1.1210173859809924</v>
      </c>
      <c r="AF993">
        <f t="shared" si="424"/>
        <v>1.2010347215521655</v>
      </c>
      <c r="AG993">
        <f t="shared" si="425"/>
        <v>6.7325171597162932</v>
      </c>
      <c r="AH993">
        <f t="shared" si="426"/>
        <v>5.2235046928833313</v>
      </c>
      <c r="AI993">
        <f t="shared" si="427"/>
        <v>4.4109595184348125</v>
      </c>
      <c r="AJ993">
        <f t="shared" si="428"/>
        <v>3.0567175610206161</v>
      </c>
      <c r="AK993">
        <f t="shared" si="429"/>
        <v>1.934631367734567</v>
      </c>
      <c r="AL993">
        <f t="shared" si="430"/>
        <v>2.0847235258009253</v>
      </c>
      <c r="AM993">
        <f t="shared" si="431"/>
        <v>2.2150035190025243</v>
      </c>
      <c r="AN993">
        <f>ACOS(COS(RADIANS(90-$C993)) *COS(RADIANS(90-'1. Intensity Data'!$C$8)) +SIN(RADIANS(90-'Climate Stations - U of M'!$C993)) *SIN(RADIANS(90-'1. Intensity Data'!$C$8)) *COS(RADIANS('Climate Stations - U of M'!$D993-'1. Intensity Data'!$C$9))) *6371</f>
        <v>495.26808978291882</v>
      </c>
    </row>
    <row r="994" spans="1:40" x14ac:dyDescent="0.25">
      <c r="A994">
        <v>831</v>
      </c>
      <c r="B994" t="s">
        <v>1661</v>
      </c>
      <c r="C994">
        <v>45.466700000000003</v>
      </c>
      <c r="D994">
        <v>-105.8167</v>
      </c>
      <c r="E994" s="13">
        <v>1068</v>
      </c>
      <c r="F994" t="s">
        <v>1662</v>
      </c>
      <c r="G994" t="s">
        <v>2345</v>
      </c>
      <c r="H994" s="8">
        <v>1.0328200000000001</v>
      </c>
      <c r="I994" s="8">
        <v>1.4356899999999999</v>
      </c>
      <c r="J994" s="8">
        <v>2.5375000000000001</v>
      </c>
      <c r="K994" s="8">
        <v>3.5285700000000002</v>
      </c>
      <c r="L994">
        <f t="shared" si="405"/>
        <v>3503.93712</v>
      </c>
      <c r="M994">
        <f t="shared" si="406"/>
        <v>0.68926967913407511</v>
      </c>
      <c r="N994">
        <f t="shared" si="407"/>
        <v>1.9472494180771382</v>
      </c>
      <c r="O994" s="6">
        <f t="shared" si="408"/>
        <v>0.32156757186692081</v>
      </c>
      <c r="P994" s="6">
        <f t="shared" si="409"/>
        <v>0.46637602333501127</v>
      </c>
      <c r="Q994">
        <f t="shared" si="410"/>
        <v>1.2068127207060746</v>
      </c>
      <c r="R994" s="8">
        <v>1.5235372122405697</v>
      </c>
      <c r="S994">
        <f t="shared" si="411"/>
        <v>2.3986584833865812</v>
      </c>
      <c r="T994">
        <f t="shared" si="412"/>
        <v>1.8610281336620029</v>
      </c>
      <c r="U994">
        <f t="shared" si="413"/>
        <v>1.5715348684256911</v>
      </c>
      <c r="V994">
        <f t="shared" si="414"/>
        <v>1.0890460930318386</v>
      </c>
      <c r="W994">
        <f t="shared" si="415"/>
        <v>0.68926967913407511</v>
      </c>
      <c r="X994">
        <f t="shared" si="416"/>
        <v>0.77515725935055635</v>
      </c>
      <c r="Y994">
        <f t="shared" si="417"/>
        <v>0.84970767897846211</v>
      </c>
      <c r="Z994">
        <f t="shared" si="418"/>
        <v>4.1997082680571394</v>
      </c>
      <c r="AA994">
        <f t="shared" si="419"/>
        <v>3.2583943459064013</v>
      </c>
      <c r="AB994">
        <f t="shared" si="420"/>
        <v>2.7515330032098499</v>
      </c>
      <c r="AC994">
        <f t="shared" si="421"/>
        <v>1.906764098715598</v>
      </c>
      <c r="AD994">
        <f t="shared" si="422"/>
        <v>1.2068127207060746</v>
      </c>
      <c r="AE994">
        <f t="shared" si="423"/>
        <v>1.1525079396906106</v>
      </c>
      <c r="AF994">
        <f t="shared" si="424"/>
        <v>1.2598590758817321</v>
      </c>
      <c r="AG994">
        <f t="shared" si="425"/>
        <v>6.7764279749084402</v>
      </c>
      <c r="AH994">
        <f t="shared" si="426"/>
        <v>5.2575734288082732</v>
      </c>
      <c r="AI994">
        <f t="shared" si="427"/>
        <v>4.4397286732158747</v>
      </c>
      <c r="AJ994">
        <f t="shared" si="428"/>
        <v>3.0766540805618785</v>
      </c>
      <c r="AK994">
        <f t="shared" si="429"/>
        <v>1.9472494180771382</v>
      </c>
      <c r="AL994">
        <f t="shared" si="430"/>
        <v>2.0948120635578538</v>
      </c>
      <c r="AM994">
        <f t="shared" si="431"/>
        <v>2.2228964398351145</v>
      </c>
      <c r="AN994">
        <f>ACOS(COS(RADIANS(90-$C994)) *COS(RADIANS(90-'1. Intensity Data'!$C$8)) +SIN(RADIANS(90-'Climate Stations - U of M'!$C994)) *SIN(RADIANS(90-'1. Intensity Data'!$C$8)) *COS(RADIANS('Climate Stations - U of M'!$D994-'1. Intensity Data'!$C$9))) *6371</f>
        <v>494.30106683828905</v>
      </c>
    </row>
    <row r="995" spans="1:40" x14ac:dyDescent="0.25">
      <c r="A995">
        <v>832</v>
      </c>
      <c r="B995" t="s">
        <v>1663</v>
      </c>
      <c r="C995">
        <v>45.324199999999898</v>
      </c>
      <c r="D995">
        <v>-105.9136</v>
      </c>
      <c r="E995" s="13">
        <v>1193</v>
      </c>
      <c r="F995" t="s">
        <v>1664</v>
      </c>
      <c r="G995" t="s">
        <v>2345</v>
      </c>
      <c r="H995" s="8">
        <v>1.02156</v>
      </c>
      <c r="I995" s="8">
        <v>1.4260200000000001</v>
      </c>
      <c r="J995" s="8">
        <v>2.4972799999999999</v>
      </c>
      <c r="K995" s="8">
        <v>3.49255</v>
      </c>
      <c r="L995">
        <f t="shared" si="405"/>
        <v>3914.0421200000001</v>
      </c>
      <c r="M995">
        <f t="shared" si="406"/>
        <v>0.67931660278537465</v>
      </c>
      <c r="N995">
        <f t="shared" si="407"/>
        <v>1.9053018042412047</v>
      </c>
      <c r="O995" s="6">
        <f t="shared" si="408"/>
        <v>0.31338905721022292</v>
      </c>
      <c r="P995" s="6">
        <f t="shared" si="409"/>
        <v>0.4620918613617695</v>
      </c>
      <c r="Q995">
        <f t="shared" si="410"/>
        <v>1.183696832801487</v>
      </c>
      <c r="R995" s="8">
        <v>1.4695886803759706</v>
      </c>
      <c r="S995">
        <f t="shared" si="411"/>
        <v>2.3640217776931038</v>
      </c>
      <c r="T995">
        <f t="shared" si="412"/>
        <v>1.8341548275205115</v>
      </c>
      <c r="U995">
        <f t="shared" si="413"/>
        <v>1.5488418543506541</v>
      </c>
      <c r="V995">
        <f t="shared" si="414"/>
        <v>1.0733202324008919</v>
      </c>
      <c r="W995">
        <f t="shared" si="415"/>
        <v>0.67931660278537465</v>
      </c>
      <c r="X995">
        <f t="shared" si="416"/>
        <v>0.76487745208903102</v>
      </c>
      <c r="Y995">
        <f t="shared" si="417"/>
        <v>0.83914426928460473</v>
      </c>
      <c r="Z995">
        <f t="shared" si="418"/>
        <v>4.1192649781491744</v>
      </c>
      <c r="AA995">
        <f t="shared" si="419"/>
        <v>3.195981448564015</v>
      </c>
      <c r="AB995">
        <f t="shared" si="420"/>
        <v>2.6988287787873899</v>
      </c>
      <c r="AC995">
        <f t="shared" si="421"/>
        <v>1.8702409958263495</v>
      </c>
      <c r="AD995">
        <f t="shared" si="422"/>
        <v>1.183696832801487</v>
      </c>
      <c r="AE995">
        <f t="shared" si="423"/>
        <v>1.1390208067244609</v>
      </c>
      <c r="AF995">
        <f t="shared" si="424"/>
        <v>1.2346651115009644</v>
      </c>
      <c r="AG995">
        <f t="shared" si="425"/>
        <v>6.6304502787593922</v>
      </c>
      <c r="AH995">
        <f t="shared" si="426"/>
        <v>5.144314871451253</v>
      </c>
      <c r="AI995">
        <f t="shared" si="427"/>
        <v>4.3440881136699465</v>
      </c>
      <c r="AJ995">
        <f t="shared" si="428"/>
        <v>3.0103768507011033</v>
      </c>
      <c r="AK995">
        <f t="shared" si="429"/>
        <v>1.9053018042412047</v>
      </c>
      <c r="AL995">
        <f t="shared" si="430"/>
        <v>2.0532963531809036</v>
      </c>
      <c r="AM995">
        <f t="shared" si="431"/>
        <v>2.181755621660562</v>
      </c>
      <c r="AN995">
        <f>ACOS(COS(RADIANS(90-$C995)) *COS(RADIANS(90-'1. Intensity Data'!$C$8)) +SIN(RADIANS(90-'Climate Stations - U of M'!$C995)) *SIN(RADIANS(90-'1. Intensity Data'!$C$8)) *COS(RADIANS('Climate Stations - U of M'!$D995-'1. Intensity Data'!$C$9))) *6371</f>
        <v>491.95110614695017</v>
      </c>
    </row>
    <row r="996" spans="1:40" x14ac:dyDescent="0.25">
      <c r="A996" s="1">
        <v>1026</v>
      </c>
      <c r="B996" t="s">
        <v>2047</v>
      </c>
      <c r="C996">
        <v>45.199399999999898</v>
      </c>
      <c r="D996">
        <v>-108.7919</v>
      </c>
      <c r="E996" s="13">
        <v>1440.2</v>
      </c>
      <c r="F996" t="s">
        <v>2048</v>
      </c>
      <c r="G996" t="s">
        <v>2345</v>
      </c>
      <c r="H996" s="8">
        <v>0.87346000000000001</v>
      </c>
      <c r="I996" s="8">
        <v>1.4</v>
      </c>
      <c r="J996" s="8">
        <v>2.1489099999999999</v>
      </c>
      <c r="K996" s="8">
        <v>3.2479399999999998</v>
      </c>
      <c r="L996">
        <f t="shared" si="405"/>
        <v>4725.0657680000004</v>
      </c>
      <c r="M996">
        <f t="shared" si="406"/>
        <v>0.51300700765999996</v>
      </c>
      <c r="N996">
        <f t="shared" si="407"/>
        <v>1.605525710781653</v>
      </c>
      <c r="O996" s="6">
        <f t="shared" si="408"/>
        <v>0.27927205479255185</v>
      </c>
      <c r="P996" s="6">
        <f t="shared" si="409"/>
        <v>0.31943037027136023</v>
      </c>
      <c r="Q996">
        <f t="shared" si="410"/>
        <v>0.96247804052650654</v>
      </c>
      <c r="R996" s="8">
        <v>1.2157770607240876</v>
      </c>
      <c r="S996">
        <f t="shared" si="411"/>
        <v>1.7852643866567997</v>
      </c>
      <c r="T996">
        <f t="shared" si="412"/>
        <v>1.385118920682</v>
      </c>
      <c r="U996">
        <f t="shared" si="413"/>
        <v>1.1696559774647999</v>
      </c>
      <c r="V996">
        <f t="shared" si="414"/>
        <v>0.81055107210279997</v>
      </c>
      <c r="W996">
        <f t="shared" si="415"/>
        <v>0.51300700765999996</v>
      </c>
      <c r="X996">
        <f t="shared" si="416"/>
        <v>0.60312025574499994</v>
      </c>
      <c r="Y996">
        <f t="shared" si="417"/>
        <v>0.68133855508277996</v>
      </c>
      <c r="Z996">
        <f t="shared" si="418"/>
        <v>3.3494235810322426</v>
      </c>
      <c r="AA996">
        <f t="shared" si="419"/>
        <v>2.5986907094215677</v>
      </c>
      <c r="AB996">
        <f t="shared" si="420"/>
        <v>2.1944499324004347</v>
      </c>
      <c r="AC996">
        <f t="shared" si="421"/>
        <v>1.5207153040318804</v>
      </c>
      <c r="AD996">
        <f t="shared" si="422"/>
        <v>0.96247804052650654</v>
      </c>
      <c r="AE996">
        <f t="shared" si="423"/>
        <v>1.0755679018114901</v>
      </c>
      <c r="AF996">
        <f t="shared" si="424"/>
        <v>1.1161350851235352</v>
      </c>
      <c r="AG996">
        <f t="shared" si="425"/>
        <v>5.5872294735201518</v>
      </c>
      <c r="AH996">
        <f t="shared" si="426"/>
        <v>4.334919419110463</v>
      </c>
      <c r="AI996">
        <f t="shared" si="427"/>
        <v>3.6605986205821686</v>
      </c>
      <c r="AJ996">
        <f t="shared" si="428"/>
        <v>2.536730623035012</v>
      </c>
      <c r="AK996">
        <f t="shared" si="429"/>
        <v>1.605525710781653</v>
      </c>
      <c r="AL996">
        <f t="shared" si="430"/>
        <v>1.7413717830862396</v>
      </c>
      <c r="AM996">
        <f t="shared" si="431"/>
        <v>1.8592861738466211</v>
      </c>
      <c r="AN996">
        <f>ACOS(COS(RADIANS(90-$C996)) *COS(RADIANS(90-'1. Intensity Data'!$C$8)) +SIN(RADIANS(90-'Climate Stations - U of M'!$C996)) *SIN(RADIANS(90-'1. Intensity Data'!$C$8)) *COS(RADIANS('Climate Stations - U of M'!$D996-'1. Intensity Data'!$C$9))) *6371</f>
        <v>293.36969790950059</v>
      </c>
    </row>
    <row r="997" spans="1:40" x14ac:dyDescent="0.25">
      <c r="A997" s="1">
        <v>1022</v>
      </c>
      <c r="B997" t="s">
        <v>2039</v>
      </c>
      <c r="C997">
        <v>47.411099999999898</v>
      </c>
      <c r="D997">
        <v>-107.6686</v>
      </c>
      <c r="E997">
        <v>876.29999999999905</v>
      </c>
      <c r="F997" t="s">
        <v>2040</v>
      </c>
      <c r="G997" t="s">
        <v>2345</v>
      </c>
      <c r="H997" s="8">
        <v>0.84697999999999996</v>
      </c>
      <c r="I997" s="8">
        <v>1.24753</v>
      </c>
      <c r="J997" s="8">
        <v>2.1575000000000002</v>
      </c>
      <c r="K997" s="8">
        <v>3.0985200000000002</v>
      </c>
      <c r="L997">
        <f t="shared" si="405"/>
        <v>2875.000091999997</v>
      </c>
      <c r="M997">
        <f t="shared" si="406"/>
        <v>0.5397823676833422</v>
      </c>
      <c r="N997">
        <f t="shared" si="407"/>
        <v>1.7219665816899956</v>
      </c>
      <c r="O997" s="6">
        <f t="shared" si="408"/>
        <v>0.30219255162004621</v>
      </c>
      <c r="P997" s="6">
        <f t="shared" si="409"/>
        <v>0.33031845254169145</v>
      </c>
      <c r="Q997">
        <f t="shared" si="410"/>
        <v>1.0261425171158436</v>
      </c>
      <c r="R997" s="8">
        <v>1.2019111596714573</v>
      </c>
      <c r="S997">
        <f t="shared" si="411"/>
        <v>1.8784426395380307</v>
      </c>
      <c r="T997">
        <f t="shared" si="412"/>
        <v>1.457412392745024</v>
      </c>
      <c r="U997">
        <f t="shared" si="413"/>
        <v>1.23070379831802</v>
      </c>
      <c r="V997">
        <f t="shared" si="414"/>
        <v>0.85285614093968076</v>
      </c>
      <c r="W997">
        <f t="shared" si="415"/>
        <v>0.5397823676833422</v>
      </c>
      <c r="X997">
        <f t="shared" si="416"/>
        <v>0.61658177576250661</v>
      </c>
      <c r="Y997">
        <f t="shared" si="417"/>
        <v>0.68324366197522135</v>
      </c>
      <c r="Z997">
        <f t="shared" si="418"/>
        <v>3.5709759595631354</v>
      </c>
      <c r="AA997">
        <f t="shared" si="419"/>
        <v>2.7705847962127779</v>
      </c>
      <c r="AB997">
        <f t="shared" si="420"/>
        <v>2.3396049390241234</v>
      </c>
      <c r="AC997">
        <f t="shared" si="421"/>
        <v>1.6213051770430329</v>
      </c>
      <c r="AD997">
        <f t="shared" si="422"/>
        <v>1.0261425171158436</v>
      </c>
      <c r="AE997">
        <f t="shared" si="423"/>
        <v>1.0721014265483326</v>
      </c>
      <c r="AF997">
        <f t="shared" si="424"/>
        <v>1.1096597093319567</v>
      </c>
      <c r="AG997">
        <f t="shared" si="425"/>
        <v>5.9924437042811842</v>
      </c>
      <c r="AH997">
        <f t="shared" si="426"/>
        <v>4.6493097705629882</v>
      </c>
      <c r="AI997">
        <f t="shared" si="427"/>
        <v>3.9260838062531898</v>
      </c>
      <c r="AJ997">
        <f t="shared" si="428"/>
        <v>2.7207071990701932</v>
      </c>
      <c r="AK997">
        <f t="shared" si="429"/>
        <v>1.7219665816899956</v>
      </c>
      <c r="AL997">
        <f t="shared" si="430"/>
        <v>1.8308499362674966</v>
      </c>
      <c r="AM997">
        <f t="shared" si="431"/>
        <v>1.9253606880407679</v>
      </c>
      <c r="AN997">
        <f>ACOS(COS(RADIANS(90-$C997)) *COS(RADIANS(90-'1. Intensity Data'!$C$8)) +SIN(RADIANS(90-'Climate Stations - U of M'!$C997)) *SIN(RADIANS(90-'1. Intensity Data'!$C$8)) *COS(RADIANS('Climate Stations - U of M'!$D997-'1. Intensity Data'!$C$9))) *6371</f>
        <v>341.81014843957553</v>
      </c>
    </row>
    <row r="998" spans="1:40" x14ac:dyDescent="0.25">
      <c r="A998" s="1">
        <v>1034</v>
      </c>
      <c r="B998" t="s">
        <v>2063</v>
      </c>
      <c r="C998">
        <v>47.561900000000001</v>
      </c>
      <c r="D998">
        <v>-107.5286</v>
      </c>
      <c r="E998" s="13">
        <v>1002.8</v>
      </c>
      <c r="F998" t="s">
        <v>2064</v>
      </c>
      <c r="G998" t="s">
        <v>2345</v>
      </c>
      <c r="H998" s="8">
        <v>0.88463000000000003</v>
      </c>
      <c r="I998" s="8">
        <v>1.28515</v>
      </c>
      <c r="J998" s="8">
        <v>2.1886700000000001</v>
      </c>
      <c r="K998" s="8">
        <v>3.15625</v>
      </c>
      <c r="L998">
        <f t="shared" si="405"/>
        <v>3290.0263519999999</v>
      </c>
      <c r="M998">
        <f t="shared" si="406"/>
        <v>0.56995036442516445</v>
      </c>
      <c r="N998">
        <f t="shared" si="407"/>
        <v>1.7212066823136003</v>
      </c>
      <c r="O998" s="6">
        <f t="shared" si="408"/>
        <v>0.29428669419658438</v>
      </c>
      <c r="P998" s="6">
        <f t="shared" si="409"/>
        <v>0.36596637206649529</v>
      </c>
      <c r="Q998">
        <f t="shared" si="410"/>
        <v>1.043586527190048</v>
      </c>
      <c r="R998" s="8">
        <v>1.5136016124831748</v>
      </c>
      <c r="S998">
        <f t="shared" si="411"/>
        <v>1.9834272681995722</v>
      </c>
      <c r="T998">
        <f t="shared" si="412"/>
        <v>1.5388659839479439</v>
      </c>
      <c r="U998">
        <f t="shared" si="413"/>
        <v>1.2994868308893748</v>
      </c>
      <c r="V998">
        <f t="shared" si="414"/>
        <v>0.90052157579175984</v>
      </c>
      <c r="W998">
        <f t="shared" si="415"/>
        <v>0.56995036442516445</v>
      </c>
      <c r="X998">
        <f t="shared" si="416"/>
        <v>0.64862027331887329</v>
      </c>
      <c r="Y998">
        <f t="shared" si="417"/>
        <v>0.71690575423861269</v>
      </c>
      <c r="Z998">
        <f t="shared" si="418"/>
        <v>3.631681114621367</v>
      </c>
      <c r="AA998">
        <f t="shared" si="419"/>
        <v>2.8176836234131297</v>
      </c>
      <c r="AB998">
        <f t="shared" si="420"/>
        <v>2.379377281993309</v>
      </c>
      <c r="AC998">
        <f t="shared" si="421"/>
        <v>1.6488667129602759</v>
      </c>
      <c r="AD998">
        <f t="shared" si="422"/>
        <v>1.043586527190048</v>
      </c>
      <c r="AE998">
        <f t="shared" si="423"/>
        <v>1.150024039751262</v>
      </c>
      <c r="AF998">
        <f t="shared" si="424"/>
        <v>1.2552191507950288</v>
      </c>
      <c r="AG998">
        <f t="shared" si="425"/>
        <v>5.9897992544513281</v>
      </c>
      <c r="AH998">
        <f t="shared" si="426"/>
        <v>4.6472580422467207</v>
      </c>
      <c r="AI998">
        <f t="shared" si="427"/>
        <v>3.9243512356750085</v>
      </c>
      <c r="AJ998">
        <f t="shared" si="428"/>
        <v>2.7195065580554885</v>
      </c>
      <c r="AK998">
        <f t="shared" si="429"/>
        <v>1.7212066823136003</v>
      </c>
      <c r="AL998">
        <f t="shared" si="430"/>
        <v>1.8380725117352004</v>
      </c>
      <c r="AM998">
        <f t="shared" si="431"/>
        <v>1.9395120516731492</v>
      </c>
      <c r="AN998">
        <f>ACOS(COS(RADIANS(90-$C998)) *COS(RADIANS(90-'1. Intensity Data'!$C$8)) +SIN(RADIANS(90-'Climate Stations - U of M'!$C998)) *SIN(RADIANS(90-'1. Intensity Data'!$C$8)) *COS(RADIANS('Climate Stations - U of M'!$D998-'1. Intensity Data'!$C$9))) *6371</f>
        <v>356.29827180031941</v>
      </c>
    </row>
    <row r="999" spans="1:40" x14ac:dyDescent="0.25">
      <c r="A999" s="1">
        <v>1032</v>
      </c>
      <c r="B999" t="s">
        <v>2059</v>
      </c>
      <c r="C999">
        <v>47.904400000000003</v>
      </c>
      <c r="D999">
        <v>-113.43940000000001</v>
      </c>
      <c r="E999" s="13">
        <v>2202.1999999999898</v>
      </c>
      <c r="F999" t="s">
        <v>2060</v>
      </c>
      <c r="G999" t="s">
        <v>2346</v>
      </c>
      <c r="H999" s="8">
        <v>0.95</v>
      </c>
      <c r="I999" s="8">
        <v>1.8</v>
      </c>
      <c r="J999" s="8">
        <v>2.03396</v>
      </c>
      <c r="K999" s="8">
        <v>3.7773500000000002</v>
      </c>
      <c r="L999">
        <f t="shared" si="405"/>
        <v>7225.0658479999665</v>
      </c>
      <c r="M999">
        <f t="shared" si="406"/>
        <v>0.44773815847999965</v>
      </c>
      <c r="N999">
        <f t="shared" si="407"/>
        <v>1.1440416756407079</v>
      </c>
      <c r="O999" s="6">
        <f t="shared" si="408"/>
        <v>0.17799064990020486</v>
      </c>
      <c r="P999" s="6">
        <f t="shared" si="409"/>
        <v>0.32436444133564019</v>
      </c>
      <c r="Q999">
        <f t="shared" si="410"/>
        <v>0.73420305848817402</v>
      </c>
      <c r="R999" s="8">
        <v>1.1610574947456316</v>
      </c>
      <c r="S999">
        <f t="shared" si="411"/>
        <v>1.5581287915103987</v>
      </c>
      <c r="T999">
        <f t="shared" si="412"/>
        <v>1.2088930278959991</v>
      </c>
      <c r="U999">
        <f t="shared" si="413"/>
        <v>1.0208430013343992</v>
      </c>
      <c r="V999">
        <f t="shared" si="414"/>
        <v>0.70742629039839944</v>
      </c>
      <c r="W999">
        <f t="shared" si="415"/>
        <v>0.44773815847999965</v>
      </c>
      <c r="X999">
        <f t="shared" si="416"/>
        <v>0.57330361885999981</v>
      </c>
      <c r="Y999">
        <f t="shared" si="417"/>
        <v>0.68229443846983984</v>
      </c>
      <c r="Z999">
        <f t="shared" si="418"/>
        <v>2.5550266435388456</v>
      </c>
      <c r="AA999">
        <f t="shared" si="419"/>
        <v>1.9823482579180698</v>
      </c>
      <c r="AB999">
        <f t="shared" si="420"/>
        <v>1.6739829733530367</v>
      </c>
      <c r="AC999">
        <f t="shared" si="421"/>
        <v>1.1600408324113149</v>
      </c>
      <c r="AD999">
        <f t="shared" si="422"/>
        <v>0.73420305848817402</v>
      </c>
      <c r="AE999">
        <f t="shared" si="423"/>
        <v>1.061888010316876</v>
      </c>
      <c r="AF999">
        <f t="shared" si="424"/>
        <v>1.0905810478115963</v>
      </c>
      <c r="AG999">
        <f t="shared" si="425"/>
        <v>3.9812650312296629</v>
      </c>
      <c r="AH999">
        <f t="shared" si="426"/>
        <v>3.0889125242299116</v>
      </c>
      <c r="AI999">
        <f t="shared" si="427"/>
        <v>2.6084150204608139</v>
      </c>
      <c r="AJ999">
        <f t="shared" si="428"/>
        <v>1.8075858475123185</v>
      </c>
      <c r="AK999">
        <f t="shared" si="429"/>
        <v>1.1440416756407079</v>
      </c>
      <c r="AL999">
        <f t="shared" si="430"/>
        <v>1.3665212567305309</v>
      </c>
      <c r="AM999">
        <f t="shared" si="431"/>
        <v>1.5596335331164974</v>
      </c>
      <c r="AN999">
        <f>ACOS(COS(RADIANS(90-$C999)) *COS(RADIANS(90-'1. Intensity Data'!$C$8)) +SIN(RADIANS(90-'Climate Stations - U of M'!$C999)) *SIN(RADIANS(90-'1. Intensity Data'!$C$8)) *COS(RADIANS('Climate Stations - U of M'!$D999-'1. Intensity Data'!$C$9))) *6371</f>
        <v>181.43916435945832</v>
      </c>
    </row>
    <row r="1000" spans="1:40" x14ac:dyDescent="0.25">
      <c r="A1000">
        <v>833</v>
      </c>
      <c r="B1000" t="s">
        <v>1665</v>
      </c>
      <c r="C1000">
        <v>47.366700000000002</v>
      </c>
      <c r="D1000">
        <v>-105.75</v>
      </c>
      <c r="E1000">
        <v>786.39999999999895</v>
      </c>
      <c r="F1000" t="s">
        <v>1666</v>
      </c>
      <c r="G1000" t="s">
        <v>2345</v>
      </c>
      <c r="H1000" s="8">
        <v>1.05688</v>
      </c>
      <c r="I1000" s="8">
        <v>1.4763200000000001</v>
      </c>
      <c r="J1000" s="8">
        <v>2.58535</v>
      </c>
      <c r="K1000" s="8">
        <v>3.5437500000000002</v>
      </c>
      <c r="L1000">
        <f t="shared" si="405"/>
        <v>2580.0525759999964</v>
      </c>
      <c r="M1000">
        <f t="shared" si="406"/>
        <v>0.70138100656768188</v>
      </c>
      <c r="N1000">
        <f t="shared" si="407"/>
        <v>2.021411956189489</v>
      </c>
      <c r="O1000" s="6">
        <f t="shared" si="408"/>
        <v>0.33742924000962971</v>
      </c>
      <c r="P1000" s="6">
        <f t="shared" si="409"/>
        <v>0.46749288021652202</v>
      </c>
      <c r="Q1000">
        <f t="shared" si="410"/>
        <v>1.2444524182030055</v>
      </c>
      <c r="R1000" s="8">
        <v>1.4211226055952135</v>
      </c>
      <c r="S1000">
        <f t="shared" si="411"/>
        <v>2.4408059028555327</v>
      </c>
      <c r="T1000">
        <f t="shared" si="412"/>
        <v>1.8937287177327411</v>
      </c>
      <c r="U1000">
        <f t="shared" si="413"/>
        <v>1.5991486949743146</v>
      </c>
      <c r="V1000">
        <f t="shared" si="414"/>
        <v>1.1081819903769374</v>
      </c>
      <c r="W1000">
        <f t="shared" si="415"/>
        <v>0.70138100656768188</v>
      </c>
      <c r="X1000">
        <f t="shared" si="416"/>
        <v>0.79025575492576139</v>
      </c>
      <c r="Y1000">
        <f t="shared" si="417"/>
        <v>0.86739903650057448</v>
      </c>
      <c r="Z1000">
        <f t="shared" si="418"/>
        <v>4.3306944153464588</v>
      </c>
      <c r="AA1000">
        <f t="shared" si="419"/>
        <v>3.3600215291481144</v>
      </c>
      <c r="AB1000">
        <f t="shared" si="420"/>
        <v>2.8373515135028522</v>
      </c>
      <c r="AC1000">
        <f t="shared" si="421"/>
        <v>1.9662348207607487</v>
      </c>
      <c r="AD1000">
        <f t="shared" si="422"/>
        <v>1.2444524182030055</v>
      </c>
      <c r="AE1000">
        <f t="shared" si="423"/>
        <v>1.1269042880292717</v>
      </c>
      <c r="AF1000">
        <f t="shared" si="424"/>
        <v>1.2120314545783508</v>
      </c>
      <c r="AG1000">
        <f t="shared" si="425"/>
        <v>7.0345136075394201</v>
      </c>
      <c r="AH1000">
        <f t="shared" si="426"/>
        <v>5.4578122817116199</v>
      </c>
      <c r="AI1000">
        <f t="shared" si="427"/>
        <v>4.6088192601120346</v>
      </c>
      <c r="AJ1000">
        <f t="shared" si="428"/>
        <v>3.1938308907793926</v>
      </c>
      <c r="AK1000">
        <f t="shared" si="429"/>
        <v>2.021411956189489</v>
      </c>
      <c r="AL1000">
        <f t="shared" si="430"/>
        <v>2.1623964671421168</v>
      </c>
      <c r="AM1000">
        <f t="shared" si="431"/>
        <v>2.2847710226489975</v>
      </c>
      <c r="AN1000">
        <f>ACOS(COS(RADIANS(90-$C1000)) *COS(RADIANS(90-'1. Intensity Data'!$C$8)) +SIN(RADIANS(90-'Climate Stations - U of M'!$C1000)) *SIN(RADIANS(90-'1. Intensity Data'!$C$8)) *COS(RADIANS('Climate Stations - U of M'!$D1000-'1. Intensity Data'!$C$9))) *6371</f>
        <v>482.79016591235052</v>
      </c>
    </row>
    <row r="1001" spans="1:40" x14ac:dyDescent="0.25">
      <c r="A1001">
        <v>834</v>
      </c>
      <c r="B1001" t="s">
        <v>1667</v>
      </c>
      <c r="C1001">
        <v>45.737499999999898</v>
      </c>
      <c r="D1001">
        <v>-110.2256</v>
      </c>
      <c r="E1001" s="13">
        <v>1286.5999999999899</v>
      </c>
      <c r="F1001" t="s">
        <v>1668</v>
      </c>
      <c r="G1001" t="s">
        <v>2345</v>
      </c>
      <c r="H1001" s="8">
        <v>0.89375000000000004</v>
      </c>
      <c r="I1001" s="8">
        <v>1.43</v>
      </c>
      <c r="J1001" s="8">
        <v>2.0076900000000002</v>
      </c>
      <c r="K1001" s="8">
        <v>3.4178700000000002</v>
      </c>
      <c r="L1001">
        <f t="shared" si="405"/>
        <v>4221.1287439999669</v>
      </c>
      <c r="M1001">
        <f t="shared" si="406"/>
        <v>0.52514843750000006</v>
      </c>
      <c r="N1001">
        <f t="shared" si="407"/>
        <v>1.4371239330401817</v>
      </c>
      <c r="O1001" s="6">
        <f t="shared" si="408"/>
        <v>0.2331211995110371</v>
      </c>
      <c r="P1001" s="6">
        <f t="shared" si="409"/>
        <v>0.36356113533017198</v>
      </c>
      <c r="Q1001">
        <f t="shared" si="410"/>
        <v>0.90034253418517685</v>
      </c>
      <c r="R1001" s="8">
        <v>1.5915442008813634</v>
      </c>
      <c r="S1001">
        <f t="shared" si="411"/>
        <v>1.8275165625000001</v>
      </c>
      <c r="T1001">
        <f t="shared" si="412"/>
        <v>1.4179007812500002</v>
      </c>
      <c r="U1001">
        <f t="shared" si="413"/>
        <v>1.1973384375</v>
      </c>
      <c r="V1001">
        <f t="shared" si="414"/>
        <v>0.82973453125000018</v>
      </c>
      <c r="W1001">
        <f t="shared" si="415"/>
        <v>0.52514843750000006</v>
      </c>
      <c r="X1001">
        <f t="shared" si="416"/>
        <v>0.61729882812500003</v>
      </c>
      <c r="Y1001">
        <f t="shared" si="417"/>
        <v>0.69728536718750012</v>
      </c>
      <c r="Z1001">
        <f t="shared" si="418"/>
        <v>3.1331920189644151</v>
      </c>
      <c r="AA1001">
        <f t="shared" si="419"/>
        <v>2.4309248422999774</v>
      </c>
      <c r="AB1001">
        <f t="shared" si="420"/>
        <v>2.052780977942203</v>
      </c>
      <c r="AC1001">
        <f t="shared" si="421"/>
        <v>1.4225412040125796</v>
      </c>
      <c r="AD1001">
        <f t="shared" si="422"/>
        <v>0.90034253418517685</v>
      </c>
      <c r="AE1001">
        <f t="shared" si="423"/>
        <v>1.169509686850809</v>
      </c>
      <c r="AF1001">
        <f t="shared" si="424"/>
        <v>1.2916183395769829</v>
      </c>
      <c r="AG1001">
        <f t="shared" si="425"/>
        <v>5.0011912869798323</v>
      </c>
      <c r="AH1001">
        <f t="shared" si="426"/>
        <v>3.8802346192084909</v>
      </c>
      <c r="AI1001">
        <f t="shared" si="427"/>
        <v>3.276642567331614</v>
      </c>
      <c r="AJ1001">
        <f t="shared" si="428"/>
        <v>2.2706558142034874</v>
      </c>
      <c r="AK1001">
        <f t="shared" si="429"/>
        <v>1.4371239330401817</v>
      </c>
      <c r="AL1001">
        <f t="shared" si="430"/>
        <v>1.5797654497801363</v>
      </c>
      <c r="AM1001">
        <f t="shared" si="431"/>
        <v>1.703578286310417</v>
      </c>
      <c r="AN1001">
        <f>ACOS(COS(RADIANS(90-$C1001)) *COS(RADIANS(90-'1. Intensity Data'!$C$8)) +SIN(RADIANS(90-'Climate Stations - U of M'!$C1001)) *SIN(RADIANS(90-'1. Intensity Data'!$C$8)) *COS(RADIANS('Climate Stations - U of M'!$D1001-'1. Intensity Data'!$C$9))) *6371</f>
        <v>167.19670018946482</v>
      </c>
    </row>
    <row r="1002" spans="1:40" x14ac:dyDescent="0.25">
      <c r="A1002" s="1">
        <v>1065</v>
      </c>
      <c r="B1002" t="s">
        <v>2124</v>
      </c>
      <c r="C1002">
        <v>46.783299999999898</v>
      </c>
      <c r="D1002">
        <v>-110.616699999999</v>
      </c>
      <c r="E1002" s="13">
        <v>2468.9</v>
      </c>
      <c r="F1002" t="s">
        <v>2125</v>
      </c>
      <c r="G1002" t="s">
        <v>2345</v>
      </c>
      <c r="H1002" s="8">
        <v>1.3</v>
      </c>
      <c r="I1002" s="8">
        <v>2.1833300000000002</v>
      </c>
      <c r="J1002" s="8">
        <v>2.72628</v>
      </c>
      <c r="K1002" s="8">
        <v>4.6287700000000003</v>
      </c>
      <c r="L1002">
        <f t="shared" si="405"/>
        <v>8100.0658760000006</v>
      </c>
      <c r="M1002">
        <f t="shared" si="406"/>
        <v>0.71690181511727502</v>
      </c>
      <c r="N1002">
        <f t="shared" si="407"/>
        <v>1.6435434488045906</v>
      </c>
      <c r="O1002" s="6">
        <f t="shared" si="408"/>
        <v>0.23687019028301964</v>
      </c>
      <c r="P1002" s="6">
        <f t="shared" si="409"/>
        <v>0.55271591056390224</v>
      </c>
      <c r="Q1002">
        <f t="shared" si="410"/>
        <v>1.0981296796842464</v>
      </c>
      <c r="R1002" s="8">
        <v>1.7214444255856383</v>
      </c>
      <c r="S1002">
        <f t="shared" si="411"/>
        <v>2.494818316608117</v>
      </c>
      <c r="T1002">
        <f t="shared" si="412"/>
        <v>1.9356349008166427</v>
      </c>
      <c r="U1002">
        <f t="shared" si="413"/>
        <v>1.6345361384673869</v>
      </c>
      <c r="V1002">
        <f t="shared" si="414"/>
        <v>1.1327048678852947</v>
      </c>
      <c r="W1002">
        <f t="shared" si="415"/>
        <v>0.71690181511727502</v>
      </c>
      <c r="X1002">
        <f t="shared" si="416"/>
        <v>0.86267636133795622</v>
      </c>
      <c r="Y1002">
        <f t="shared" si="417"/>
        <v>0.98920866745750768</v>
      </c>
      <c r="Z1002">
        <f t="shared" si="418"/>
        <v>3.8214912853011769</v>
      </c>
      <c r="AA1002">
        <f t="shared" si="419"/>
        <v>2.9649501351474652</v>
      </c>
      <c r="AB1002">
        <f t="shared" si="420"/>
        <v>2.5037356696800814</v>
      </c>
      <c r="AC1002">
        <f t="shared" si="421"/>
        <v>1.7350448939011094</v>
      </c>
      <c r="AD1002">
        <f t="shared" si="422"/>
        <v>1.0981296796842464</v>
      </c>
      <c r="AE1002">
        <f t="shared" si="423"/>
        <v>1.2019847430268777</v>
      </c>
      <c r="AF1002">
        <f t="shared" si="424"/>
        <v>1.3522817445138793</v>
      </c>
      <c r="AG1002">
        <f t="shared" si="425"/>
        <v>5.7195312018399749</v>
      </c>
      <c r="AH1002">
        <f t="shared" si="426"/>
        <v>4.4375673117723951</v>
      </c>
      <c r="AI1002">
        <f t="shared" si="427"/>
        <v>3.7472790632744664</v>
      </c>
      <c r="AJ1002">
        <f t="shared" si="428"/>
        <v>2.5967986491112534</v>
      </c>
      <c r="AK1002">
        <f t="shared" si="429"/>
        <v>1.6435434488045906</v>
      </c>
      <c r="AL1002">
        <f t="shared" si="430"/>
        <v>1.9142275866034428</v>
      </c>
      <c r="AM1002">
        <f t="shared" si="431"/>
        <v>2.149181418212847</v>
      </c>
      <c r="AN1002">
        <f>ACOS(COS(RADIANS(90-$C1002)) *COS(RADIANS(90-'1. Intensity Data'!$C$8)) +SIN(RADIANS(90-'Climate Stations - U of M'!$C1002)) *SIN(RADIANS(90-'1. Intensity Data'!$C$8)) *COS(RADIANS('Climate Stations - U of M'!$D1002-'1. Intensity Data'!$C$9))) *6371</f>
        <v>108.6539108468933</v>
      </c>
    </row>
    <row r="1003" spans="1:40" x14ac:dyDescent="0.25">
      <c r="A1003" s="1">
        <v>1137</v>
      </c>
      <c r="B1003" t="s">
        <v>2266</v>
      </c>
      <c r="C1003">
        <v>47.183300000000003</v>
      </c>
      <c r="D1003">
        <v>-114.333299999999</v>
      </c>
      <c r="E1003" s="13">
        <v>1874.5</v>
      </c>
      <c r="F1003" t="s">
        <v>2267</v>
      </c>
      <c r="G1003" t="s">
        <v>2346</v>
      </c>
      <c r="H1003" s="8">
        <v>0.99375000000000002</v>
      </c>
      <c r="I1003" s="8">
        <v>1.9359299999999999</v>
      </c>
      <c r="J1003" s="8">
        <v>2.0682900000000002</v>
      </c>
      <c r="K1003" s="8">
        <v>4.0107699999999999</v>
      </c>
      <c r="L1003">
        <f t="shared" si="405"/>
        <v>6149.9345800000001</v>
      </c>
      <c r="M1003">
        <f t="shared" si="406"/>
        <v>0.4431882206237282</v>
      </c>
      <c r="N1003">
        <f t="shared" si="407"/>
        <v>1.114110695028951</v>
      </c>
      <c r="O1003" s="6">
        <f t="shared" si="408"/>
        <v>0.1715026914397694</v>
      </c>
      <c r="P1003" s="6">
        <f t="shared" si="409"/>
        <v>0.32431161359380983</v>
      </c>
      <c r="Q1003">
        <f t="shared" si="410"/>
        <v>0.71921115431138039</v>
      </c>
      <c r="R1003" s="8">
        <v>1.5224211792943505</v>
      </c>
      <c r="S1003">
        <f t="shared" si="411"/>
        <v>1.5422950077705742</v>
      </c>
      <c r="T1003">
        <f t="shared" si="412"/>
        <v>1.1966081956840662</v>
      </c>
      <c r="U1003">
        <f t="shared" si="413"/>
        <v>1.0104691430221002</v>
      </c>
      <c r="V1003">
        <f t="shared" si="414"/>
        <v>0.70023738858549056</v>
      </c>
      <c r="W1003">
        <f t="shared" si="415"/>
        <v>0.4431882206237282</v>
      </c>
      <c r="X1003">
        <f t="shared" si="416"/>
        <v>0.5808286654677961</v>
      </c>
      <c r="Y1003">
        <f t="shared" si="417"/>
        <v>0.70030057159244719</v>
      </c>
      <c r="Z1003">
        <f t="shared" si="418"/>
        <v>2.5028548170036036</v>
      </c>
      <c r="AA1003">
        <f t="shared" si="419"/>
        <v>1.9418701166407271</v>
      </c>
      <c r="AB1003">
        <f t="shared" si="420"/>
        <v>1.6398014318299472</v>
      </c>
      <c r="AC1003">
        <f t="shared" si="421"/>
        <v>1.1363536238119811</v>
      </c>
      <c r="AD1003">
        <f t="shared" si="422"/>
        <v>0.71921115431138039</v>
      </c>
      <c r="AE1003">
        <f t="shared" si="423"/>
        <v>1.1522289314540557</v>
      </c>
      <c r="AF1003">
        <f t="shared" si="424"/>
        <v>1.2593378884958479</v>
      </c>
      <c r="AG1003">
        <f t="shared" si="425"/>
        <v>3.8771052187007489</v>
      </c>
      <c r="AH1003">
        <f t="shared" si="426"/>
        <v>3.0080988765781678</v>
      </c>
      <c r="AI1003">
        <f t="shared" si="427"/>
        <v>2.540172384666008</v>
      </c>
      <c r="AJ1003">
        <f t="shared" si="428"/>
        <v>1.7602948981457427</v>
      </c>
      <c r="AK1003">
        <f t="shared" si="429"/>
        <v>1.114110695028951</v>
      </c>
      <c r="AL1003">
        <f t="shared" si="430"/>
        <v>1.3526555212717133</v>
      </c>
      <c r="AM1003">
        <f t="shared" si="431"/>
        <v>1.5597124304504311</v>
      </c>
      <c r="AN1003">
        <f>ACOS(COS(RADIANS(90-$C1003)) *COS(RADIANS(90-'1. Intensity Data'!$C$8)) +SIN(RADIANS(90-'Climate Stations - U of M'!$C1003)) *SIN(RADIANS(90-'1. Intensity Data'!$C$8)) *COS(RADIANS('Climate Stations - U of M'!$D1003-'1. Intensity Data'!$C$9))) *6371</f>
        <v>188.20839613234799</v>
      </c>
    </row>
    <row r="1004" spans="1:40" x14ac:dyDescent="0.25">
      <c r="A1004" s="1">
        <v>1166</v>
      </c>
      <c r="B1004" t="s">
        <v>2324</v>
      </c>
      <c r="C1004">
        <v>48.408900000000003</v>
      </c>
      <c r="D1004">
        <v>-106.514399999999</v>
      </c>
      <c r="E1004">
        <v>840</v>
      </c>
      <c r="F1004" t="s">
        <v>2325</v>
      </c>
      <c r="G1004" t="s">
        <v>2345</v>
      </c>
      <c r="H1004" s="8">
        <v>1.16686</v>
      </c>
      <c r="I1004" s="8">
        <v>1.67778</v>
      </c>
      <c r="J1004" s="8">
        <v>2.87235</v>
      </c>
      <c r="K1004" s="8">
        <v>4.1211200000000003</v>
      </c>
      <c r="L1004">
        <f t="shared" si="405"/>
        <v>2755.9056</v>
      </c>
      <c r="M1004">
        <f t="shared" si="406"/>
        <v>0.75025822875704795</v>
      </c>
      <c r="N1004">
        <f t="shared" si="407"/>
        <v>2.1038207193540446</v>
      </c>
      <c r="O1004" s="6">
        <f t="shared" si="408"/>
        <v>0.34600064690796928</v>
      </c>
      <c r="P1004" s="6">
        <f t="shared" si="409"/>
        <v>0.51042885588087183</v>
      </c>
      <c r="Q1004">
        <f t="shared" si="410"/>
        <v>1.3071247876174583</v>
      </c>
      <c r="R1004" s="8">
        <v>1.383790474751583</v>
      </c>
      <c r="S1004">
        <f t="shared" si="411"/>
        <v>2.6108986360745265</v>
      </c>
      <c r="T1004">
        <f t="shared" si="412"/>
        <v>2.0256972176440295</v>
      </c>
      <c r="U1004">
        <f t="shared" si="413"/>
        <v>1.7105887615660691</v>
      </c>
      <c r="V1004">
        <f t="shared" si="414"/>
        <v>1.1854080014361359</v>
      </c>
      <c r="W1004">
        <f t="shared" si="415"/>
        <v>0.75025822875704795</v>
      </c>
      <c r="X1004">
        <f t="shared" si="416"/>
        <v>0.85440867156778588</v>
      </c>
      <c r="Y1004">
        <f t="shared" si="417"/>
        <v>0.94481125592750659</v>
      </c>
      <c r="Z1004">
        <f t="shared" si="418"/>
        <v>4.5487942609087542</v>
      </c>
      <c r="AA1004">
        <f t="shared" si="419"/>
        <v>3.5292369265671377</v>
      </c>
      <c r="AB1004">
        <f t="shared" si="420"/>
        <v>2.9802445157678048</v>
      </c>
      <c r="AC1004">
        <f t="shared" si="421"/>
        <v>2.0652571644355842</v>
      </c>
      <c r="AD1004">
        <f t="shared" si="422"/>
        <v>1.3071247876174583</v>
      </c>
      <c r="AE1004">
        <f t="shared" si="423"/>
        <v>1.1175712553183639</v>
      </c>
      <c r="AF1004">
        <f t="shared" si="424"/>
        <v>1.1945973494743756</v>
      </c>
      <c r="AG1004">
        <f t="shared" si="425"/>
        <v>7.3212961033520747</v>
      </c>
      <c r="AH1004">
        <f t="shared" si="426"/>
        <v>5.6803159422559206</v>
      </c>
      <c r="AI1004">
        <f t="shared" si="427"/>
        <v>4.7967112401272214</v>
      </c>
      <c r="AJ1004">
        <f t="shared" si="428"/>
        <v>3.3240367365793904</v>
      </c>
      <c r="AK1004">
        <f t="shared" si="429"/>
        <v>2.1038207193540446</v>
      </c>
      <c r="AL1004">
        <f t="shared" si="430"/>
        <v>2.2959530395155334</v>
      </c>
      <c r="AM1004">
        <f t="shared" si="431"/>
        <v>2.4627238934157059</v>
      </c>
      <c r="AN1004">
        <f>ACOS(COS(RADIANS(90-$C1004)) *COS(RADIANS(90-'1. Intensity Data'!$C$8)) +SIN(RADIANS(90-'Climate Stations - U of M'!$C1004)) *SIN(RADIANS(90-'1. Intensity Data'!$C$8)) *COS(RADIANS('Climate Stations - U of M'!$D1004-'1. Intensity Data'!$C$9))) *6371</f>
        <v>459.75430078765248</v>
      </c>
    </row>
    <row r="1005" spans="1:40" x14ac:dyDescent="0.25">
      <c r="A1005">
        <v>798</v>
      </c>
      <c r="B1005" t="s">
        <v>1595</v>
      </c>
      <c r="C1005">
        <v>48.738300000000002</v>
      </c>
      <c r="D1005">
        <v>-113.4294</v>
      </c>
      <c r="E1005" s="13">
        <v>1389.9</v>
      </c>
      <c r="F1005" t="s">
        <v>1596</v>
      </c>
      <c r="G1005" t="s">
        <v>2345</v>
      </c>
      <c r="H1005" s="8">
        <v>1.0480700000000001</v>
      </c>
      <c r="I1005" s="8">
        <v>1.89019</v>
      </c>
      <c r="J1005" s="8">
        <v>2.3690799999999999</v>
      </c>
      <c r="K1005" s="8">
        <v>4.3316699999999999</v>
      </c>
      <c r="L1005">
        <f t="shared" si="405"/>
        <v>4560.0395159999998</v>
      </c>
      <c r="M1005">
        <f t="shared" si="406"/>
        <v>0.54520787072252008</v>
      </c>
      <c r="N1005">
        <f t="shared" si="407"/>
        <v>1.5150428804633429</v>
      </c>
      <c r="O1005" s="6">
        <f t="shared" si="408"/>
        <v>0.24791137690016746</v>
      </c>
      <c r="P1005" s="6">
        <f t="shared" si="409"/>
        <v>0.37336879879543483</v>
      </c>
      <c r="Q1005">
        <f t="shared" si="410"/>
        <v>0.94420583962938887</v>
      </c>
      <c r="R1005" s="8">
        <v>1.608704039879201</v>
      </c>
      <c r="S1005">
        <f t="shared" si="411"/>
        <v>1.8973233901143698</v>
      </c>
      <c r="T1005">
        <f t="shared" si="412"/>
        <v>1.4720612509508042</v>
      </c>
      <c r="U1005">
        <f t="shared" si="413"/>
        <v>1.2430739452473456</v>
      </c>
      <c r="V1005">
        <f t="shared" si="414"/>
        <v>0.86142843574158179</v>
      </c>
      <c r="W1005">
        <f t="shared" si="415"/>
        <v>0.54520787072252008</v>
      </c>
      <c r="X1005">
        <f t="shared" si="416"/>
        <v>0.67092340304189002</v>
      </c>
      <c r="Y1005">
        <f t="shared" si="417"/>
        <v>0.78004448509510327</v>
      </c>
      <c r="Z1005">
        <f t="shared" si="418"/>
        <v>3.2858363219102733</v>
      </c>
      <c r="AA1005">
        <f t="shared" si="419"/>
        <v>2.5493557669993501</v>
      </c>
      <c r="AB1005">
        <f t="shared" si="420"/>
        <v>2.1527893143550063</v>
      </c>
      <c r="AC1005">
        <f t="shared" si="421"/>
        <v>1.4918452266144344</v>
      </c>
      <c r="AD1005">
        <f t="shared" si="422"/>
        <v>0.94420583962938887</v>
      </c>
      <c r="AE1005">
        <f t="shared" si="423"/>
        <v>1.1737996466002685</v>
      </c>
      <c r="AF1005">
        <f t="shared" si="424"/>
        <v>1.299631984388973</v>
      </c>
      <c r="AG1005">
        <f t="shared" si="425"/>
        <v>5.2723492240124328</v>
      </c>
      <c r="AH1005">
        <f t="shared" si="426"/>
        <v>4.0906157772510259</v>
      </c>
      <c r="AI1005">
        <f t="shared" si="427"/>
        <v>3.4542977674564215</v>
      </c>
      <c r="AJ1005">
        <f t="shared" si="428"/>
        <v>2.3937677511320818</v>
      </c>
      <c r="AK1005">
        <f t="shared" si="429"/>
        <v>1.5150428804633429</v>
      </c>
      <c r="AL1005">
        <f t="shared" si="430"/>
        <v>1.7285521603475074</v>
      </c>
      <c r="AM1005">
        <f t="shared" si="431"/>
        <v>1.913878215286962</v>
      </c>
      <c r="AN1005">
        <f>ACOS(COS(RADIANS(90-$C1005)) *COS(RADIANS(90-'1. Intensity Data'!$C$8)) +SIN(RADIANS(90-'Climate Stations - U of M'!$C1005)) *SIN(RADIANS(90-'1. Intensity Data'!$C$8)) *COS(RADIANS('Climate Stations - U of M'!$D1005-'1. Intensity Data'!$C$9))) *6371</f>
        <v>261.2667146485814</v>
      </c>
    </row>
    <row r="1006" spans="1:40" x14ac:dyDescent="0.25">
      <c r="A1006" s="1">
        <v>1145</v>
      </c>
      <c r="B1006" t="s">
        <v>2282</v>
      </c>
      <c r="C1006">
        <v>48.741100000000003</v>
      </c>
      <c r="D1006">
        <v>-113.4331</v>
      </c>
      <c r="E1006" s="13">
        <v>1388.4</v>
      </c>
      <c r="F1006" t="s">
        <v>2283</v>
      </c>
      <c r="G1006" t="s">
        <v>2345</v>
      </c>
      <c r="H1006" s="8">
        <v>1.04634</v>
      </c>
      <c r="I1006" s="8">
        <v>1.8948400000000001</v>
      </c>
      <c r="J1006" s="8">
        <v>2.3706700000000001</v>
      </c>
      <c r="K1006" s="8">
        <v>4.3377800000000004</v>
      </c>
      <c r="L1006">
        <f t="shared" si="405"/>
        <v>4555.1182560000007</v>
      </c>
      <c r="M1006">
        <f t="shared" si="406"/>
        <v>0.5422367598762956</v>
      </c>
      <c r="N1006">
        <f t="shared" si="407"/>
        <v>1.5151241128784654</v>
      </c>
      <c r="O1006" s="6">
        <f t="shared" si="408"/>
        <v>0.2486916236566695</v>
      </c>
      <c r="P1006" s="6">
        <f t="shared" si="409"/>
        <v>0.36985686210980018</v>
      </c>
      <c r="Q1006">
        <f t="shared" si="410"/>
        <v>0.94249048749413278</v>
      </c>
      <c r="R1006" s="8">
        <v>1.3440790613395677</v>
      </c>
      <c r="S1006">
        <f t="shared" si="411"/>
        <v>1.8869839243695086</v>
      </c>
      <c r="T1006">
        <f t="shared" si="412"/>
        <v>1.4640392516659981</v>
      </c>
      <c r="U1006">
        <f t="shared" si="413"/>
        <v>1.2362998125179538</v>
      </c>
      <c r="V1006">
        <f t="shared" si="414"/>
        <v>0.85673408060454714</v>
      </c>
      <c r="W1006">
        <f t="shared" si="415"/>
        <v>0.5422367598762956</v>
      </c>
      <c r="X1006">
        <f t="shared" si="416"/>
        <v>0.66826256990722177</v>
      </c>
      <c r="Y1006">
        <f t="shared" si="417"/>
        <v>0.77765297301406555</v>
      </c>
      <c r="Z1006">
        <f t="shared" si="418"/>
        <v>3.2798668964795814</v>
      </c>
      <c r="AA1006">
        <f t="shared" si="419"/>
        <v>2.5447243162341584</v>
      </c>
      <c r="AB1006">
        <f t="shared" si="420"/>
        <v>2.1488783114866226</v>
      </c>
      <c r="AC1006">
        <f t="shared" si="421"/>
        <v>1.4891349702407299</v>
      </c>
      <c r="AD1006">
        <f t="shared" si="422"/>
        <v>0.94249048749413278</v>
      </c>
      <c r="AE1006">
        <f t="shared" si="423"/>
        <v>1.10764340196536</v>
      </c>
      <c r="AF1006">
        <f t="shared" si="424"/>
        <v>1.1760521194109641</v>
      </c>
      <c r="AG1006">
        <f t="shared" si="425"/>
        <v>5.2726319128170589</v>
      </c>
      <c r="AH1006">
        <f t="shared" si="426"/>
        <v>4.0908351047718563</v>
      </c>
      <c r="AI1006">
        <f t="shared" si="427"/>
        <v>3.4544829773629009</v>
      </c>
      <c r="AJ1006">
        <f t="shared" si="428"/>
        <v>2.3938960983479753</v>
      </c>
      <c r="AK1006">
        <f t="shared" si="429"/>
        <v>1.5151241128784654</v>
      </c>
      <c r="AL1006">
        <f t="shared" si="430"/>
        <v>1.729010584658849</v>
      </c>
      <c r="AM1006">
        <f t="shared" si="431"/>
        <v>1.9146640421642223</v>
      </c>
      <c r="AN1006">
        <f>ACOS(COS(RADIANS(90-$C1006)) *COS(RADIANS(90-'1. Intensity Data'!$C$8)) +SIN(RADIANS(90-'Climate Stations - U of M'!$C1006)) *SIN(RADIANS(90-'1. Intensity Data'!$C$8)) *COS(RADIANS('Climate Stations - U of M'!$D1006-'1. Intensity Data'!$C$9))) *6371</f>
        <v>261.66251658979922</v>
      </c>
    </row>
    <row r="1007" spans="1:40" x14ac:dyDescent="0.25">
      <c r="A1007" s="1">
        <v>1037</v>
      </c>
      <c r="B1007" t="s">
        <v>2069</v>
      </c>
      <c r="C1007">
        <v>48.737499999999898</v>
      </c>
      <c r="D1007">
        <v>-113.430499999999</v>
      </c>
      <c r="E1007" s="13">
        <v>1389.9</v>
      </c>
      <c r="F1007" t="s">
        <v>2070</v>
      </c>
      <c r="G1007" t="s">
        <v>2345</v>
      </c>
      <c r="H1007" s="8">
        <v>1.0480700000000001</v>
      </c>
      <c r="I1007" s="8">
        <v>1.89019</v>
      </c>
      <c r="J1007" s="8">
        <v>2.3690799999999999</v>
      </c>
      <c r="K1007" s="8">
        <v>4.3316699999999999</v>
      </c>
      <c r="L1007">
        <f t="shared" si="405"/>
        <v>4560.0395159999998</v>
      </c>
      <c r="M1007">
        <f t="shared" si="406"/>
        <v>0.54520787072252008</v>
      </c>
      <c r="N1007">
        <f t="shared" si="407"/>
        <v>1.5150428804633429</v>
      </c>
      <c r="O1007" s="6">
        <f t="shared" si="408"/>
        <v>0.24791137690016746</v>
      </c>
      <c r="P1007" s="6">
        <f t="shared" si="409"/>
        <v>0.37336879879543483</v>
      </c>
      <c r="Q1007">
        <f t="shared" si="410"/>
        <v>0.94420583962938887</v>
      </c>
      <c r="R1007" s="8">
        <v>1.0504199617315133</v>
      </c>
      <c r="S1007">
        <f t="shared" si="411"/>
        <v>1.8973233901143698</v>
      </c>
      <c r="T1007">
        <f t="shared" si="412"/>
        <v>1.4720612509508042</v>
      </c>
      <c r="U1007">
        <f t="shared" si="413"/>
        <v>1.2430739452473456</v>
      </c>
      <c r="V1007">
        <f t="shared" si="414"/>
        <v>0.86142843574158179</v>
      </c>
      <c r="W1007">
        <f t="shared" si="415"/>
        <v>0.54520787072252008</v>
      </c>
      <c r="X1007">
        <f t="shared" si="416"/>
        <v>0.67092340304189002</v>
      </c>
      <c r="Y1007">
        <f t="shared" si="417"/>
        <v>0.78004448509510327</v>
      </c>
      <c r="Z1007">
        <f t="shared" si="418"/>
        <v>3.2858363219102733</v>
      </c>
      <c r="AA1007">
        <f t="shared" si="419"/>
        <v>2.5493557669993501</v>
      </c>
      <c r="AB1007">
        <f t="shared" si="420"/>
        <v>2.1527893143550063</v>
      </c>
      <c r="AC1007">
        <f t="shared" si="421"/>
        <v>1.4918452266144344</v>
      </c>
      <c r="AD1007">
        <f t="shared" si="422"/>
        <v>0.94420583962938887</v>
      </c>
      <c r="AE1007">
        <f t="shared" si="423"/>
        <v>1.0342286270633465</v>
      </c>
      <c r="AF1007">
        <f t="shared" si="424"/>
        <v>1.0389133198940028</v>
      </c>
      <c r="AG1007">
        <f t="shared" si="425"/>
        <v>5.2723492240124328</v>
      </c>
      <c r="AH1007">
        <f t="shared" si="426"/>
        <v>4.0906157772510259</v>
      </c>
      <c r="AI1007">
        <f t="shared" si="427"/>
        <v>3.4542977674564215</v>
      </c>
      <c r="AJ1007">
        <f t="shared" si="428"/>
        <v>2.3937677511320818</v>
      </c>
      <c r="AK1007">
        <f t="shared" si="429"/>
        <v>1.5150428804633429</v>
      </c>
      <c r="AL1007">
        <f t="shared" si="430"/>
        <v>1.7285521603475074</v>
      </c>
      <c r="AM1007">
        <f t="shared" si="431"/>
        <v>1.913878215286962</v>
      </c>
      <c r="AN1007">
        <f>ACOS(COS(RADIANS(90-$C1007)) *COS(RADIANS(90-'1. Intensity Data'!$C$8)) +SIN(RADIANS(90-'Climate Stations - U of M'!$C1007)) *SIN(RADIANS(90-'1. Intensity Data'!$C$8)) *COS(RADIANS('Climate Stations - U of M'!$D1007-'1. Intensity Data'!$C$9))) *6371</f>
        <v>261.21919137866308</v>
      </c>
    </row>
    <row r="1008" spans="1:40" x14ac:dyDescent="0.25">
      <c r="A1008">
        <v>799</v>
      </c>
      <c r="B1008" t="s">
        <v>1597</v>
      </c>
      <c r="C1008">
        <v>48.75</v>
      </c>
      <c r="D1008">
        <v>-113.4333</v>
      </c>
      <c r="E1008" s="13">
        <v>1371.5999999999899</v>
      </c>
      <c r="F1008" t="s">
        <v>1598</v>
      </c>
      <c r="G1008" t="s">
        <v>2345</v>
      </c>
      <c r="H1008" s="8">
        <v>1.04626</v>
      </c>
      <c r="I1008" s="8">
        <v>1.9</v>
      </c>
      <c r="J1008" s="8">
        <v>2.3715899999999999</v>
      </c>
      <c r="K1008" s="8">
        <v>4.3404299999999996</v>
      </c>
      <c r="L1008">
        <f t="shared" si="405"/>
        <v>4500.0001439999669</v>
      </c>
      <c r="M1008">
        <f t="shared" si="406"/>
        <v>0.54076178366526317</v>
      </c>
      <c r="N1008">
        <f t="shared" si="407"/>
        <v>1.5169397689217536</v>
      </c>
      <c r="O1008" s="6">
        <f t="shared" si="408"/>
        <v>0.24953278237423196</v>
      </c>
      <c r="P1008" s="6">
        <f t="shared" si="409"/>
        <v>0.36779883910528588</v>
      </c>
      <c r="Q1008">
        <f t="shared" si="410"/>
        <v>0.94236930401351982</v>
      </c>
      <c r="R1008" s="8">
        <v>1.9358275946161294</v>
      </c>
      <c r="S1008">
        <f t="shared" si="411"/>
        <v>1.8818510071551156</v>
      </c>
      <c r="T1008">
        <f t="shared" si="412"/>
        <v>1.4600568158962106</v>
      </c>
      <c r="U1008">
        <f t="shared" si="413"/>
        <v>1.2329368667567999</v>
      </c>
      <c r="V1008">
        <f t="shared" si="414"/>
        <v>0.85440361819111588</v>
      </c>
      <c r="W1008">
        <f t="shared" si="415"/>
        <v>0.54076178366526317</v>
      </c>
      <c r="X1008">
        <f t="shared" si="416"/>
        <v>0.66713633774894743</v>
      </c>
      <c r="Y1008">
        <f t="shared" si="417"/>
        <v>0.77682945069358533</v>
      </c>
      <c r="Z1008">
        <f t="shared" si="418"/>
        <v>3.2794451779670486</v>
      </c>
      <c r="AA1008">
        <f t="shared" si="419"/>
        <v>2.5443971208365035</v>
      </c>
      <c r="AB1008">
        <f t="shared" si="420"/>
        <v>2.1486020131508248</v>
      </c>
      <c r="AC1008">
        <f t="shared" si="421"/>
        <v>1.4889435003413614</v>
      </c>
      <c r="AD1008">
        <f t="shared" si="422"/>
        <v>0.94236930401351982</v>
      </c>
      <c r="AE1008">
        <f t="shared" si="423"/>
        <v>1.2555805352845004</v>
      </c>
      <c r="AF1008">
        <f t="shared" si="424"/>
        <v>1.4523986844511185</v>
      </c>
      <c r="AG1008">
        <f t="shared" si="425"/>
        <v>5.2789503958477022</v>
      </c>
      <c r="AH1008">
        <f t="shared" si="426"/>
        <v>4.095737376088735</v>
      </c>
      <c r="AI1008">
        <f t="shared" si="427"/>
        <v>3.4586226731415981</v>
      </c>
      <c r="AJ1008">
        <f t="shared" si="428"/>
        <v>2.3967648348963708</v>
      </c>
      <c r="AK1008">
        <f t="shared" si="429"/>
        <v>1.5169397689217536</v>
      </c>
      <c r="AL1008">
        <f t="shared" si="430"/>
        <v>1.7306023266913151</v>
      </c>
      <c r="AM1008">
        <f t="shared" si="431"/>
        <v>1.9160614268352947</v>
      </c>
      <c r="AN1008">
        <f>ACOS(COS(RADIANS(90-$C1008)) *COS(RADIANS(90-'1. Intensity Data'!$C$8)) +SIN(RADIANS(90-'Climate Stations - U of M'!$C1008)) *SIN(RADIANS(90-'1. Intensity Data'!$C$8)) *COS(RADIANS('Climate Stations - U of M'!$D1008-'1. Intensity Data'!$C$9))) *6371</f>
        <v>262.56941903603325</v>
      </c>
    </row>
    <row r="1009" spans="1:40" x14ac:dyDescent="0.25">
      <c r="A1009">
        <v>800</v>
      </c>
      <c r="B1009" t="s">
        <v>1599</v>
      </c>
      <c r="C1009">
        <v>47.2667</v>
      </c>
      <c r="D1009">
        <v>-111.866699999999</v>
      </c>
      <c r="E1009" s="13">
        <v>1371.5999999999899</v>
      </c>
      <c r="F1009" t="s">
        <v>1600</v>
      </c>
      <c r="G1009" t="s">
        <v>2345</v>
      </c>
      <c r="H1009" s="8">
        <v>0.88983999999999996</v>
      </c>
      <c r="I1009" s="8">
        <v>1.46458</v>
      </c>
      <c r="J1009" s="8">
        <v>1.98125</v>
      </c>
      <c r="K1009" s="8">
        <v>3.5871</v>
      </c>
      <c r="L1009">
        <f t="shared" si="405"/>
        <v>4500.0001439999669</v>
      </c>
      <c r="M1009">
        <f t="shared" si="406"/>
        <v>0.50917245270589517</v>
      </c>
      <c r="N1009">
        <f t="shared" si="407"/>
        <v>1.3643825701308108</v>
      </c>
      <c r="O1009" s="6">
        <f t="shared" si="408"/>
        <v>0.21861070761553925</v>
      </c>
      <c r="P1009" s="6">
        <f t="shared" si="409"/>
        <v>0.35764305708196953</v>
      </c>
      <c r="Q1009">
        <f t="shared" si="410"/>
        <v>0.86101281360639015</v>
      </c>
      <c r="R1009" s="8">
        <v>1.192785323732902</v>
      </c>
      <c r="S1009">
        <f t="shared" si="411"/>
        <v>1.7719201354165151</v>
      </c>
      <c r="T1009">
        <f t="shared" si="412"/>
        <v>1.374765622305917</v>
      </c>
      <c r="U1009">
        <f t="shared" si="413"/>
        <v>1.1609131921694409</v>
      </c>
      <c r="V1009">
        <f t="shared" si="414"/>
        <v>0.80449247527531442</v>
      </c>
      <c r="W1009">
        <f t="shared" si="415"/>
        <v>0.50917245270589517</v>
      </c>
      <c r="X1009">
        <f t="shared" si="416"/>
        <v>0.60433933952942143</v>
      </c>
      <c r="Y1009">
        <f t="shared" si="417"/>
        <v>0.6869441972922421</v>
      </c>
      <c r="Z1009">
        <f t="shared" si="418"/>
        <v>2.9963245913502377</v>
      </c>
      <c r="AA1009">
        <f t="shared" si="419"/>
        <v>2.3247345967372537</v>
      </c>
      <c r="AB1009">
        <f t="shared" si="420"/>
        <v>1.9631092150225693</v>
      </c>
      <c r="AC1009">
        <f t="shared" si="421"/>
        <v>1.3604002454980966</v>
      </c>
      <c r="AD1009">
        <f t="shared" si="422"/>
        <v>0.86101281360639015</v>
      </c>
      <c r="AE1009">
        <f t="shared" si="423"/>
        <v>1.0698199675636937</v>
      </c>
      <c r="AF1009">
        <f t="shared" si="424"/>
        <v>1.1053979439486514</v>
      </c>
      <c r="AG1009">
        <f t="shared" si="425"/>
        <v>4.7480513440552219</v>
      </c>
      <c r="AH1009">
        <f t="shared" si="426"/>
        <v>3.6838329393531888</v>
      </c>
      <c r="AI1009">
        <f t="shared" si="427"/>
        <v>3.1107922598982483</v>
      </c>
      <c r="AJ1009">
        <f t="shared" si="428"/>
        <v>2.155724460806681</v>
      </c>
      <c r="AK1009">
        <f t="shared" si="429"/>
        <v>1.3643825701308108</v>
      </c>
      <c r="AL1009">
        <f t="shared" si="430"/>
        <v>1.5185994275981081</v>
      </c>
      <c r="AM1009">
        <f t="shared" si="431"/>
        <v>1.6524596598797223</v>
      </c>
      <c r="AN1009">
        <f>ACOS(COS(RADIANS(90-$C1009)) *COS(RADIANS(90-'1. Intensity Data'!$C$8)) +SIN(RADIANS(90-'Climate Stations - U of M'!$C1009)) *SIN(RADIANS(90-'1. Intensity Data'!$C$8)) *COS(RADIANS('Climate Stations - U of M'!$D1009-'1. Intensity Data'!$C$9))) *6371</f>
        <v>75.974072135991932</v>
      </c>
    </row>
    <row r="1010" spans="1:40" x14ac:dyDescent="0.25">
      <c r="A1010">
        <v>801</v>
      </c>
      <c r="B1010" t="s">
        <v>1601</v>
      </c>
      <c r="C1010">
        <v>47.0167</v>
      </c>
      <c r="D1010">
        <v>-115.05</v>
      </c>
      <c r="E1010">
        <v>812</v>
      </c>
      <c r="F1010" t="s">
        <v>1602</v>
      </c>
      <c r="G1010" t="s">
        <v>2346</v>
      </c>
      <c r="H1010" s="8">
        <v>1.23184</v>
      </c>
      <c r="I1010" s="8">
        <v>2.24322</v>
      </c>
      <c r="J1010" s="8">
        <v>2.42191</v>
      </c>
      <c r="K1010" s="8">
        <v>5</v>
      </c>
      <c r="L1010">
        <f t="shared" si="405"/>
        <v>2664.0420800000002</v>
      </c>
      <c r="M1010">
        <f t="shared" si="406"/>
        <v>0.52659751709978342</v>
      </c>
      <c r="N1010">
        <f t="shared" si="407"/>
        <v>1.1506372592453999</v>
      </c>
      <c r="O1010" s="6">
        <f t="shared" si="408"/>
        <v>0.15951842340388267</v>
      </c>
      <c r="P1010" s="6">
        <f t="shared" si="409"/>
        <v>0.41602777167001448</v>
      </c>
      <c r="Q1010">
        <f t="shared" si="410"/>
        <v>0.78333251545770732</v>
      </c>
      <c r="R1010" s="8">
        <v>1.2093319447153059</v>
      </c>
      <c r="S1010">
        <f t="shared" si="411"/>
        <v>1.8325593595072462</v>
      </c>
      <c r="T1010">
        <f t="shared" si="412"/>
        <v>1.4218132961694152</v>
      </c>
      <c r="U1010">
        <f t="shared" si="413"/>
        <v>1.2006423389875061</v>
      </c>
      <c r="V1010">
        <f t="shared" si="414"/>
        <v>0.83202407701765779</v>
      </c>
      <c r="W1010">
        <f t="shared" si="415"/>
        <v>0.52659751709978342</v>
      </c>
      <c r="X1010">
        <f t="shared" si="416"/>
        <v>0.70290813782483763</v>
      </c>
      <c r="Y1010">
        <f t="shared" si="417"/>
        <v>0.85594575661418471</v>
      </c>
      <c r="Z1010">
        <f t="shared" si="418"/>
        <v>2.7259971537928211</v>
      </c>
      <c r="AA1010">
        <f t="shared" si="419"/>
        <v>2.1149977917358096</v>
      </c>
      <c r="AB1010">
        <f t="shared" si="420"/>
        <v>1.7859981352435725</v>
      </c>
      <c r="AC1010">
        <f t="shared" si="421"/>
        <v>1.2376653744231776</v>
      </c>
      <c r="AD1010">
        <f t="shared" si="422"/>
        <v>0.78333251545770732</v>
      </c>
      <c r="AE1010">
        <f t="shared" si="423"/>
        <v>1.0739566228092947</v>
      </c>
      <c r="AF1010">
        <f t="shared" si="424"/>
        <v>1.1131252159474339</v>
      </c>
      <c r="AG1010">
        <f t="shared" si="425"/>
        <v>4.0042176621739909</v>
      </c>
      <c r="AH1010">
        <f t="shared" si="426"/>
        <v>3.1067205999625802</v>
      </c>
      <c r="AI1010">
        <f t="shared" si="427"/>
        <v>2.6234529510795115</v>
      </c>
      <c r="AJ1010">
        <f t="shared" si="428"/>
        <v>1.8180068696077321</v>
      </c>
      <c r="AK1010">
        <f t="shared" si="429"/>
        <v>1.1506372592453999</v>
      </c>
      <c r="AL1010">
        <f t="shared" si="430"/>
        <v>1.4684554444340501</v>
      </c>
      <c r="AM1010">
        <f t="shared" si="431"/>
        <v>1.7443216291777981</v>
      </c>
      <c r="AN1010">
        <f>ACOS(COS(RADIANS(90-$C1010)) *COS(RADIANS(90-'1. Intensity Data'!$C$8)) +SIN(RADIANS(90-'Climate Stations - U of M'!$C1010)) *SIN(RADIANS(90-'1. Intensity Data'!$C$8)) *COS(RADIANS('Climate Stations - U of M'!$D1010-'1. Intensity Data'!$C$9))) *6371</f>
        <v>235.91974433970566</v>
      </c>
    </row>
    <row r="1011" spans="1:40" x14ac:dyDescent="0.25">
      <c r="A1011" s="1">
        <v>1038</v>
      </c>
      <c r="B1011" t="s">
        <v>2071</v>
      </c>
      <c r="C1011">
        <v>47.3108</v>
      </c>
      <c r="D1011">
        <v>-115.1097</v>
      </c>
      <c r="E1011">
        <v>816.89999999999895</v>
      </c>
      <c r="F1011" t="s">
        <v>2072</v>
      </c>
      <c r="G1011" t="s">
        <v>2346</v>
      </c>
      <c r="H1011" s="8">
        <v>0.87</v>
      </c>
      <c r="I1011" s="8">
        <v>1.6</v>
      </c>
      <c r="J1011" s="8">
        <v>1.9760899999999999</v>
      </c>
      <c r="K1011" s="8">
        <v>3.3928500000000001</v>
      </c>
      <c r="L1011">
        <f t="shared" si="405"/>
        <v>2680.1181959999967</v>
      </c>
      <c r="M1011">
        <f t="shared" si="406"/>
        <v>0.38214861945999995</v>
      </c>
      <c r="N1011">
        <f t="shared" si="407"/>
        <v>1.1359240524161061</v>
      </c>
      <c r="O1011" s="6">
        <f t="shared" si="408"/>
        <v>0.19268174852504735</v>
      </c>
      <c r="P1011" s="6">
        <f t="shared" si="409"/>
        <v>0.24859180872450293</v>
      </c>
      <c r="Q1011">
        <f t="shared" si="410"/>
        <v>0.69225793057030449</v>
      </c>
      <c r="R1011" s="8">
        <v>1.1844520782743337</v>
      </c>
      <c r="S1011">
        <f t="shared" si="411"/>
        <v>1.3298771957207998</v>
      </c>
      <c r="T1011">
        <f t="shared" si="412"/>
        <v>1.0318012725419998</v>
      </c>
      <c r="U1011">
        <f t="shared" si="413"/>
        <v>0.87129885236879978</v>
      </c>
      <c r="V1011">
        <f t="shared" si="414"/>
        <v>0.60379481874679997</v>
      </c>
      <c r="W1011">
        <f t="shared" si="415"/>
        <v>0.38214861945999995</v>
      </c>
      <c r="X1011">
        <f t="shared" si="416"/>
        <v>0.504111464595</v>
      </c>
      <c r="Y1011">
        <f t="shared" si="417"/>
        <v>0.60997521417218004</v>
      </c>
      <c r="Z1011">
        <f t="shared" si="418"/>
        <v>2.4090575983846598</v>
      </c>
      <c r="AA1011">
        <f t="shared" si="419"/>
        <v>1.8690964125398222</v>
      </c>
      <c r="AB1011">
        <f t="shared" si="420"/>
        <v>1.5783480817002942</v>
      </c>
      <c r="AC1011">
        <f t="shared" si="421"/>
        <v>1.0937675303010812</v>
      </c>
      <c r="AD1011">
        <f t="shared" si="422"/>
        <v>0.69225793057030449</v>
      </c>
      <c r="AE1011">
        <f t="shared" si="423"/>
        <v>1.0677366561990516</v>
      </c>
      <c r="AF1011">
        <f t="shared" si="424"/>
        <v>1.1015063183195</v>
      </c>
      <c r="AG1011">
        <f t="shared" si="425"/>
        <v>3.9530157024080488</v>
      </c>
      <c r="AH1011">
        <f t="shared" si="426"/>
        <v>3.0669949415234861</v>
      </c>
      <c r="AI1011">
        <f t="shared" si="427"/>
        <v>2.5899068395087217</v>
      </c>
      <c r="AJ1011">
        <f t="shared" si="428"/>
        <v>1.7947600028174477</v>
      </c>
      <c r="AK1011">
        <f t="shared" si="429"/>
        <v>1.1359240524161061</v>
      </c>
      <c r="AL1011">
        <f t="shared" si="430"/>
        <v>1.3459655393120795</v>
      </c>
      <c r="AM1011">
        <f t="shared" si="431"/>
        <v>1.5282815499377844</v>
      </c>
      <c r="AN1011">
        <f>ACOS(COS(RADIANS(90-$C1011)) *COS(RADIANS(90-'1. Intensity Data'!$C$8)) +SIN(RADIANS(90-'Climate Stations - U of M'!$C1011)) *SIN(RADIANS(90-'1. Intensity Data'!$C$8)) *COS(RADIANS('Climate Stations - U of M'!$D1011-'1. Intensity Data'!$C$9))) *6371</f>
        <v>248.27357401360834</v>
      </c>
    </row>
    <row r="1012" spans="1:40" x14ac:dyDescent="0.25">
      <c r="A1012">
        <v>835</v>
      </c>
      <c r="B1012" t="s">
        <v>1669</v>
      </c>
      <c r="C1012">
        <v>45.6</v>
      </c>
      <c r="D1012">
        <v>-105.88330000000001</v>
      </c>
      <c r="E1012">
        <v>-999.89999999999895</v>
      </c>
      <c r="F1012" t="s">
        <v>1670</v>
      </c>
      <c r="G1012" t="s">
        <v>2345</v>
      </c>
      <c r="H1012" s="8">
        <v>1.0116099999999999</v>
      </c>
      <c r="I1012" s="8">
        <v>1.4151800000000001</v>
      </c>
      <c r="J1012" s="8">
        <v>2.48889</v>
      </c>
      <c r="K1012" s="8">
        <v>3.45357</v>
      </c>
      <c r="L1012">
        <f t="shared" si="405"/>
        <v>-3280.5119159999967</v>
      </c>
      <c r="M1012">
        <f t="shared" si="406"/>
        <v>0.67158298235489466</v>
      </c>
      <c r="N1012">
        <f t="shared" si="407"/>
        <v>2.1272254172441571</v>
      </c>
      <c r="O1012" s="6">
        <f t="shared" si="408"/>
        <v>0.37209454874612918</v>
      </c>
      <c r="P1012" s="6">
        <f t="shared" si="409"/>
        <v>0.41366669498979014</v>
      </c>
      <c r="Q1012">
        <f t="shared" si="410"/>
        <v>1.2704460561169735</v>
      </c>
      <c r="R1012" s="8">
        <v>1.802779380175898</v>
      </c>
      <c r="S1012">
        <f t="shared" si="411"/>
        <v>2.3371087785950335</v>
      </c>
      <c r="T1012">
        <f t="shared" si="412"/>
        <v>1.8132740523582156</v>
      </c>
      <c r="U1012">
        <f t="shared" si="413"/>
        <v>1.5312091997691597</v>
      </c>
      <c r="V1012">
        <f t="shared" si="414"/>
        <v>1.0611011121207337</v>
      </c>
      <c r="W1012">
        <f t="shared" si="415"/>
        <v>0.67158298235489466</v>
      </c>
      <c r="X1012">
        <f t="shared" si="416"/>
        <v>0.75658973676617092</v>
      </c>
      <c r="Y1012">
        <f t="shared" si="417"/>
        <v>0.83037559959515883</v>
      </c>
      <c r="Z1012">
        <f t="shared" si="418"/>
        <v>4.4211522752870671</v>
      </c>
      <c r="AA1012">
        <f t="shared" si="419"/>
        <v>3.4302043515158283</v>
      </c>
      <c r="AB1012">
        <f t="shared" si="420"/>
        <v>2.8966170079466993</v>
      </c>
      <c r="AC1012">
        <f t="shared" si="421"/>
        <v>2.007304768664818</v>
      </c>
      <c r="AD1012">
        <f t="shared" si="422"/>
        <v>1.2704460561169735</v>
      </c>
      <c r="AE1012">
        <f t="shared" si="423"/>
        <v>1.2223184816744426</v>
      </c>
      <c r="AF1012">
        <f t="shared" si="424"/>
        <v>1.3902651683075304</v>
      </c>
      <c r="AG1012">
        <f t="shared" si="425"/>
        <v>7.4027444520096655</v>
      </c>
      <c r="AH1012">
        <f t="shared" si="426"/>
        <v>5.7435086265592243</v>
      </c>
      <c r="AI1012">
        <f t="shared" si="427"/>
        <v>4.850073951316678</v>
      </c>
      <c r="AJ1012">
        <f t="shared" si="428"/>
        <v>3.3610161592457684</v>
      </c>
      <c r="AK1012">
        <f t="shared" si="429"/>
        <v>2.1272254172441571</v>
      </c>
      <c r="AL1012">
        <f t="shared" si="430"/>
        <v>2.2176415629331179</v>
      </c>
      <c r="AM1012">
        <f t="shared" si="431"/>
        <v>2.2961227773911359</v>
      </c>
      <c r="AN1012">
        <f>ACOS(COS(RADIANS(90-$C1012)) *COS(RADIANS(90-'1. Intensity Data'!$C$8)) +SIN(RADIANS(90-'Climate Stations - U of M'!$C1012)) *SIN(RADIANS(90-'1. Intensity Data'!$C$8)) *COS(RADIANS('Climate Stations - U of M'!$D1012-'1. Intensity Data'!$C$9))) *6371</f>
        <v>485.2082071026486</v>
      </c>
    </row>
    <row r="1013" spans="1:40" x14ac:dyDescent="0.25">
      <c r="A1013" s="1">
        <v>1135</v>
      </c>
      <c r="B1013" t="s">
        <v>2262</v>
      </c>
      <c r="C1013">
        <v>48.916699999999899</v>
      </c>
      <c r="D1013">
        <v>-114.866699999999</v>
      </c>
      <c r="E1013" s="13">
        <v>1837.9</v>
      </c>
      <c r="F1013" t="s">
        <v>2263</v>
      </c>
      <c r="G1013" t="s">
        <v>2346</v>
      </c>
      <c r="H1013" s="8">
        <v>0.93952000000000002</v>
      </c>
      <c r="I1013" s="8">
        <v>1.7701</v>
      </c>
      <c r="J1013" s="8">
        <v>2.0190100000000002</v>
      </c>
      <c r="K1013" s="8">
        <v>3.86117</v>
      </c>
      <c r="L1013">
        <f t="shared" si="405"/>
        <v>6029.8558360000006</v>
      </c>
      <c r="M1013">
        <f t="shared" si="406"/>
        <v>0.43385375717046271</v>
      </c>
      <c r="N1013">
        <f t="shared" si="407"/>
        <v>1.1056460526860723</v>
      </c>
      <c r="O1013" s="6">
        <f t="shared" si="408"/>
        <v>0.17172503704182232</v>
      </c>
      <c r="P1013" s="6">
        <f t="shared" si="409"/>
        <v>0.31482303191337135</v>
      </c>
      <c r="Q1013">
        <f t="shared" si="410"/>
        <v>0.71023454229972183</v>
      </c>
      <c r="R1013" s="8">
        <v>1.2910572845956432</v>
      </c>
      <c r="S1013">
        <f t="shared" si="411"/>
        <v>1.5098110749532101</v>
      </c>
      <c r="T1013">
        <f t="shared" si="412"/>
        <v>1.1714051443602493</v>
      </c>
      <c r="U1013">
        <f t="shared" si="413"/>
        <v>0.98918656634865487</v>
      </c>
      <c r="V1013">
        <f t="shared" si="414"/>
        <v>0.68548893632933106</v>
      </c>
      <c r="W1013">
        <f t="shared" si="415"/>
        <v>0.43385375717046271</v>
      </c>
      <c r="X1013">
        <f t="shared" si="416"/>
        <v>0.56027031787784698</v>
      </c>
      <c r="Y1013">
        <f t="shared" si="417"/>
        <v>0.66999989257185666</v>
      </c>
      <c r="Z1013">
        <f t="shared" si="418"/>
        <v>2.4716162072030317</v>
      </c>
      <c r="AA1013">
        <f t="shared" si="419"/>
        <v>1.9176332642092491</v>
      </c>
      <c r="AB1013">
        <f t="shared" si="420"/>
        <v>1.6193347564433656</v>
      </c>
      <c r="AC1013">
        <f t="shared" si="421"/>
        <v>1.1221705768335606</v>
      </c>
      <c r="AD1013">
        <f t="shared" si="422"/>
        <v>0.71023454229972183</v>
      </c>
      <c r="AE1013">
        <f t="shared" si="423"/>
        <v>1.0943879577793789</v>
      </c>
      <c r="AF1013">
        <f t="shared" si="424"/>
        <v>1.1512909496715515</v>
      </c>
      <c r="AG1013">
        <f t="shared" si="425"/>
        <v>3.8476482633475309</v>
      </c>
      <c r="AH1013">
        <f t="shared" si="426"/>
        <v>2.9852443422523951</v>
      </c>
      <c r="AI1013">
        <f t="shared" si="427"/>
        <v>2.5208730001242445</v>
      </c>
      <c r="AJ1013">
        <f t="shared" si="428"/>
        <v>1.7469207632439943</v>
      </c>
      <c r="AK1013">
        <f t="shared" si="429"/>
        <v>1.1056460526860723</v>
      </c>
      <c r="AL1013">
        <f t="shared" si="430"/>
        <v>1.3339870395145543</v>
      </c>
      <c r="AM1013">
        <f t="shared" si="431"/>
        <v>1.5321870160816768</v>
      </c>
      <c r="AN1013">
        <f>ACOS(COS(RADIANS(90-$C1013)) *COS(RADIANS(90-'1. Intensity Data'!$C$8)) +SIN(RADIANS(90-'Climate Stations - U of M'!$C1013)) *SIN(RADIANS(90-'1. Intensity Data'!$C$8)) *COS(RADIANS('Climate Stations - U of M'!$D1013-'1. Intensity Data'!$C$9))) *6371</f>
        <v>335.19859584575721</v>
      </c>
    </row>
    <row r="1014" spans="1:40" x14ac:dyDescent="0.25">
      <c r="A1014">
        <v>836</v>
      </c>
      <c r="B1014" t="s">
        <v>1671</v>
      </c>
      <c r="C1014">
        <v>47.149999999999899</v>
      </c>
      <c r="D1014">
        <v>-110.2167</v>
      </c>
      <c r="E1014" s="13">
        <v>1304.8</v>
      </c>
      <c r="F1014" t="s">
        <v>1672</v>
      </c>
      <c r="G1014" t="s">
        <v>2345</v>
      </c>
      <c r="H1014" s="8">
        <v>0.91349000000000002</v>
      </c>
      <c r="I1014" s="8">
        <v>1.5279799999999999</v>
      </c>
      <c r="J1014" s="8">
        <v>2.21875</v>
      </c>
      <c r="K1014" s="8">
        <v>3.7461000000000002</v>
      </c>
      <c r="L1014">
        <f t="shared" si="405"/>
        <v>4280.8400320000001</v>
      </c>
      <c r="M1014">
        <f t="shared" si="406"/>
        <v>0.51404886339415445</v>
      </c>
      <c r="N1014">
        <f t="shared" si="407"/>
        <v>1.5373690204469297</v>
      </c>
      <c r="O1014" s="6">
        <f t="shared" si="408"/>
        <v>0.26158336892008627</v>
      </c>
      <c r="P1014" s="6">
        <f t="shared" si="409"/>
        <v>0.33273308874582452</v>
      </c>
      <c r="Q1014">
        <f t="shared" si="410"/>
        <v>0.93505105459637716</v>
      </c>
      <c r="R1014" s="8">
        <v>1.975971325905109</v>
      </c>
      <c r="S1014">
        <f t="shared" si="411"/>
        <v>1.7888900446116573</v>
      </c>
      <c r="T1014">
        <f t="shared" si="412"/>
        <v>1.3879319311642171</v>
      </c>
      <c r="U1014">
        <f t="shared" si="413"/>
        <v>1.172031408538672</v>
      </c>
      <c r="V1014">
        <f t="shared" si="414"/>
        <v>0.81219720416276409</v>
      </c>
      <c r="W1014">
        <f t="shared" si="415"/>
        <v>0.51404886339415445</v>
      </c>
      <c r="X1014">
        <f t="shared" si="416"/>
        <v>0.61390914754561587</v>
      </c>
      <c r="Y1014">
        <f t="shared" si="417"/>
        <v>0.7005878741890843</v>
      </c>
      <c r="Z1014">
        <f t="shared" si="418"/>
        <v>3.2539776699953924</v>
      </c>
      <c r="AA1014">
        <f t="shared" si="419"/>
        <v>2.5246378474102182</v>
      </c>
      <c r="AB1014">
        <f t="shared" si="420"/>
        <v>2.1319164044797398</v>
      </c>
      <c r="AC1014">
        <f t="shared" si="421"/>
        <v>1.4773806662622759</v>
      </c>
      <c r="AD1014">
        <f t="shared" si="422"/>
        <v>0.93505105459637716</v>
      </c>
      <c r="AE1014">
        <f t="shared" si="423"/>
        <v>1.2656164681067454</v>
      </c>
      <c r="AF1014">
        <f t="shared" si="424"/>
        <v>1.4711458069630721</v>
      </c>
      <c r="AG1014">
        <f t="shared" si="425"/>
        <v>5.3500441911553143</v>
      </c>
      <c r="AH1014">
        <f t="shared" si="426"/>
        <v>4.1508963552067097</v>
      </c>
      <c r="AI1014">
        <f t="shared" si="427"/>
        <v>3.5052013666189996</v>
      </c>
      <c r="AJ1014">
        <f t="shared" si="428"/>
        <v>2.4290430523061488</v>
      </c>
      <c r="AK1014">
        <f t="shared" si="429"/>
        <v>1.5373690204469297</v>
      </c>
      <c r="AL1014">
        <f t="shared" si="430"/>
        <v>1.7077142653351973</v>
      </c>
      <c r="AM1014">
        <f t="shared" si="431"/>
        <v>1.8555739378982137</v>
      </c>
      <c r="AN1014">
        <f>ACOS(COS(RADIANS(90-$C1014)) *COS(RADIANS(90-'1. Intensity Data'!$C$8)) +SIN(RADIANS(90-'Climate Stations - U of M'!$C1014)) *SIN(RADIANS(90-'1. Intensity Data'!$C$8)) *COS(RADIANS('Climate Stations - U of M'!$D1014-'1. Intensity Data'!$C$9))) *6371</f>
        <v>150.0551325441804</v>
      </c>
    </row>
    <row r="1015" spans="1:40" x14ac:dyDescent="0.25">
      <c r="A1015">
        <v>837</v>
      </c>
      <c r="B1015" t="s">
        <v>1673</v>
      </c>
      <c r="C1015">
        <v>47.154699999999899</v>
      </c>
      <c r="D1015">
        <v>-110.2239</v>
      </c>
      <c r="E1015" s="13">
        <v>1481.3</v>
      </c>
      <c r="F1015" t="s">
        <v>1672</v>
      </c>
      <c r="G1015" t="s">
        <v>2345</v>
      </c>
      <c r="H1015" s="8">
        <v>0.92500000000000004</v>
      </c>
      <c r="I1015" s="8">
        <v>1.5399</v>
      </c>
      <c r="J1015" s="8">
        <v>2.2312500000000002</v>
      </c>
      <c r="K1015" s="8">
        <v>3.7576700000000001</v>
      </c>
      <c r="L1015">
        <f t="shared" si="405"/>
        <v>4859.9082920000001</v>
      </c>
      <c r="M1015">
        <f t="shared" si="406"/>
        <v>0.5225166893954154</v>
      </c>
      <c r="N1015">
        <f t="shared" si="407"/>
        <v>1.5281398792508418</v>
      </c>
      <c r="O1015" s="6">
        <f t="shared" si="408"/>
        <v>0.25705963090198319</v>
      </c>
      <c r="P1015" s="6">
        <f t="shared" si="409"/>
        <v>0.34433653099992556</v>
      </c>
      <c r="Q1015">
        <f t="shared" si="410"/>
        <v>0.93623820512538369</v>
      </c>
      <c r="R1015" s="8">
        <v>1.0140021472985292</v>
      </c>
      <c r="S1015">
        <f t="shared" si="411"/>
        <v>1.8183580790960454</v>
      </c>
      <c r="T1015">
        <f t="shared" si="412"/>
        <v>1.4107950613676217</v>
      </c>
      <c r="U1015">
        <f t="shared" si="413"/>
        <v>1.1913380518215471</v>
      </c>
      <c r="V1015">
        <f t="shared" si="414"/>
        <v>0.82557636924475641</v>
      </c>
      <c r="W1015">
        <f t="shared" si="415"/>
        <v>0.5225166893954154</v>
      </c>
      <c r="X1015">
        <f t="shared" si="416"/>
        <v>0.62313751704656162</v>
      </c>
      <c r="Y1015">
        <f t="shared" si="417"/>
        <v>0.71047639544775643</v>
      </c>
      <c r="Z1015">
        <f t="shared" si="418"/>
        <v>3.2581089538363353</v>
      </c>
      <c r="AA1015">
        <f t="shared" si="419"/>
        <v>2.527843153838536</v>
      </c>
      <c r="AB1015">
        <f t="shared" si="420"/>
        <v>2.1346231076858748</v>
      </c>
      <c r="AC1015">
        <f t="shared" si="421"/>
        <v>1.4792563640981062</v>
      </c>
      <c r="AD1015">
        <f t="shared" si="422"/>
        <v>0.93623820512538369</v>
      </c>
      <c r="AE1015">
        <f t="shared" si="423"/>
        <v>1.0251241734551004</v>
      </c>
      <c r="AF1015">
        <f t="shared" si="424"/>
        <v>1.0219062005537993</v>
      </c>
      <c r="AG1015">
        <f t="shared" si="425"/>
        <v>5.3179267797929288</v>
      </c>
      <c r="AH1015">
        <f t="shared" si="426"/>
        <v>4.1259776739772729</v>
      </c>
      <c r="AI1015">
        <f t="shared" si="427"/>
        <v>3.4841589246919189</v>
      </c>
      <c r="AJ1015">
        <f t="shared" si="428"/>
        <v>2.4144610092163301</v>
      </c>
      <c r="AK1015">
        <f t="shared" si="429"/>
        <v>1.5281398792508418</v>
      </c>
      <c r="AL1015">
        <f t="shared" si="430"/>
        <v>1.7039174094381313</v>
      </c>
      <c r="AM1015">
        <f t="shared" si="431"/>
        <v>1.8564923056406988</v>
      </c>
      <c r="AN1015">
        <f>ACOS(COS(RADIANS(90-$C1015)) *COS(RADIANS(90-'1. Intensity Data'!$C$8)) +SIN(RADIANS(90-'Climate Stations - U of M'!$C1015)) *SIN(RADIANS(90-'1. Intensity Data'!$C$8)) *COS(RADIANS('Climate Stations - U of M'!$D1015-'1. Intensity Data'!$C$9))) *6371</f>
        <v>149.76979772734722</v>
      </c>
    </row>
    <row r="1016" spans="1:40" x14ac:dyDescent="0.25">
      <c r="A1016">
        <v>838</v>
      </c>
      <c r="B1016" t="s">
        <v>1674</v>
      </c>
      <c r="C1016">
        <v>47.183300000000003</v>
      </c>
      <c r="D1016">
        <v>-112.3167</v>
      </c>
      <c r="E1016" s="13">
        <v>1371.5999999999899</v>
      </c>
      <c r="F1016" t="s">
        <v>1675</v>
      </c>
      <c r="G1016" t="s">
        <v>2345</v>
      </c>
      <c r="H1016" s="8">
        <v>1.1359600000000001</v>
      </c>
      <c r="I1016" s="8">
        <v>2.12</v>
      </c>
      <c r="J1016" s="8">
        <v>2.48468</v>
      </c>
      <c r="K1016" s="8">
        <v>4.1913900000000002</v>
      </c>
      <c r="L1016">
        <f t="shared" si="405"/>
        <v>4500.0001439999669</v>
      </c>
      <c r="M1016">
        <f t="shared" si="406"/>
        <v>0.5697266784075472</v>
      </c>
      <c r="N1016">
        <f t="shared" si="407"/>
        <v>1.6510099254924975</v>
      </c>
      <c r="O1016" s="6">
        <f t="shared" si="408"/>
        <v>0.27640002259307023</v>
      </c>
      <c r="P1016" s="6">
        <f t="shared" si="409"/>
        <v>0.37814078204045543</v>
      </c>
      <c r="Q1016">
        <f t="shared" si="410"/>
        <v>1.0145753537664763</v>
      </c>
      <c r="R1016" s="8">
        <v>1.5975831100529156</v>
      </c>
      <c r="S1016">
        <f t="shared" si="411"/>
        <v>1.9826488408582641</v>
      </c>
      <c r="T1016">
        <f t="shared" si="412"/>
        <v>1.5382620317003775</v>
      </c>
      <c r="U1016">
        <f t="shared" si="413"/>
        <v>1.2989768267692074</v>
      </c>
      <c r="V1016">
        <f t="shared" si="414"/>
        <v>0.90016815188392463</v>
      </c>
      <c r="W1016">
        <f t="shared" si="415"/>
        <v>0.5697266784075472</v>
      </c>
      <c r="X1016">
        <f t="shared" si="416"/>
        <v>0.71128500880566037</v>
      </c>
      <c r="Y1016">
        <f t="shared" si="417"/>
        <v>0.83415763959122269</v>
      </c>
      <c r="Z1016">
        <f t="shared" si="418"/>
        <v>3.5307222311073372</v>
      </c>
      <c r="AA1016">
        <f t="shared" si="419"/>
        <v>2.7393534551694865</v>
      </c>
      <c r="AB1016">
        <f t="shared" si="420"/>
        <v>2.3132318065875657</v>
      </c>
      <c r="AC1016">
        <f t="shared" si="421"/>
        <v>1.6030290589510328</v>
      </c>
      <c r="AD1016">
        <f t="shared" si="422"/>
        <v>1.0145753537664763</v>
      </c>
      <c r="AE1016">
        <f t="shared" si="423"/>
        <v>1.1710194141436971</v>
      </c>
      <c r="AF1016">
        <f t="shared" si="424"/>
        <v>1.2944385101600977</v>
      </c>
      <c r="AG1016">
        <f t="shared" si="425"/>
        <v>5.7455145407138914</v>
      </c>
      <c r="AH1016">
        <f t="shared" si="426"/>
        <v>4.4577267988297429</v>
      </c>
      <c r="AI1016">
        <f t="shared" si="427"/>
        <v>3.7643026301228941</v>
      </c>
      <c r="AJ1016">
        <f t="shared" si="428"/>
        <v>2.6085956822781462</v>
      </c>
      <c r="AK1016">
        <f t="shared" si="429"/>
        <v>1.6510099254924975</v>
      </c>
      <c r="AL1016">
        <f t="shared" si="430"/>
        <v>1.8594274441193732</v>
      </c>
      <c r="AM1016">
        <f t="shared" si="431"/>
        <v>2.0403338502875012</v>
      </c>
      <c r="AN1016">
        <f>ACOS(COS(RADIANS(90-$C1016)) *COS(RADIANS(90-'1. Intensity Data'!$C$8)) +SIN(RADIANS(90-'Climate Stations - U of M'!$C1016)) *SIN(RADIANS(90-'1. Intensity Data'!$C$8)) *COS(RADIANS('Climate Stations - U of M'!$D1016-'1. Intensity Data'!$C$9))) *6371</f>
        <v>69.799861817653564</v>
      </c>
    </row>
    <row r="1017" spans="1:40" x14ac:dyDescent="0.25">
      <c r="A1017">
        <v>839</v>
      </c>
      <c r="B1017" t="s">
        <v>1676</v>
      </c>
      <c r="C1017">
        <v>46.513599999999897</v>
      </c>
      <c r="D1017">
        <v>-114.0911</v>
      </c>
      <c r="E1017" s="13">
        <v>1028.7</v>
      </c>
      <c r="F1017" t="s">
        <v>1677</v>
      </c>
      <c r="G1017" t="s">
        <v>2346</v>
      </c>
      <c r="H1017" s="8">
        <v>0.76627999999999996</v>
      </c>
      <c r="I1017" s="8">
        <v>1.1499999999999999</v>
      </c>
      <c r="J1017" s="8">
        <v>1.74</v>
      </c>
      <c r="K1017" s="8">
        <v>2.52</v>
      </c>
      <c r="L1017">
        <f t="shared" si="405"/>
        <v>3375.0001080000002</v>
      </c>
      <c r="M1017">
        <f t="shared" si="406"/>
        <v>0.41578353351686953</v>
      </c>
      <c r="N1017">
        <f t="shared" si="407"/>
        <v>1.176707143937143</v>
      </c>
      <c r="O1017" s="6">
        <f t="shared" si="408"/>
        <v>0.1945089815076369</v>
      </c>
      <c r="P1017" s="6">
        <f t="shared" si="409"/>
        <v>0.28096018139126455</v>
      </c>
      <c r="Q1017">
        <f t="shared" si="410"/>
        <v>0.7288336626642038</v>
      </c>
      <c r="R1017" s="8">
        <v>1.7352032566636744</v>
      </c>
      <c r="S1017">
        <f t="shared" si="411"/>
        <v>1.4469266966387058</v>
      </c>
      <c r="T1017">
        <f t="shared" si="412"/>
        <v>1.1226155404955476</v>
      </c>
      <c r="U1017">
        <f t="shared" si="413"/>
        <v>0.94798645641846246</v>
      </c>
      <c r="V1017">
        <f t="shared" si="414"/>
        <v>0.65693798295665384</v>
      </c>
      <c r="W1017">
        <f t="shared" si="415"/>
        <v>0.41578353351686953</v>
      </c>
      <c r="X1017">
        <f t="shared" si="416"/>
        <v>0.5034076501376521</v>
      </c>
      <c r="Y1017">
        <f t="shared" si="417"/>
        <v>0.57946538336449149</v>
      </c>
      <c r="Z1017">
        <f t="shared" si="418"/>
        <v>2.5363411460714289</v>
      </c>
      <c r="AA1017">
        <f t="shared" si="419"/>
        <v>1.9678508891933504</v>
      </c>
      <c r="AB1017">
        <f t="shared" si="420"/>
        <v>1.6617407508743844</v>
      </c>
      <c r="AC1017">
        <f t="shared" si="421"/>
        <v>1.1515571870094421</v>
      </c>
      <c r="AD1017">
        <f t="shared" si="422"/>
        <v>0.7288336626642038</v>
      </c>
      <c r="AE1017">
        <f t="shared" si="423"/>
        <v>1.2054244507963867</v>
      </c>
      <c r="AF1017">
        <f t="shared" si="424"/>
        <v>1.3587071186273221</v>
      </c>
      <c r="AG1017">
        <f t="shared" si="425"/>
        <v>4.0949408609012572</v>
      </c>
      <c r="AH1017">
        <f t="shared" si="426"/>
        <v>3.1771092886302861</v>
      </c>
      <c r="AI1017">
        <f t="shared" si="427"/>
        <v>2.6828922881766859</v>
      </c>
      <c r="AJ1017">
        <f t="shared" si="428"/>
        <v>1.8591972874206861</v>
      </c>
      <c r="AK1017">
        <f t="shared" si="429"/>
        <v>1.176707143937143</v>
      </c>
      <c r="AL1017">
        <f t="shared" si="430"/>
        <v>1.3175303579528572</v>
      </c>
      <c r="AM1017">
        <f t="shared" si="431"/>
        <v>1.4397649077184973</v>
      </c>
      <c r="AN1017">
        <f>ACOS(COS(RADIANS(90-$C1017)) *COS(RADIANS(90-'1. Intensity Data'!$C$8)) +SIN(RADIANS(90-'Climate Stations - U of M'!$C1017)) *SIN(RADIANS(90-'1. Intensity Data'!$C$8)) *COS(RADIANS('Climate Stations - U of M'!$D1017-'1. Intensity Data'!$C$9))) *6371</f>
        <v>159.11533150274607</v>
      </c>
    </row>
    <row r="1018" spans="1:40" x14ac:dyDescent="0.25">
      <c r="A1018">
        <v>183</v>
      </c>
      <c r="B1018" t="s">
        <v>368</v>
      </c>
      <c r="C1018">
        <v>46.427799999999898</v>
      </c>
      <c r="D1018">
        <v>-114.0583</v>
      </c>
      <c r="E1018" s="13">
        <v>1075.9000000000001</v>
      </c>
      <c r="F1018" t="s">
        <v>369</v>
      </c>
      <c r="G1018" t="s">
        <v>2346</v>
      </c>
      <c r="H1018" s="8">
        <v>0.75078999999999996</v>
      </c>
      <c r="I1018" s="8">
        <v>1.1499999999999999</v>
      </c>
      <c r="J1018" s="8">
        <v>1.65527</v>
      </c>
      <c r="K1018" s="8">
        <v>2.5</v>
      </c>
      <c r="L1018">
        <f t="shared" si="405"/>
        <v>3529.8557560000004</v>
      </c>
      <c r="M1018">
        <f t="shared" si="406"/>
        <v>0.40280332167747823</v>
      </c>
      <c r="N1018">
        <f t="shared" si="407"/>
        <v>1.1075967886972</v>
      </c>
      <c r="O1018" s="6">
        <f t="shared" si="408"/>
        <v>0.18016086971926856</v>
      </c>
      <c r="P1018" s="6">
        <f t="shared" si="409"/>
        <v>0.27792532278433962</v>
      </c>
      <c r="Q1018">
        <f t="shared" si="410"/>
        <v>0.69276105574076974</v>
      </c>
      <c r="R1018" s="8">
        <v>1.4624779897176536</v>
      </c>
      <c r="S1018">
        <f t="shared" si="411"/>
        <v>1.4017555594376241</v>
      </c>
      <c r="T1018">
        <f t="shared" si="412"/>
        <v>1.0875689685291914</v>
      </c>
      <c r="U1018">
        <f t="shared" si="413"/>
        <v>0.91839157342465028</v>
      </c>
      <c r="V1018">
        <f t="shared" si="414"/>
        <v>0.63642924825041558</v>
      </c>
      <c r="W1018">
        <f t="shared" si="415"/>
        <v>0.40280332167747823</v>
      </c>
      <c r="X1018">
        <f t="shared" si="416"/>
        <v>0.48979999125810869</v>
      </c>
      <c r="Y1018">
        <f t="shared" si="417"/>
        <v>0.56531310045409588</v>
      </c>
      <c r="Z1018">
        <f t="shared" si="418"/>
        <v>2.4108084739778786</v>
      </c>
      <c r="AA1018">
        <f t="shared" si="419"/>
        <v>1.8704548505000784</v>
      </c>
      <c r="AB1018">
        <f t="shared" si="420"/>
        <v>1.579495207088955</v>
      </c>
      <c r="AC1018">
        <f t="shared" si="421"/>
        <v>1.0945624680704162</v>
      </c>
      <c r="AD1018">
        <f t="shared" si="422"/>
        <v>0.69276105574076974</v>
      </c>
      <c r="AE1018">
        <f t="shared" si="423"/>
        <v>1.1372431340598816</v>
      </c>
      <c r="AF1018">
        <f t="shared" si="424"/>
        <v>1.2313444189635305</v>
      </c>
      <c r="AG1018">
        <f t="shared" si="425"/>
        <v>3.8544368246662555</v>
      </c>
      <c r="AH1018">
        <f t="shared" si="426"/>
        <v>2.9905113294824401</v>
      </c>
      <c r="AI1018">
        <f t="shared" si="427"/>
        <v>2.5253206782296158</v>
      </c>
      <c r="AJ1018">
        <f t="shared" si="428"/>
        <v>1.7500029261415762</v>
      </c>
      <c r="AK1018">
        <f t="shared" si="429"/>
        <v>1.1075967886972</v>
      </c>
      <c r="AL1018">
        <f t="shared" si="430"/>
        <v>1.2445150915229</v>
      </c>
      <c r="AM1018">
        <f t="shared" si="431"/>
        <v>1.3633601783756077</v>
      </c>
      <c r="AN1018">
        <f>ACOS(COS(RADIANS(90-$C1018)) *COS(RADIANS(90-'1. Intensity Data'!$C$8)) +SIN(RADIANS(90-'Climate Stations - U of M'!$C1018)) *SIN(RADIANS(90-'1. Intensity Data'!$C$8)) *COS(RADIANS('Climate Stations - U of M'!$D1018-'1. Intensity Data'!$C$9))) *6371</f>
        <v>157.54524476092206</v>
      </c>
    </row>
    <row r="1019" spans="1:40" x14ac:dyDescent="0.25">
      <c r="A1019" s="1">
        <v>1035</v>
      </c>
      <c r="B1019" t="s">
        <v>2065</v>
      </c>
      <c r="C1019">
        <v>46.513100000000001</v>
      </c>
      <c r="D1019">
        <v>-114.0911</v>
      </c>
      <c r="E1019" s="13">
        <v>1025.7</v>
      </c>
      <c r="F1019" t="s">
        <v>2066</v>
      </c>
      <c r="G1019" t="s">
        <v>2346</v>
      </c>
      <c r="H1019" s="8">
        <v>0.76627999999999996</v>
      </c>
      <c r="I1019" s="8">
        <v>1.1499999999999999</v>
      </c>
      <c r="J1019" s="8">
        <v>1.74</v>
      </c>
      <c r="K1019" s="8">
        <v>2.52</v>
      </c>
      <c r="L1019">
        <f t="shared" si="405"/>
        <v>3365.157588</v>
      </c>
      <c r="M1019">
        <f t="shared" si="406"/>
        <v>0.41568510831686956</v>
      </c>
      <c r="N1019">
        <f t="shared" si="407"/>
        <v>1.176608718737143</v>
      </c>
      <c r="O1019" s="6">
        <f t="shared" si="408"/>
        <v>0.1945089815076369</v>
      </c>
      <c r="P1019" s="6">
        <f t="shared" si="409"/>
        <v>0.28086175619126452</v>
      </c>
      <c r="Q1019">
        <f t="shared" si="410"/>
        <v>0.72873523746420377</v>
      </c>
      <c r="R1019" s="8">
        <v>1.5006405597420278</v>
      </c>
      <c r="S1019">
        <f t="shared" si="411"/>
        <v>1.4465841769427059</v>
      </c>
      <c r="T1019">
        <f t="shared" si="412"/>
        <v>1.1223497924555479</v>
      </c>
      <c r="U1019">
        <f t="shared" si="413"/>
        <v>0.94776204696246247</v>
      </c>
      <c r="V1019">
        <f t="shared" si="414"/>
        <v>0.65678247114065391</v>
      </c>
      <c r="W1019">
        <f t="shared" si="415"/>
        <v>0.41568510831686956</v>
      </c>
      <c r="X1019">
        <f t="shared" si="416"/>
        <v>0.50333383123765219</v>
      </c>
      <c r="Y1019">
        <f t="shared" si="417"/>
        <v>0.57941292273289147</v>
      </c>
      <c r="Z1019">
        <f t="shared" si="418"/>
        <v>2.5359986263754291</v>
      </c>
      <c r="AA1019">
        <f t="shared" si="419"/>
        <v>1.9675851411533505</v>
      </c>
      <c r="AB1019">
        <f t="shared" si="420"/>
        <v>1.6615163414183844</v>
      </c>
      <c r="AC1019">
        <f t="shared" si="421"/>
        <v>1.1514016751934419</v>
      </c>
      <c r="AD1019">
        <f t="shared" si="422"/>
        <v>0.72873523746420377</v>
      </c>
      <c r="AE1019">
        <f t="shared" si="423"/>
        <v>1.1467837765659752</v>
      </c>
      <c r="AF1019">
        <f t="shared" si="424"/>
        <v>1.2491663391649133</v>
      </c>
      <c r="AG1019">
        <f t="shared" si="425"/>
        <v>4.0945983412052573</v>
      </c>
      <c r="AH1019">
        <f t="shared" si="426"/>
        <v>3.1768435405902862</v>
      </c>
      <c r="AI1019">
        <f t="shared" si="427"/>
        <v>2.6826678787206859</v>
      </c>
      <c r="AJ1019">
        <f t="shared" si="428"/>
        <v>1.859041775604686</v>
      </c>
      <c r="AK1019">
        <f t="shared" si="429"/>
        <v>1.176608718737143</v>
      </c>
      <c r="AL1019">
        <f t="shared" si="430"/>
        <v>1.3174565390528572</v>
      </c>
      <c r="AM1019">
        <f t="shared" si="431"/>
        <v>1.4397124470868974</v>
      </c>
      <c r="AN1019">
        <f>ACOS(COS(RADIANS(90-$C1019)) *COS(RADIANS(90-'1. Intensity Data'!$C$8)) +SIN(RADIANS(90-'Climate Stations - U of M'!$C1019)) *SIN(RADIANS(90-'1. Intensity Data'!$C$8)) *COS(RADIANS('Climate Stations - U of M'!$D1019-'1. Intensity Data'!$C$9))) *6371</f>
        <v>159.11907155799244</v>
      </c>
    </row>
    <row r="1020" spans="1:40" x14ac:dyDescent="0.25">
      <c r="A1020" s="1">
        <v>1039</v>
      </c>
      <c r="B1020" t="s">
        <v>2073</v>
      </c>
      <c r="C1020">
        <v>48.539400000000001</v>
      </c>
      <c r="D1020">
        <v>-114.5594</v>
      </c>
      <c r="E1020">
        <v>949.79999999999905</v>
      </c>
      <c r="F1020" t="s">
        <v>2074</v>
      </c>
      <c r="G1020" t="s">
        <v>2346</v>
      </c>
      <c r="H1020" s="8">
        <v>0.77968000000000004</v>
      </c>
      <c r="I1020" s="8">
        <v>1.36229</v>
      </c>
      <c r="J1020" s="8">
        <v>1.79749</v>
      </c>
      <c r="K1020" s="8">
        <v>2.96468</v>
      </c>
      <c r="L1020">
        <f t="shared" si="405"/>
        <v>3116.1418319999971</v>
      </c>
      <c r="M1020">
        <f t="shared" si="406"/>
        <v>0.36743420282726352</v>
      </c>
      <c r="N1020">
        <f t="shared" si="407"/>
        <v>1.099341438108645</v>
      </c>
      <c r="O1020" s="6">
        <f t="shared" si="408"/>
        <v>0.18709175131787825</v>
      </c>
      <c r="P1020" s="6">
        <f t="shared" si="409"/>
        <v>0.23775208289525379</v>
      </c>
      <c r="Q1020">
        <f t="shared" si="410"/>
        <v>0.66854676050194939</v>
      </c>
      <c r="R1020" s="8">
        <v>1.3475816518195547</v>
      </c>
      <c r="S1020">
        <f t="shared" si="411"/>
        <v>1.2786710258388769</v>
      </c>
      <c r="T1020">
        <f t="shared" si="412"/>
        <v>0.99207234763361152</v>
      </c>
      <c r="U1020">
        <f t="shared" si="413"/>
        <v>0.83774998244616072</v>
      </c>
      <c r="V1020">
        <f t="shared" si="414"/>
        <v>0.58054604046707636</v>
      </c>
      <c r="W1020">
        <f t="shared" si="415"/>
        <v>0.36743420282726352</v>
      </c>
      <c r="X1020">
        <f t="shared" si="416"/>
        <v>0.47049565212044764</v>
      </c>
      <c r="Y1020">
        <f t="shared" si="417"/>
        <v>0.55995299010693156</v>
      </c>
      <c r="Z1020">
        <f t="shared" si="418"/>
        <v>2.326542726546784</v>
      </c>
      <c r="AA1020">
        <f t="shared" si="419"/>
        <v>1.8050762533552636</v>
      </c>
      <c r="AB1020">
        <f t="shared" si="420"/>
        <v>1.5242866139444444</v>
      </c>
      <c r="AC1020">
        <f t="shared" si="421"/>
        <v>1.0563038815930801</v>
      </c>
      <c r="AD1020">
        <f t="shared" si="422"/>
        <v>0.66854676050194939</v>
      </c>
      <c r="AE1020">
        <f t="shared" si="423"/>
        <v>1.108519049585357</v>
      </c>
      <c r="AF1020">
        <f t="shared" si="424"/>
        <v>1.177687829165118</v>
      </c>
      <c r="AG1020">
        <f t="shared" si="425"/>
        <v>3.8257082046180848</v>
      </c>
      <c r="AH1020">
        <f t="shared" si="426"/>
        <v>2.9682218828933413</v>
      </c>
      <c r="AI1020">
        <f t="shared" si="427"/>
        <v>2.5064984788877105</v>
      </c>
      <c r="AJ1020">
        <f t="shared" si="428"/>
        <v>1.7369594722116593</v>
      </c>
      <c r="AK1020">
        <f t="shared" si="429"/>
        <v>1.099341438108645</v>
      </c>
      <c r="AL1020">
        <f t="shared" si="430"/>
        <v>1.2738785785814837</v>
      </c>
      <c r="AM1020">
        <f t="shared" si="431"/>
        <v>1.4253768165119078</v>
      </c>
      <c r="AN1020">
        <f>ACOS(COS(RADIANS(90-$C1020)) *COS(RADIANS(90-'1. Intensity Data'!$C$8)) +SIN(RADIANS(90-'Climate Stations - U of M'!$C1020)) *SIN(RADIANS(90-'1. Intensity Data'!$C$8)) *COS(RADIANS('Climate Stations - U of M'!$D1020-'1. Intensity Data'!$C$9))) *6371</f>
        <v>288.82786318257814</v>
      </c>
    </row>
    <row r="1021" spans="1:40" x14ac:dyDescent="0.25">
      <c r="A1021" s="1">
        <v>1036</v>
      </c>
      <c r="B1021" t="s">
        <v>2067</v>
      </c>
      <c r="C1021">
        <v>46.8536</v>
      </c>
      <c r="D1021">
        <v>-113.3939</v>
      </c>
      <c r="E1021" s="13">
        <v>1649</v>
      </c>
      <c r="F1021" t="s">
        <v>2068</v>
      </c>
      <c r="G1021" t="s">
        <v>2346</v>
      </c>
      <c r="H1021" s="8">
        <v>0.85</v>
      </c>
      <c r="I1021" s="8">
        <v>1.54142</v>
      </c>
      <c r="J1021" s="8">
        <v>1.85</v>
      </c>
      <c r="K1021" s="8">
        <v>3.3555600000000001</v>
      </c>
      <c r="L1021">
        <f t="shared" si="405"/>
        <v>5410.1051600000001</v>
      </c>
      <c r="M1021">
        <f t="shared" si="406"/>
        <v>0.40636356279097974</v>
      </c>
      <c r="N1021">
        <f t="shared" si="407"/>
        <v>1.0754668683340176</v>
      </c>
      <c r="O1021" s="6">
        <f t="shared" si="408"/>
        <v>0.17103767145914539</v>
      </c>
      <c r="P1021" s="6">
        <f t="shared" si="409"/>
        <v>0.28780928304953496</v>
      </c>
      <c r="Q1021">
        <f t="shared" si="410"/>
        <v>0.68163807569177637</v>
      </c>
      <c r="R1021" s="8">
        <v>1.1001916831728096</v>
      </c>
      <c r="S1021">
        <f t="shared" si="411"/>
        <v>1.4141451985126094</v>
      </c>
      <c r="T1021">
        <f t="shared" si="412"/>
        <v>1.0971816195356454</v>
      </c>
      <c r="U1021">
        <f t="shared" si="413"/>
        <v>0.9265089231634337</v>
      </c>
      <c r="V1021">
        <f t="shared" si="414"/>
        <v>0.64205442920974798</v>
      </c>
      <c r="W1021">
        <f t="shared" si="415"/>
        <v>0.40636356279097974</v>
      </c>
      <c r="X1021">
        <f t="shared" si="416"/>
        <v>0.5172726720932348</v>
      </c>
      <c r="Y1021">
        <f t="shared" si="417"/>
        <v>0.61354177896759221</v>
      </c>
      <c r="Z1021">
        <f t="shared" si="418"/>
        <v>2.3721005034073817</v>
      </c>
      <c r="AA1021">
        <f t="shared" si="419"/>
        <v>1.8404228043677962</v>
      </c>
      <c r="AB1021">
        <f t="shared" si="420"/>
        <v>1.5541348125772501</v>
      </c>
      <c r="AC1021">
        <f t="shared" si="421"/>
        <v>1.0769881595930066</v>
      </c>
      <c r="AD1021">
        <f t="shared" si="422"/>
        <v>0.68163807569177637</v>
      </c>
      <c r="AE1021">
        <f t="shared" si="423"/>
        <v>1.0466715574236707</v>
      </c>
      <c r="AF1021">
        <f t="shared" si="424"/>
        <v>1.0621567138070882</v>
      </c>
      <c r="AG1021">
        <f t="shared" si="425"/>
        <v>3.7426247018023808</v>
      </c>
      <c r="AH1021">
        <f t="shared" si="426"/>
        <v>2.9037605445018477</v>
      </c>
      <c r="AI1021">
        <f t="shared" si="427"/>
        <v>2.45206445980156</v>
      </c>
      <c r="AJ1021">
        <f t="shared" si="428"/>
        <v>1.6992376519677479</v>
      </c>
      <c r="AK1021">
        <f t="shared" si="429"/>
        <v>1.0754668683340176</v>
      </c>
      <c r="AL1021">
        <f t="shared" si="430"/>
        <v>1.2691001512505133</v>
      </c>
      <c r="AM1021">
        <f t="shared" si="431"/>
        <v>1.4371738408220316</v>
      </c>
      <c r="AN1021">
        <f>ACOS(COS(RADIANS(90-$C1021)) *COS(RADIANS(90-'1. Intensity Data'!$C$8)) +SIN(RADIANS(90-'Climate Stations - U of M'!$C1021)) *SIN(RADIANS(90-'1. Intensity Data'!$C$8)) *COS(RADIANS('Climate Stations - U of M'!$D1021-'1. Intensity Data'!$C$9))) *6371</f>
        <v>109.22281589728225</v>
      </c>
    </row>
    <row r="1022" spans="1:40" x14ac:dyDescent="0.25">
      <c r="A1022" s="1">
        <v>1070</v>
      </c>
      <c r="B1022" t="s">
        <v>2134</v>
      </c>
      <c r="C1022">
        <v>46.916699999999899</v>
      </c>
      <c r="D1022">
        <v>-110.9</v>
      </c>
      <c r="E1022" s="13">
        <v>1996.4</v>
      </c>
      <c r="F1022" t="s">
        <v>2135</v>
      </c>
      <c r="G1022" t="s">
        <v>2345</v>
      </c>
      <c r="H1022" s="8">
        <v>1.1000000000000001</v>
      </c>
      <c r="I1022" s="8">
        <v>1.7151000000000001</v>
      </c>
      <c r="J1022" s="8">
        <v>2.3752200000000001</v>
      </c>
      <c r="K1022" s="8">
        <v>4.2640700000000002</v>
      </c>
      <c r="L1022">
        <f t="shared" si="405"/>
        <v>6549.8689760000007</v>
      </c>
      <c r="M1022">
        <f t="shared" si="406"/>
        <v>0.65589341729345252</v>
      </c>
      <c r="N1022">
        <f t="shared" si="407"/>
        <v>1.476069155174289</v>
      </c>
      <c r="O1022" s="6">
        <f t="shared" si="408"/>
        <v>0.20965514178796948</v>
      </c>
      <c r="P1022" s="6">
        <f t="shared" si="409"/>
        <v>0.51057154687322581</v>
      </c>
      <c r="Q1022">
        <f t="shared" si="410"/>
        <v>0.99332035102375738</v>
      </c>
      <c r="R1022" s="8">
        <v>1.5740846902055359</v>
      </c>
      <c r="S1022">
        <f t="shared" si="411"/>
        <v>2.2825090921812148</v>
      </c>
      <c r="T1022">
        <f t="shared" si="412"/>
        <v>1.7709122266923218</v>
      </c>
      <c r="U1022">
        <f t="shared" si="413"/>
        <v>1.4954369914290717</v>
      </c>
      <c r="V1022">
        <f t="shared" si="414"/>
        <v>1.0363115993236551</v>
      </c>
      <c r="W1022">
        <f t="shared" si="415"/>
        <v>0.65589341729345252</v>
      </c>
      <c r="X1022">
        <f t="shared" si="416"/>
        <v>0.76692006297008941</v>
      </c>
      <c r="Y1022">
        <f t="shared" si="417"/>
        <v>0.86329119141741018</v>
      </c>
      <c r="Z1022">
        <f t="shared" si="418"/>
        <v>3.4567548215626749</v>
      </c>
      <c r="AA1022">
        <f t="shared" si="419"/>
        <v>2.6819649477641447</v>
      </c>
      <c r="AB1022">
        <f t="shared" si="420"/>
        <v>2.2647704003341667</v>
      </c>
      <c r="AC1022">
        <f t="shared" si="421"/>
        <v>1.5694461546175367</v>
      </c>
      <c r="AD1022">
        <f t="shared" si="422"/>
        <v>0.99332035102375738</v>
      </c>
      <c r="AE1022">
        <f t="shared" si="423"/>
        <v>1.1651448091818521</v>
      </c>
      <c r="AF1022">
        <f t="shared" si="424"/>
        <v>1.2834647480913715</v>
      </c>
      <c r="AG1022">
        <f t="shared" si="425"/>
        <v>5.1367206600065254</v>
      </c>
      <c r="AH1022">
        <f t="shared" si="426"/>
        <v>3.9853867189705805</v>
      </c>
      <c r="AI1022">
        <f t="shared" si="427"/>
        <v>3.3654376737973788</v>
      </c>
      <c r="AJ1022">
        <f t="shared" si="428"/>
        <v>2.3321892651753768</v>
      </c>
      <c r="AK1022">
        <f t="shared" si="429"/>
        <v>1.476069155174289</v>
      </c>
      <c r="AL1022">
        <f t="shared" si="430"/>
        <v>1.7008568663807169</v>
      </c>
      <c r="AM1022">
        <f t="shared" si="431"/>
        <v>1.8959725997078962</v>
      </c>
      <c r="AN1022">
        <f>ACOS(COS(RADIANS(90-$C1022)) *COS(RADIANS(90-'1. Intensity Data'!$C$8)) +SIN(RADIANS(90-'Climate Stations - U of M'!$C1022)) *SIN(RADIANS(90-'1. Intensity Data'!$C$8)) *COS(RADIANS('Climate Stations - U of M'!$D1022-'1. Intensity Data'!$C$9))) *6371</f>
        <v>92.227895315654024</v>
      </c>
    </row>
    <row r="1023" spans="1:40" x14ac:dyDescent="0.25">
      <c r="A1023">
        <v>840</v>
      </c>
      <c r="B1023" t="s">
        <v>1678</v>
      </c>
      <c r="C1023">
        <v>48.633299999999899</v>
      </c>
      <c r="D1023">
        <v>-114.7</v>
      </c>
      <c r="E1023">
        <v>998.2</v>
      </c>
      <c r="F1023" t="s">
        <v>1679</v>
      </c>
      <c r="G1023" t="s">
        <v>2346</v>
      </c>
      <c r="H1023" s="8">
        <v>0.83279999999999998</v>
      </c>
      <c r="I1023" s="8">
        <v>1.5136700000000001</v>
      </c>
      <c r="J1023" s="8">
        <v>1.9636199999999999</v>
      </c>
      <c r="K1023" s="8">
        <v>3.1838299999999999</v>
      </c>
      <c r="L1023">
        <f t="shared" si="405"/>
        <v>3274.9344880000003</v>
      </c>
      <c r="M1023">
        <f t="shared" si="406"/>
        <v>0.37752590267661357</v>
      </c>
      <c r="N1023">
        <f t="shared" si="407"/>
        <v>1.1821583547668344</v>
      </c>
      <c r="O1023" s="6">
        <f t="shared" si="408"/>
        <v>0.20568193258928932</v>
      </c>
      <c r="P1023" s="6">
        <f t="shared" si="409"/>
        <v>0.23495805101022682</v>
      </c>
      <c r="Q1023">
        <f t="shared" si="410"/>
        <v>0.70855820288853066</v>
      </c>
      <c r="R1023" s="8">
        <v>1.0255166746918836</v>
      </c>
      <c r="S1023">
        <f t="shared" si="411"/>
        <v>1.3137901413146151</v>
      </c>
      <c r="T1023">
        <f t="shared" si="412"/>
        <v>1.0193199372268567</v>
      </c>
      <c r="U1023">
        <f t="shared" si="413"/>
        <v>0.86075905810267883</v>
      </c>
      <c r="V1023">
        <f t="shared" si="414"/>
        <v>0.59649092622904942</v>
      </c>
      <c r="W1023">
        <f t="shared" si="415"/>
        <v>0.37752590267661357</v>
      </c>
      <c r="X1023">
        <f t="shared" si="416"/>
        <v>0.49134442700746017</v>
      </c>
      <c r="Y1023">
        <f t="shared" si="417"/>
        <v>0.59013890612663511</v>
      </c>
      <c r="Z1023">
        <f t="shared" si="418"/>
        <v>2.4657825460520866</v>
      </c>
      <c r="AA1023">
        <f t="shared" si="419"/>
        <v>1.9131071477990327</v>
      </c>
      <c r="AB1023">
        <f t="shared" si="420"/>
        <v>1.6155127025858498</v>
      </c>
      <c r="AC1023">
        <f t="shared" si="421"/>
        <v>1.1195219605638784</v>
      </c>
      <c r="AD1023">
        <f t="shared" si="422"/>
        <v>0.70855820288853066</v>
      </c>
      <c r="AE1023">
        <f t="shared" si="423"/>
        <v>1.0280028053034391</v>
      </c>
      <c r="AF1023">
        <f t="shared" si="424"/>
        <v>1.0272834848464958</v>
      </c>
      <c r="AG1023">
        <f t="shared" si="425"/>
        <v>4.1139110745885832</v>
      </c>
      <c r="AH1023">
        <f t="shared" si="426"/>
        <v>3.1918275578704529</v>
      </c>
      <c r="AI1023">
        <f t="shared" si="427"/>
        <v>2.6953210488683821</v>
      </c>
      <c r="AJ1023">
        <f t="shared" si="428"/>
        <v>1.8678102005315984</v>
      </c>
      <c r="AK1023">
        <f t="shared" si="429"/>
        <v>1.1821583547668344</v>
      </c>
      <c r="AL1023">
        <f t="shared" si="430"/>
        <v>1.3775237660751258</v>
      </c>
      <c r="AM1023">
        <f t="shared" si="431"/>
        <v>1.5471009430907228</v>
      </c>
      <c r="AN1023">
        <f>ACOS(COS(RADIANS(90-$C1023)) *COS(RADIANS(90-'1. Intensity Data'!$C$8)) +SIN(RADIANS(90-'Climate Stations - U of M'!$C1023)) *SIN(RADIANS(90-'1. Intensity Data'!$C$8)) *COS(RADIANS('Climate Stations - U of M'!$D1023-'1. Intensity Data'!$C$9))) *6371</f>
        <v>303.51227444241533</v>
      </c>
    </row>
    <row r="1024" spans="1:40" x14ac:dyDescent="0.25">
      <c r="A1024" s="1">
        <v>1120</v>
      </c>
      <c r="B1024" t="s">
        <v>2232</v>
      </c>
      <c r="C1024">
        <v>47</v>
      </c>
      <c r="D1024">
        <v>-113.91670000000001</v>
      </c>
      <c r="E1024" s="13">
        <v>2255.5</v>
      </c>
      <c r="F1024" t="s">
        <v>2233</v>
      </c>
      <c r="G1024" t="s">
        <v>2346</v>
      </c>
      <c r="H1024" s="8">
        <v>1.01213</v>
      </c>
      <c r="I1024" s="8">
        <v>1.9666699999999999</v>
      </c>
      <c r="J1024" s="8">
        <v>2.1333299999999999</v>
      </c>
      <c r="K1024" s="8">
        <v>4.1333299999999999</v>
      </c>
      <c r="L1024">
        <f t="shared" si="405"/>
        <v>7399.93462</v>
      </c>
      <c r="M1024">
        <f t="shared" si="406"/>
        <v>0.46334794272910762</v>
      </c>
      <c r="N1024">
        <f t="shared" si="407"/>
        <v>1.1497180658674353</v>
      </c>
      <c r="O1024" s="6">
        <f t="shared" si="408"/>
        <v>0.17545145368162493</v>
      </c>
      <c r="P1024" s="6">
        <f t="shared" si="409"/>
        <v>0.34173426228454551</v>
      </c>
      <c r="Q1024">
        <f t="shared" si="410"/>
        <v>0.74572616407599046</v>
      </c>
      <c r="R1024" s="8">
        <v>1.3391675651817896</v>
      </c>
      <c r="S1024">
        <f t="shared" si="411"/>
        <v>1.6124508406972944</v>
      </c>
      <c r="T1024">
        <f t="shared" si="412"/>
        <v>1.2510394453685905</v>
      </c>
      <c r="U1024">
        <f t="shared" si="413"/>
        <v>1.0564333094223652</v>
      </c>
      <c r="V1024">
        <f t="shared" si="414"/>
        <v>0.73208974951199002</v>
      </c>
      <c r="W1024">
        <f t="shared" si="415"/>
        <v>0.46334794272910762</v>
      </c>
      <c r="X1024">
        <f t="shared" si="416"/>
        <v>0.60054345704683065</v>
      </c>
      <c r="Y1024">
        <f t="shared" si="417"/>
        <v>0.71962916347461436</v>
      </c>
      <c r="Z1024">
        <f t="shared" si="418"/>
        <v>2.5951270509844466</v>
      </c>
      <c r="AA1024">
        <f t="shared" si="419"/>
        <v>2.0134606430051742</v>
      </c>
      <c r="AB1024">
        <f t="shared" si="420"/>
        <v>1.7002556540932581</v>
      </c>
      <c r="AC1024">
        <f t="shared" si="421"/>
        <v>1.178247339240065</v>
      </c>
      <c r="AD1024">
        <f t="shared" si="422"/>
        <v>0.74572616407599046</v>
      </c>
      <c r="AE1024">
        <f t="shared" si="423"/>
        <v>1.1064155279259156</v>
      </c>
      <c r="AF1024">
        <f t="shared" si="424"/>
        <v>1.1737584507052818</v>
      </c>
      <c r="AG1024">
        <f t="shared" si="425"/>
        <v>4.0010188692186741</v>
      </c>
      <c r="AH1024">
        <f t="shared" si="426"/>
        <v>3.1042387778420752</v>
      </c>
      <c r="AI1024">
        <f t="shared" si="427"/>
        <v>2.6213571901777524</v>
      </c>
      <c r="AJ1024">
        <f t="shared" si="428"/>
        <v>1.8165545440705479</v>
      </c>
      <c r="AK1024">
        <f t="shared" si="429"/>
        <v>1.1497180658674353</v>
      </c>
      <c r="AL1024">
        <f t="shared" si="430"/>
        <v>1.3956210494005765</v>
      </c>
      <c r="AM1024">
        <f t="shared" si="431"/>
        <v>1.6090648391073432</v>
      </c>
      <c r="AN1024">
        <f>ACOS(COS(RADIANS(90-$C1024)) *COS(RADIANS(90-'1. Intensity Data'!$C$8)) +SIN(RADIANS(90-'Climate Stations - U of M'!$C1024)) *SIN(RADIANS(90-'1. Intensity Data'!$C$8)) *COS(RADIANS('Climate Stations - U of M'!$D1024-'1. Intensity Data'!$C$9))) *6371</f>
        <v>151.86942456241937</v>
      </c>
    </row>
    <row r="1025" spans="1:40" x14ac:dyDescent="0.25">
      <c r="A1025">
        <v>841</v>
      </c>
      <c r="B1025" t="s">
        <v>1680</v>
      </c>
      <c r="C1025">
        <v>47.4833</v>
      </c>
      <c r="D1025">
        <v>-109.4333</v>
      </c>
      <c r="E1025" s="13">
        <v>1030.2</v>
      </c>
      <c r="F1025" t="s">
        <v>1681</v>
      </c>
      <c r="G1025" t="s">
        <v>2345</v>
      </c>
      <c r="H1025" s="8">
        <v>0.97114999999999996</v>
      </c>
      <c r="I1025" s="8">
        <v>1.5083299999999999</v>
      </c>
      <c r="J1025" s="8">
        <v>2.3250000000000002</v>
      </c>
      <c r="K1025" s="8">
        <v>3.65882</v>
      </c>
      <c r="L1025">
        <f t="shared" si="405"/>
        <v>3379.9213680000003</v>
      </c>
      <c r="M1025">
        <f t="shared" si="406"/>
        <v>0.58450140687051244</v>
      </c>
      <c r="N1025">
        <f t="shared" si="407"/>
        <v>1.6880116070235835</v>
      </c>
      <c r="O1025" s="6">
        <f t="shared" si="408"/>
        <v>0.28208172564984674</v>
      </c>
      <c r="P1025" s="6">
        <f t="shared" si="409"/>
        <v>0.3889772540488371</v>
      </c>
      <c r="Q1025">
        <f t="shared" si="410"/>
        <v>1.0384944305362103</v>
      </c>
      <c r="R1025" s="8">
        <v>1.6543346872910178</v>
      </c>
      <c r="S1025">
        <f t="shared" si="411"/>
        <v>2.034064895909383</v>
      </c>
      <c r="T1025">
        <f t="shared" si="412"/>
        <v>1.5781537985503835</v>
      </c>
      <c r="U1025">
        <f t="shared" si="413"/>
        <v>1.3326632076647682</v>
      </c>
      <c r="V1025">
        <f t="shared" si="414"/>
        <v>0.92351222285540968</v>
      </c>
      <c r="W1025">
        <f t="shared" si="415"/>
        <v>0.58450140687051244</v>
      </c>
      <c r="X1025">
        <f t="shared" si="416"/>
        <v>0.68116355515288429</v>
      </c>
      <c r="Y1025">
        <f t="shared" si="417"/>
        <v>0.76506629986198316</v>
      </c>
      <c r="Z1025">
        <f t="shared" si="418"/>
        <v>3.6139606182660118</v>
      </c>
      <c r="AA1025">
        <f t="shared" si="419"/>
        <v>2.8039349624477676</v>
      </c>
      <c r="AB1025">
        <f t="shared" si="420"/>
        <v>2.3677673016225591</v>
      </c>
      <c r="AC1025">
        <f t="shared" si="421"/>
        <v>1.6408212002472122</v>
      </c>
      <c r="AD1025">
        <f t="shared" si="422"/>
        <v>1.0384944305362103</v>
      </c>
      <c r="AE1025">
        <f t="shared" si="423"/>
        <v>1.1852073084532226</v>
      </c>
      <c r="AF1025">
        <f t="shared" si="424"/>
        <v>1.3209414967302915</v>
      </c>
      <c r="AG1025">
        <f t="shared" si="425"/>
        <v>5.8742803924420706</v>
      </c>
      <c r="AH1025">
        <f t="shared" si="426"/>
        <v>4.5576313389636756</v>
      </c>
      <c r="AI1025">
        <f t="shared" si="427"/>
        <v>3.8486664640137702</v>
      </c>
      <c r="AJ1025">
        <f t="shared" si="428"/>
        <v>2.6670583390972622</v>
      </c>
      <c r="AK1025">
        <f t="shared" si="429"/>
        <v>1.6880116070235835</v>
      </c>
      <c r="AL1025">
        <f t="shared" si="430"/>
        <v>1.8472587052676877</v>
      </c>
      <c r="AM1025">
        <f t="shared" si="431"/>
        <v>1.9854851865435701</v>
      </c>
      <c r="AN1025">
        <f>ACOS(COS(RADIANS(90-$C1025)) *COS(RADIANS(90-'1. Intensity Data'!$C$8)) +SIN(RADIANS(90-'Climate Stations - U of M'!$C1025)) *SIN(RADIANS(90-'1. Intensity Data'!$C$8)) *COS(RADIANS('Climate Stations - U of M'!$D1025-'1. Intensity Data'!$C$9))) *6371</f>
        <v>219.24342134504687</v>
      </c>
    </row>
    <row r="1026" spans="1:40" x14ac:dyDescent="0.25">
      <c r="A1026">
        <v>844</v>
      </c>
      <c r="B1026" t="s">
        <v>1686</v>
      </c>
      <c r="C1026">
        <v>45.911099999999898</v>
      </c>
      <c r="D1026">
        <v>-113.7394</v>
      </c>
      <c r="E1026" s="13">
        <v>1571.2</v>
      </c>
      <c r="F1026" t="s">
        <v>1687</v>
      </c>
      <c r="G1026" t="s">
        <v>2346</v>
      </c>
      <c r="H1026" s="8">
        <v>0.88727999999999996</v>
      </c>
      <c r="I1026" s="8">
        <v>1.5088600000000001</v>
      </c>
      <c r="J1026" s="8">
        <v>1.9743999999999999</v>
      </c>
      <c r="K1026" s="8">
        <v>3.3357100000000002</v>
      </c>
      <c r="L1026">
        <f t="shared" si="405"/>
        <v>5154.8558080000003</v>
      </c>
      <c r="M1026">
        <f t="shared" si="406"/>
        <v>0.44152133399188054</v>
      </c>
      <c r="N1026">
        <f t="shared" si="407"/>
        <v>1.1725396128179717</v>
      </c>
      <c r="O1026" s="6">
        <f t="shared" si="408"/>
        <v>0.1868645142965068</v>
      </c>
      <c r="P1026" s="6">
        <f t="shared" si="409"/>
        <v>0.31199672276055307</v>
      </c>
      <c r="Q1026">
        <f t="shared" si="410"/>
        <v>0.74226816778926241</v>
      </c>
      <c r="R1026" s="8">
        <v>1.6926393877426631</v>
      </c>
      <c r="S1026">
        <f t="shared" si="411"/>
        <v>1.5364942422917442</v>
      </c>
      <c r="T1026">
        <f t="shared" si="412"/>
        <v>1.1921076017780774</v>
      </c>
      <c r="U1026">
        <f t="shared" si="413"/>
        <v>1.0066686415014876</v>
      </c>
      <c r="V1026">
        <f t="shared" si="414"/>
        <v>0.69760370770717128</v>
      </c>
      <c r="W1026">
        <f t="shared" si="415"/>
        <v>0.44152133399188054</v>
      </c>
      <c r="X1026">
        <f t="shared" si="416"/>
        <v>0.55296100049391039</v>
      </c>
      <c r="Y1026">
        <f t="shared" si="417"/>
        <v>0.64969063101767233</v>
      </c>
      <c r="Z1026">
        <f t="shared" si="418"/>
        <v>2.5830932239066327</v>
      </c>
      <c r="AA1026">
        <f t="shared" si="419"/>
        <v>2.0041240530310089</v>
      </c>
      <c r="AB1026">
        <f t="shared" si="420"/>
        <v>1.6923714225595181</v>
      </c>
      <c r="AC1026">
        <f t="shared" si="421"/>
        <v>1.1727837051070347</v>
      </c>
      <c r="AD1026">
        <f t="shared" si="422"/>
        <v>0.74226816778926241</v>
      </c>
      <c r="AE1026">
        <f t="shared" si="423"/>
        <v>1.194783483566134</v>
      </c>
      <c r="AF1026">
        <f t="shared" si="424"/>
        <v>1.33882979184121</v>
      </c>
      <c r="AG1026">
        <f t="shared" si="425"/>
        <v>4.0804378526065417</v>
      </c>
      <c r="AH1026">
        <f t="shared" si="426"/>
        <v>3.1658569546085236</v>
      </c>
      <c r="AI1026">
        <f t="shared" si="427"/>
        <v>2.6733903172249751</v>
      </c>
      <c r="AJ1026">
        <f t="shared" si="428"/>
        <v>1.8526125882523954</v>
      </c>
      <c r="AK1026">
        <f t="shared" si="429"/>
        <v>1.1725396128179717</v>
      </c>
      <c r="AL1026">
        <f t="shared" si="430"/>
        <v>1.3730047096134788</v>
      </c>
      <c r="AM1026">
        <f t="shared" si="431"/>
        <v>1.5470084136319788</v>
      </c>
      <c r="AN1026">
        <f>ACOS(COS(RADIANS(90-$C1026)) *COS(RADIANS(90-'1. Intensity Data'!$C$8)) +SIN(RADIANS(90-'Climate Stations - U of M'!$C1026)) *SIN(RADIANS(90-'1. Intensity Data'!$C$8)) *COS(RADIANS('Climate Stations - U of M'!$D1026-'1. Intensity Data'!$C$9))) *6371</f>
        <v>152.73154419412759</v>
      </c>
    </row>
    <row r="1027" spans="1:40" x14ac:dyDescent="0.25">
      <c r="A1027">
        <v>842</v>
      </c>
      <c r="B1027" t="s">
        <v>1682</v>
      </c>
      <c r="C1027">
        <v>45.816699999999898</v>
      </c>
      <c r="D1027">
        <v>-113.95</v>
      </c>
      <c r="E1027" s="13">
        <v>1402.0999999999899</v>
      </c>
      <c r="F1027" t="s">
        <v>1683</v>
      </c>
      <c r="G1027" t="s">
        <v>2346</v>
      </c>
      <c r="H1027" s="8">
        <v>0.79176000000000002</v>
      </c>
      <c r="I1027" s="8">
        <v>1.42079</v>
      </c>
      <c r="J1027" s="8">
        <v>1.7805299999999999</v>
      </c>
      <c r="K1027" s="8">
        <v>3.0558900000000002</v>
      </c>
      <c r="L1027">
        <f t="shared" ref="L1027:L1090" si="432">E1027*3.28084</f>
        <v>4600.0657639999672</v>
      </c>
      <c r="M1027">
        <f t="shared" ref="M1027:M1090" si="433">IF($G1027="E",0.028+(0.89*($H1027*($H1027/$I1027))),(0.019+(0.711*($H1027*($H1027/$I1027)))+(0.001*($L1027/100))))</f>
        <v>0.37870954578926874</v>
      </c>
      <c r="N1027">
        <f t="shared" ref="N1027:N1090" si="434">IF($G1027="E",0.671+(0.757*($J1027*($J1027/$K1027)))-(0.003*($L1027/100)),(0.338+(0.67*($J1027*($J1027/$K1027)))+(0.001*($L1027/100))))</f>
        <v>1.0790820722861421</v>
      </c>
      <c r="O1027" s="6">
        <f t="shared" ref="O1027:O1090" si="435">INDEX(LINEST($M1027:$N1027,LN($J$1:$K$1)),1)</f>
        <v>0.17903077909436321</v>
      </c>
      <c r="P1027" s="6">
        <f t="shared" ref="P1027:P1090" si="436">INDEX(LINEST($M1027:$N1027,LN($J$1:$K$1)),1,2)</f>
        <v>0.25461486602656042</v>
      </c>
      <c r="Q1027">
        <f t="shared" ref="Q1027:Q1090" si="437">O1027*LN(10)+P1027</f>
        <v>0.66684846915635121</v>
      </c>
      <c r="R1027" s="8">
        <v>1.2893045816820772</v>
      </c>
      <c r="S1027">
        <f t="shared" ref="S1027:S1090" si="438">0.29*$M1027*12</f>
        <v>1.3179092193466553</v>
      </c>
      <c r="T1027">
        <f t="shared" ref="T1027:T1090" si="439">0.45*$M1027*6</f>
        <v>1.0225157736310257</v>
      </c>
      <c r="U1027">
        <f t="shared" ref="U1027:U1090" si="440">0.57*$M1027*4</f>
        <v>0.8634577643995327</v>
      </c>
      <c r="V1027">
        <f t="shared" ref="V1027:V1090" si="441">0.79*$M1027*2</f>
        <v>0.59836108234704466</v>
      </c>
      <c r="W1027">
        <f t="shared" ref="W1027:W1090" si="442">M1027</f>
        <v>0.37870954578926874</v>
      </c>
      <c r="X1027">
        <f t="shared" ref="X1027:X1090" si="443">0.25*H1027+0.75*M1027</f>
        <v>0.48197215934195159</v>
      </c>
      <c r="Y1027">
        <f t="shared" ref="Y1027:Y1090" si="444">0.467*H1027+0.533*M1027</f>
        <v>0.57160410790568028</v>
      </c>
      <c r="Z1027">
        <f t="shared" ref="Z1027:Z1090" si="445">0.29*$Q1027*12</f>
        <v>2.320632672664102</v>
      </c>
      <c r="AA1027">
        <f t="shared" ref="AA1027:AA1090" si="446">0.45*$Q1027*6</f>
        <v>1.8004908667221482</v>
      </c>
      <c r="AB1027">
        <f t="shared" ref="AB1027:AB1090" si="447">0.57*$Q1027*4</f>
        <v>1.5204145096764807</v>
      </c>
      <c r="AC1027">
        <f t="shared" ref="AC1027:AC1090" si="448">0.79*$Q1027*2</f>
        <v>1.053620581267035</v>
      </c>
      <c r="AD1027">
        <f t="shared" ref="AD1027:AD1090" si="449">Q1027</f>
        <v>0.66684846915635121</v>
      </c>
      <c r="AE1027">
        <f t="shared" ref="AE1027:AE1090" si="450">0.25*R1027+0.75*$Q$3</f>
        <v>1.0939497820509874</v>
      </c>
      <c r="AF1027">
        <f t="shared" ref="AF1027:AF1090" si="451">0.467*R1027+0.533*$Q$3</f>
        <v>1.1504724374109161</v>
      </c>
      <c r="AG1027">
        <f t="shared" ref="AG1027:AG1090" si="452">0.29*$N1027*12</f>
        <v>3.7552056115557741</v>
      </c>
      <c r="AH1027">
        <f t="shared" ref="AH1027:AH1090" si="453">0.45*$N1027*6</f>
        <v>2.9135215951725835</v>
      </c>
      <c r="AI1027">
        <f t="shared" ref="AI1027:AI1090" si="454">0.57*$N1027*4</f>
        <v>2.4603071248124038</v>
      </c>
      <c r="AJ1027">
        <f t="shared" ref="AJ1027:AJ1090" si="455">0.79*$N1027*2</f>
        <v>1.7049496742121046</v>
      </c>
      <c r="AK1027">
        <f t="shared" ref="AK1027:AK1090" si="456">N1027</f>
        <v>1.0790820722861421</v>
      </c>
      <c r="AL1027">
        <f t="shared" ref="AL1027:AL1090" si="457">0.25*J1027+0.75*N1027</f>
        <v>1.2544440542146065</v>
      </c>
      <c r="AM1027">
        <f t="shared" ref="AM1027:AM1090" si="458">0.467*J1027+0.533*N1027</f>
        <v>1.4066582545285138</v>
      </c>
      <c r="AN1027">
        <f>ACOS(COS(RADIANS(90-$C1027)) *COS(RADIANS(90-'1. Intensity Data'!$C$8)) +SIN(RADIANS(90-'Climate Stations - U of M'!$C1027)) *SIN(RADIANS(90-'1. Intensity Data'!$C$8)) *COS(RADIANS('Climate Stations - U of M'!$D1027-'1. Intensity Data'!$C$9))) *6371</f>
        <v>172.10980791429586</v>
      </c>
    </row>
    <row r="1028" spans="1:40" x14ac:dyDescent="0.25">
      <c r="A1028">
        <v>843</v>
      </c>
      <c r="B1028" t="s">
        <v>1684</v>
      </c>
      <c r="C1028">
        <v>45.8477999999999</v>
      </c>
      <c r="D1028">
        <v>-113.9269</v>
      </c>
      <c r="E1028" s="13">
        <v>1364</v>
      </c>
      <c r="F1028" t="s">
        <v>1685</v>
      </c>
      <c r="G1028" t="s">
        <v>2346</v>
      </c>
      <c r="H1028" s="8">
        <v>0.79159000000000002</v>
      </c>
      <c r="I1028" s="8">
        <v>1.43344</v>
      </c>
      <c r="J1028" s="8">
        <v>1.7535499999999999</v>
      </c>
      <c r="K1028" s="8">
        <v>3.06778</v>
      </c>
      <c r="L1028">
        <f t="shared" si="432"/>
        <v>4475.0657600000004</v>
      </c>
      <c r="M1028">
        <f t="shared" si="433"/>
        <v>0.37455757779135784</v>
      </c>
      <c r="N1028">
        <f t="shared" si="434"/>
        <v>1.0543138706318995</v>
      </c>
      <c r="O1028" s="6">
        <f t="shared" si="435"/>
        <v>0.17376081170722732</v>
      </c>
      <c r="P1028" s="6">
        <f t="shared" si="436"/>
        <v>0.2541157610646857</v>
      </c>
      <c r="Q1028">
        <f t="shared" si="437"/>
        <v>0.65421481584829255</v>
      </c>
      <c r="R1028" s="8">
        <v>1.3579874881744693</v>
      </c>
      <c r="S1028">
        <f t="shared" si="438"/>
        <v>1.3034603707139252</v>
      </c>
      <c r="T1028">
        <f t="shared" si="439"/>
        <v>1.0113054600366662</v>
      </c>
      <c r="U1028">
        <f t="shared" si="440"/>
        <v>0.85399127736429581</v>
      </c>
      <c r="V1028">
        <f t="shared" si="441"/>
        <v>0.59180097291034539</v>
      </c>
      <c r="W1028">
        <f t="shared" si="442"/>
        <v>0.37455757779135784</v>
      </c>
      <c r="X1028">
        <f t="shared" si="443"/>
        <v>0.47881568334351837</v>
      </c>
      <c r="Y1028">
        <f t="shared" si="444"/>
        <v>0.56931171896279376</v>
      </c>
      <c r="Z1028">
        <f t="shared" si="445"/>
        <v>2.2766675591520578</v>
      </c>
      <c r="AA1028">
        <f t="shared" si="446"/>
        <v>1.76638000279039</v>
      </c>
      <c r="AB1028">
        <f t="shared" si="447"/>
        <v>1.4916097801341068</v>
      </c>
      <c r="AC1028">
        <f t="shared" si="448"/>
        <v>1.0336594090403022</v>
      </c>
      <c r="AD1028">
        <f t="shared" si="449"/>
        <v>0.65421481584829255</v>
      </c>
      <c r="AE1028">
        <f t="shared" si="450"/>
        <v>1.1111205086740856</v>
      </c>
      <c r="AF1028">
        <f t="shared" si="451"/>
        <v>1.1825473547428633</v>
      </c>
      <c r="AG1028">
        <f t="shared" si="452"/>
        <v>3.6690122697990102</v>
      </c>
      <c r="AH1028">
        <f t="shared" si="453"/>
        <v>2.8466474507061288</v>
      </c>
      <c r="AI1028">
        <f t="shared" si="454"/>
        <v>2.4038356250407307</v>
      </c>
      <c r="AJ1028">
        <f t="shared" si="455"/>
        <v>1.6658159155984014</v>
      </c>
      <c r="AK1028">
        <f t="shared" si="456"/>
        <v>1.0543138706318995</v>
      </c>
      <c r="AL1028">
        <f t="shared" si="457"/>
        <v>1.2291229029739246</v>
      </c>
      <c r="AM1028">
        <f t="shared" si="458"/>
        <v>1.3808571430468026</v>
      </c>
      <c r="AN1028">
        <f>ACOS(COS(RADIANS(90-$C1028)) *COS(RADIANS(90-'1. Intensity Data'!$C$8)) +SIN(RADIANS(90-'Climate Stations - U of M'!$C1028)) *SIN(RADIANS(90-'1. Intensity Data'!$C$8)) *COS(RADIANS('Climate Stations - U of M'!$D1028-'1. Intensity Data'!$C$9))) *6371</f>
        <v>168.8181086860246</v>
      </c>
    </row>
    <row r="1029" spans="1:40" x14ac:dyDescent="0.25">
      <c r="A1029">
        <v>845</v>
      </c>
      <c r="B1029" t="s">
        <v>1688</v>
      </c>
      <c r="C1029">
        <v>48.316400000000002</v>
      </c>
      <c r="D1029">
        <v>-113.35420000000001</v>
      </c>
      <c r="E1029" s="13">
        <v>1595</v>
      </c>
      <c r="F1029" t="s">
        <v>1689</v>
      </c>
      <c r="G1029" t="s">
        <v>2346</v>
      </c>
      <c r="H1029" s="8">
        <v>0.98565000000000003</v>
      </c>
      <c r="I1029" s="8">
        <v>1.7</v>
      </c>
      <c r="J1029" s="8">
        <v>2.1840999999999999</v>
      </c>
      <c r="K1029" s="8">
        <v>3.8</v>
      </c>
      <c r="L1029">
        <f t="shared" si="432"/>
        <v>5232.9398000000001</v>
      </c>
      <c r="M1029">
        <f t="shared" si="433"/>
        <v>0.47764746323382357</v>
      </c>
      <c r="N1029">
        <f t="shared" si="434"/>
        <v>1.2314073408157895</v>
      </c>
      <c r="O1029" s="6">
        <f t="shared" si="435"/>
        <v>0.19267777222579796</v>
      </c>
      <c r="P1029" s="6">
        <f t="shared" si="436"/>
        <v>0.34409340865894045</v>
      </c>
      <c r="Q1029">
        <f t="shared" si="437"/>
        <v>0.78775037473736509</v>
      </c>
      <c r="R1029" s="8">
        <v>1.8726071310696528</v>
      </c>
      <c r="S1029">
        <f t="shared" si="438"/>
        <v>1.6622131720537059</v>
      </c>
      <c r="T1029">
        <f t="shared" si="439"/>
        <v>1.2896481507313236</v>
      </c>
      <c r="U1029">
        <f t="shared" si="440"/>
        <v>1.0890362161731177</v>
      </c>
      <c r="V1029">
        <f t="shared" si="441"/>
        <v>0.75468299190944121</v>
      </c>
      <c r="W1029">
        <f t="shared" si="442"/>
        <v>0.47764746323382357</v>
      </c>
      <c r="X1029">
        <f t="shared" si="443"/>
        <v>0.60464809742536774</v>
      </c>
      <c r="Y1029">
        <f t="shared" si="444"/>
        <v>0.71488464790362793</v>
      </c>
      <c r="Z1029">
        <f t="shared" si="445"/>
        <v>2.7413713040860306</v>
      </c>
      <c r="AA1029">
        <f t="shared" si="446"/>
        <v>2.1269260117908857</v>
      </c>
      <c r="AB1029">
        <f t="shared" si="447"/>
        <v>1.7960708544011923</v>
      </c>
      <c r="AC1029">
        <f t="shared" si="448"/>
        <v>1.244645592085037</v>
      </c>
      <c r="AD1029">
        <f t="shared" si="449"/>
        <v>0.78775037473736509</v>
      </c>
      <c r="AE1029">
        <f t="shared" si="450"/>
        <v>1.2397754193978814</v>
      </c>
      <c r="AF1029">
        <f t="shared" si="451"/>
        <v>1.4228747279749139</v>
      </c>
      <c r="AG1029">
        <f t="shared" si="452"/>
        <v>4.2852975460389473</v>
      </c>
      <c r="AH1029">
        <f t="shared" si="453"/>
        <v>3.3247998202026317</v>
      </c>
      <c r="AI1029">
        <f t="shared" si="454"/>
        <v>2.8076087370599998</v>
      </c>
      <c r="AJ1029">
        <f t="shared" si="455"/>
        <v>1.9456235984889476</v>
      </c>
      <c r="AK1029">
        <f t="shared" si="456"/>
        <v>1.2314073408157895</v>
      </c>
      <c r="AL1029">
        <f t="shared" si="457"/>
        <v>1.4695805056118421</v>
      </c>
      <c r="AM1029">
        <f t="shared" si="458"/>
        <v>1.676314812654816</v>
      </c>
      <c r="AN1029">
        <f>ACOS(COS(RADIANS(90-$C1029)) *COS(RADIANS(90-'1. Intensity Data'!$C$8)) +SIN(RADIANS(90-'Climate Stations - U of M'!$C1029)) *SIN(RADIANS(90-'1. Intensity Data'!$C$8)) *COS(RADIANS('Climate Stations - U of M'!$D1029-'1. Intensity Data'!$C$9))) *6371</f>
        <v>216.74386340382014</v>
      </c>
    </row>
    <row r="1030" spans="1:40" x14ac:dyDescent="0.25">
      <c r="A1030">
        <v>849</v>
      </c>
      <c r="B1030" t="s">
        <v>1696</v>
      </c>
      <c r="C1030">
        <v>47.533299999999898</v>
      </c>
      <c r="D1030">
        <v>-111.7167</v>
      </c>
      <c r="E1030" s="13">
        <v>1040.9000000000001</v>
      </c>
      <c r="F1030" t="s">
        <v>1697</v>
      </c>
      <c r="G1030" t="s">
        <v>2345</v>
      </c>
      <c r="H1030" s="8">
        <v>0.97187999999999997</v>
      </c>
      <c r="I1030" s="8">
        <v>1.5128999999999999</v>
      </c>
      <c r="J1030" s="8">
        <v>2.2820299999999998</v>
      </c>
      <c r="K1030" s="8">
        <v>3.8235199999999998</v>
      </c>
      <c r="L1030">
        <f t="shared" si="432"/>
        <v>3415.0263560000003</v>
      </c>
      <c r="M1030">
        <f t="shared" si="433"/>
        <v>0.58365480442593698</v>
      </c>
      <c r="N1030">
        <f t="shared" si="434"/>
        <v>1.5995884917407275</v>
      </c>
      <c r="O1030" s="6">
        <f t="shared" si="435"/>
        <v>0.25969522313777987</v>
      </c>
      <c r="P1030" s="6">
        <f t="shared" si="436"/>
        <v>0.40364779270309892</v>
      </c>
      <c r="Q1030">
        <f t="shared" si="437"/>
        <v>1.0016181422219133</v>
      </c>
      <c r="R1030" s="8">
        <v>1.5226441185519604</v>
      </c>
      <c r="S1030">
        <f t="shared" si="438"/>
        <v>2.0311187194022606</v>
      </c>
      <c r="T1030">
        <f t="shared" si="439"/>
        <v>1.5758679719500299</v>
      </c>
      <c r="U1030">
        <f t="shared" si="440"/>
        <v>1.3307329540911361</v>
      </c>
      <c r="V1030">
        <f t="shared" si="441"/>
        <v>0.92217459099298049</v>
      </c>
      <c r="W1030">
        <f t="shared" si="442"/>
        <v>0.58365480442593698</v>
      </c>
      <c r="X1030">
        <f t="shared" si="443"/>
        <v>0.68071110331945273</v>
      </c>
      <c r="Y1030">
        <f t="shared" si="444"/>
        <v>0.76495597075902444</v>
      </c>
      <c r="Z1030">
        <f t="shared" si="445"/>
        <v>3.485631134932258</v>
      </c>
      <c r="AA1030">
        <f t="shared" si="446"/>
        <v>2.7043689839991658</v>
      </c>
      <c r="AB1030">
        <f t="shared" si="447"/>
        <v>2.2836893642659621</v>
      </c>
      <c r="AC1030">
        <f t="shared" si="448"/>
        <v>1.5825566647106231</v>
      </c>
      <c r="AD1030">
        <f t="shared" si="449"/>
        <v>1.0016181422219133</v>
      </c>
      <c r="AE1030">
        <f t="shared" si="450"/>
        <v>1.1522846662684583</v>
      </c>
      <c r="AF1030">
        <f t="shared" si="451"/>
        <v>1.2594420011291516</v>
      </c>
      <c r="AG1030">
        <f t="shared" si="452"/>
        <v>5.5665679512577313</v>
      </c>
      <c r="AH1030">
        <f t="shared" si="453"/>
        <v>4.3188889276999642</v>
      </c>
      <c r="AI1030">
        <f t="shared" si="454"/>
        <v>3.6470617611688585</v>
      </c>
      <c r="AJ1030">
        <f t="shared" si="455"/>
        <v>2.5273498169503497</v>
      </c>
      <c r="AK1030">
        <f t="shared" si="456"/>
        <v>1.5995884917407275</v>
      </c>
      <c r="AL1030">
        <f t="shared" si="457"/>
        <v>1.7701988688055457</v>
      </c>
      <c r="AM1030">
        <f t="shared" si="458"/>
        <v>1.918288676097808</v>
      </c>
      <c r="AN1030">
        <f>ACOS(COS(RADIANS(90-$C1030)) *COS(RADIANS(90-'1. Intensity Data'!$C$8)) +SIN(RADIANS(90-'Climate Stations - U of M'!$C1030)) *SIN(RADIANS(90-'1. Intensity Data'!$C$8)) *COS(RADIANS('Climate Stations - U of M'!$D1030-'1. Intensity Data'!$C$9))) *6371</f>
        <v>107.17935060253879</v>
      </c>
    </row>
    <row r="1031" spans="1:40" x14ac:dyDescent="0.25">
      <c r="A1031">
        <v>850</v>
      </c>
      <c r="B1031" t="s">
        <v>1698</v>
      </c>
      <c r="C1031">
        <v>47.4774999999999</v>
      </c>
      <c r="D1031">
        <v>-111.7406</v>
      </c>
      <c r="E1031" s="13">
        <v>1097.3</v>
      </c>
      <c r="F1031" t="s">
        <v>1699</v>
      </c>
      <c r="G1031" t="s">
        <v>2345</v>
      </c>
      <c r="H1031" s="8">
        <v>0.96630000000000005</v>
      </c>
      <c r="I1031" s="8">
        <v>1.49884</v>
      </c>
      <c r="J1031" s="8">
        <v>2.2681499999999999</v>
      </c>
      <c r="K1031" s="8">
        <v>3.8310499999999998</v>
      </c>
      <c r="L1031">
        <f t="shared" si="432"/>
        <v>3600.065732</v>
      </c>
      <c r="M1031">
        <f t="shared" si="433"/>
        <v>0.58244528041685584</v>
      </c>
      <c r="N1031">
        <f t="shared" si="434"/>
        <v>1.5795313146931367</v>
      </c>
      <c r="O1031" s="6">
        <f t="shared" si="435"/>
        <v>0.25487734425200703</v>
      </c>
      <c r="P1031" s="6">
        <f t="shared" si="436"/>
        <v>0.40577776785997055</v>
      </c>
      <c r="Q1031">
        <f t="shared" si="437"/>
        <v>0.99265454127655361</v>
      </c>
      <c r="R1031" s="8">
        <v>1.9553941668670669</v>
      </c>
      <c r="S1031">
        <f t="shared" si="438"/>
        <v>2.0269095758506586</v>
      </c>
      <c r="T1031">
        <f t="shared" si="439"/>
        <v>1.5726022571255109</v>
      </c>
      <c r="U1031">
        <f t="shared" si="440"/>
        <v>1.3279752393504312</v>
      </c>
      <c r="V1031">
        <f t="shared" si="441"/>
        <v>0.92026354305863223</v>
      </c>
      <c r="W1031">
        <f t="shared" si="442"/>
        <v>0.58244528041685584</v>
      </c>
      <c r="X1031">
        <f t="shared" si="443"/>
        <v>0.67840896031264186</v>
      </c>
      <c r="Y1031">
        <f t="shared" si="444"/>
        <v>0.76170543446218431</v>
      </c>
      <c r="Z1031">
        <f t="shared" si="445"/>
        <v>3.4544378036424064</v>
      </c>
      <c r="AA1031">
        <f t="shared" si="446"/>
        <v>2.6801672614466949</v>
      </c>
      <c r="AB1031">
        <f t="shared" si="447"/>
        <v>2.2632523541105423</v>
      </c>
      <c r="AC1031">
        <f t="shared" si="448"/>
        <v>1.5683941752169548</v>
      </c>
      <c r="AD1031">
        <f t="shared" si="449"/>
        <v>0.99265454127655361</v>
      </c>
      <c r="AE1031">
        <f t="shared" si="450"/>
        <v>1.2604721783472348</v>
      </c>
      <c r="AF1031">
        <f t="shared" si="451"/>
        <v>1.4615362736923063</v>
      </c>
      <c r="AG1031">
        <f t="shared" si="452"/>
        <v>5.4967689751321149</v>
      </c>
      <c r="AH1031">
        <f t="shared" si="453"/>
        <v>4.264734549671469</v>
      </c>
      <c r="AI1031">
        <f t="shared" si="454"/>
        <v>3.6013313975003514</v>
      </c>
      <c r="AJ1031">
        <f t="shared" si="455"/>
        <v>2.4956594772151561</v>
      </c>
      <c r="AK1031">
        <f t="shared" si="456"/>
        <v>1.5795313146931367</v>
      </c>
      <c r="AL1031">
        <f t="shared" si="457"/>
        <v>1.7516859860198526</v>
      </c>
      <c r="AM1031">
        <f t="shared" si="458"/>
        <v>1.9011162407314419</v>
      </c>
      <c r="AN1031">
        <f>ACOS(COS(RADIANS(90-$C1031)) *COS(RADIANS(90-'1. Intensity Data'!$C$8)) +SIN(RADIANS(90-'Climate Stations - U of M'!$C1031)) *SIN(RADIANS(90-'1. Intensity Data'!$C$8)) *COS(RADIANS('Climate Stations - U of M'!$D1031-'1. Intensity Data'!$C$9))) *6371</f>
        <v>100.73641458569517</v>
      </c>
    </row>
    <row r="1032" spans="1:40" x14ac:dyDescent="0.25">
      <c r="A1032">
        <v>846</v>
      </c>
      <c r="B1032" t="s">
        <v>1690</v>
      </c>
      <c r="C1032">
        <v>48.883299999999899</v>
      </c>
      <c r="D1032">
        <v>-111.91670000000001</v>
      </c>
      <c r="E1032" s="13">
        <v>1022</v>
      </c>
      <c r="F1032" t="s">
        <v>1691</v>
      </c>
      <c r="G1032" t="s">
        <v>2345</v>
      </c>
      <c r="H1032" s="8">
        <v>1.0771500000000001</v>
      </c>
      <c r="I1032" s="8">
        <v>1.7437499999999999</v>
      </c>
      <c r="J1032" s="8">
        <v>2.4900000000000002</v>
      </c>
      <c r="K1032" s="8">
        <v>4.0545499999999999</v>
      </c>
      <c r="L1032">
        <f t="shared" si="432"/>
        <v>3353.0184800000002</v>
      </c>
      <c r="M1032">
        <f t="shared" si="433"/>
        <v>0.6201860295483872</v>
      </c>
      <c r="N1032">
        <f t="shared" si="434"/>
        <v>1.7279918406870012</v>
      </c>
      <c r="O1032" s="6">
        <f t="shared" si="435"/>
        <v>0.28317977926036553</v>
      </c>
      <c r="P1032" s="6">
        <f t="shared" si="436"/>
        <v>0.423900763962477</v>
      </c>
      <c r="Q1032">
        <f t="shared" si="437"/>
        <v>1.0759463023247391</v>
      </c>
      <c r="R1032" s="8">
        <v>2.0383357060178682</v>
      </c>
      <c r="S1032">
        <f t="shared" si="438"/>
        <v>2.1582473828283875</v>
      </c>
      <c r="T1032">
        <f t="shared" si="439"/>
        <v>1.6745022797806453</v>
      </c>
      <c r="U1032">
        <f t="shared" si="440"/>
        <v>1.4140241473703228</v>
      </c>
      <c r="V1032">
        <f t="shared" si="441"/>
        <v>0.97989392668645181</v>
      </c>
      <c r="W1032">
        <f t="shared" si="442"/>
        <v>0.6201860295483872</v>
      </c>
      <c r="X1032">
        <f t="shared" si="443"/>
        <v>0.73442702216129041</v>
      </c>
      <c r="Y1032">
        <f t="shared" si="444"/>
        <v>0.83358820374929055</v>
      </c>
      <c r="Z1032">
        <f t="shared" si="445"/>
        <v>3.7442931320900916</v>
      </c>
      <c r="AA1032">
        <f t="shared" si="446"/>
        <v>2.9050550162767959</v>
      </c>
      <c r="AB1032">
        <f t="shared" si="447"/>
        <v>2.4531575693004051</v>
      </c>
      <c r="AC1032">
        <f t="shared" si="448"/>
        <v>1.6999951576730878</v>
      </c>
      <c r="AD1032">
        <f t="shared" si="449"/>
        <v>1.0759463023247391</v>
      </c>
      <c r="AE1032">
        <f t="shared" si="450"/>
        <v>1.2812075631349353</v>
      </c>
      <c r="AF1032">
        <f t="shared" si="451"/>
        <v>1.5002699724757305</v>
      </c>
      <c r="AG1032">
        <f t="shared" si="452"/>
        <v>6.0134116055907647</v>
      </c>
      <c r="AH1032">
        <f t="shared" si="453"/>
        <v>4.6655779698549038</v>
      </c>
      <c r="AI1032">
        <f t="shared" si="454"/>
        <v>3.9398213967663622</v>
      </c>
      <c r="AJ1032">
        <f t="shared" si="455"/>
        <v>2.7302271082854621</v>
      </c>
      <c r="AK1032">
        <f t="shared" si="456"/>
        <v>1.7279918406870012</v>
      </c>
      <c r="AL1032">
        <f t="shared" si="457"/>
        <v>1.9184938805152509</v>
      </c>
      <c r="AM1032">
        <f t="shared" si="458"/>
        <v>2.0838496510861719</v>
      </c>
      <c r="AN1032">
        <f>ACOS(COS(RADIANS(90-$C1032)) *COS(RADIANS(90-'1. Intensity Data'!$C$8)) +SIN(RADIANS(90-'Climate Stations - U of M'!$C1032)) *SIN(RADIANS(90-'1. Intensity Data'!$C$8)) *COS(RADIANS('Climate Stations - U of M'!$D1032-'1. Intensity Data'!$C$9))) *6371</f>
        <v>255.01445278465528</v>
      </c>
    </row>
    <row r="1033" spans="1:40" x14ac:dyDescent="0.25">
      <c r="A1033">
        <v>847</v>
      </c>
      <c r="B1033" t="s">
        <v>1692</v>
      </c>
      <c r="C1033">
        <v>48.886899999999898</v>
      </c>
      <c r="D1033">
        <v>-111.72750000000001</v>
      </c>
      <c r="E1033" s="13">
        <v>1127.8</v>
      </c>
      <c r="F1033" t="s">
        <v>1693</v>
      </c>
      <c r="G1033" t="s">
        <v>2345</v>
      </c>
      <c r="H1033" s="8">
        <v>1.0740000000000001</v>
      </c>
      <c r="I1033" s="8">
        <v>1.7450000000000001</v>
      </c>
      <c r="J1033" s="8">
        <v>2.4807700000000001</v>
      </c>
      <c r="K1033" s="8">
        <v>4.08</v>
      </c>
      <c r="L1033">
        <f t="shared" si="432"/>
        <v>3700.1313519999999</v>
      </c>
      <c r="M1033">
        <f t="shared" si="433"/>
        <v>0.61630581088825231</v>
      </c>
      <c r="N1033">
        <f t="shared" si="434"/>
        <v>1.7018451729756128</v>
      </c>
      <c r="O1033" s="6">
        <f t="shared" si="435"/>
        <v>0.2774879801527535</v>
      </c>
      <c r="P1033" s="6">
        <f t="shared" si="436"/>
        <v>0.42396579980609717</v>
      </c>
      <c r="Q1033">
        <f t="shared" si="437"/>
        <v>1.0629054863908549</v>
      </c>
      <c r="R1033" s="8">
        <v>1.9255819724842069</v>
      </c>
      <c r="S1033">
        <f t="shared" si="438"/>
        <v>2.1447442218911181</v>
      </c>
      <c r="T1033">
        <f t="shared" si="439"/>
        <v>1.6640256893982812</v>
      </c>
      <c r="U1033">
        <f t="shared" si="440"/>
        <v>1.4051772488252152</v>
      </c>
      <c r="V1033">
        <f t="shared" si="441"/>
        <v>0.97376318120343874</v>
      </c>
      <c r="W1033">
        <f t="shared" si="442"/>
        <v>0.61630581088825231</v>
      </c>
      <c r="X1033">
        <f t="shared" si="443"/>
        <v>0.73072935816618934</v>
      </c>
      <c r="Y1033">
        <f t="shared" si="444"/>
        <v>0.83004899720343861</v>
      </c>
      <c r="Z1033">
        <f t="shared" si="445"/>
        <v>3.6989110926401745</v>
      </c>
      <c r="AA1033">
        <f t="shared" si="446"/>
        <v>2.869844813255308</v>
      </c>
      <c r="AB1033">
        <f t="shared" si="447"/>
        <v>2.423424508971149</v>
      </c>
      <c r="AC1033">
        <f t="shared" si="448"/>
        <v>1.6793906684975508</v>
      </c>
      <c r="AD1033">
        <f t="shared" si="449"/>
        <v>1.0629054863908549</v>
      </c>
      <c r="AE1033">
        <f t="shared" si="450"/>
        <v>1.2530191297515199</v>
      </c>
      <c r="AF1033">
        <f t="shared" si="451"/>
        <v>1.4476139789155109</v>
      </c>
      <c r="AG1033">
        <f t="shared" si="452"/>
        <v>5.9224212019551317</v>
      </c>
      <c r="AH1033">
        <f t="shared" si="453"/>
        <v>4.5949819670341547</v>
      </c>
      <c r="AI1033">
        <f t="shared" si="454"/>
        <v>3.8802069943843969</v>
      </c>
      <c r="AJ1033">
        <f t="shared" si="455"/>
        <v>2.6889153733014681</v>
      </c>
      <c r="AK1033">
        <f t="shared" si="456"/>
        <v>1.7018451729756128</v>
      </c>
      <c r="AL1033">
        <f t="shared" si="457"/>
        <v>1.8965763797317097</v>
      </c>
      <c r="AM1033">
        <f t="shared" si="458"/>
        <v>2.065603067196002</v>
      </c>
      <c r="AN1033">
        <f>ACOS(COS(RADIANS(90-$C1033)) *COS(RADIANS(90-'1. Intensity Data'!$C$8)) +SIN(RADIANS(90-'Climate Stations - U of M'!$C1033)) *SIN(RADIANS(90-'1. Intensity Data'!$C$8)) *COS(RADIANS('Climate Stations - U of M'!$D1033-'1. Intensity Data'!$C$9))) *6371</f>
        <v>256.204727341406</v>
      </c>
    </row>
    <row r="1034" spans="1:40" x14ac:dyDescent="0.25">
      <c r="A1034">
        <v>848</v>
      </c>
      <c r="B1034" t="s">
        <v>1694</v>
      </c>
      <c r="C1034">
        <v>48.866700000000002</v>
      </c>
      <c r="D1034">
        <v>-108.5</v>
      </c>
      <c r="E1034">
        <v>966.2</v>
      </c>
      <c r="F1034" t="s">
        <v>1695</v>
      </c>
      <c r="G1034" t="s">
        <v>2345</v>
      </c>
      <c r="H1034" s="8">
        <v>1.1767799999999999</v>
      </c>
      <c r="I1034" s="8">
        <v>1.63947</v>
      </c>
      <c r="J1034" s="8">
        <v>2.8070900000000001</v>
      </c>
      <c r="K1034" s="8">
        <v>3.85772</v>
      </c>
      <c r="L1034">
        <f t="shared" si="432"/>
        <v>3169.9476079999999</v>
      </c>
      <c r="M1034">
        <f t="shared" si="433"/>
        <v>0.77975632361433878</v>
      </c>
      <c r="N1034">
        <f t="shared" si="434"/>
        <v>2.1221449437392259</v>
      </c>
      <c r="O1034" s="6">
        <f t="shared" si="435"/>
        <v>0.34314435734714482</v>
      </c>
      <c r="P1034" s="6">
        <f t="shared" si="436"/>
        <v>0.54190677979411084</v>
      </c>
      <c r="Q1034">
        <f t="shared" si="437"/>
        <v>1.3320258617666685</v>
      </c>
      <c r="R1034" s="8">
        <v>1.5839130768713388</v>
      </c>
      <c r="S1034">
        <f t="shared" si="438"/>
        <v>2.7135520061778986</v>
      </c>
      <c r="T1034">
        <f t="shared" si="439"/>
        <v>2.1053420737587145</v>
      </c>
      <c r="U1034">
        <f t="shared" si="440"/>
        <v>1.7778444178406922</v>
      </c>
      <c r="V1034">
        <f t="shared" si="441"/>
        <v>1.2320149913106553</v>
      </c>
      <c r="W1034">
        <f t="shared" si="442"/>
        <v>0.77975632361433878</v>
      </c>
      <c r="X1034">
        <f t="shared" si="443"/>
        <v>0.87901224271075407</v>
      </c>
      <c r="Y1034">
        <f t="shared" si="444"/>
        <v>0.96516638048644254</v>
      </c>
      <c r="Z1034">
        <f t="shared" si="445"/>
        <v>4.6354499989480065</v>
      </c>
      <c r="AA1034">
        <f t="shared" si="446"/>
        <v>3.5964698267700053</v>
      </c>
      <c r="AB1034">
        <f t="shared" si="447"/>
        <v>3.0370189648280039</v>
      </c>
      <c r="AC1034">
        <f t="shared" si="448"/>
        <v>2.1046008615913361</v>
      </c>
      <c r="AD1034">
        <f t="shared" si="449"/>
        <v>1.3320258617666685</v>
      </c>
      <c r="AE1034">
        <f t="shared" si="450"/>
        <v>1.1676019058483029</v>
      </c>
      <c r="AF1034">
        <f t="shared" si="451"/>
        <v>1.2880546046643013</v>
      </c>
      <c r="AG1034">
        <f t="shared" si="452"/>
        <v>7.3850644042125051</v>
      </c>
      <c r="AH1034">
        <f t="shared" si="453"/>
        <v>5.72979134809591</v>
      </c>
      <c r="AI1034">
        <f t="shared" si="454"/>
        <v>4.8384904717254349</v>
      </c>
      <c r="AJ1034">
        <f t="shared" si="455"/>
        <v>3.3529890111079772</v>
      </c>
      <c r="AK1034">
        <f t="shared" si="456"/>
        <v>2.1221449437392259</v>
      </c>
      <c r="AL1034">
        <f t="shared" si="457"/>
        <v>2.2933812078044196</v>
      </c>
      <c r="AM1034">
        <f t="shared" si="458"/>
        <v>2.4420142850130078</v>
      </c>
      <c r="AN1034">
        <f>ACOS(COS(RADIANS(90-$C1034)) *COS(RADIANS(90-'1. Intensity Data'!$C$8)) +SIN(RADIANS(90-'Climate Stations - U of M'!$C1034)) *SIN(RADIANS(90-'1. Intensity Data'!$C$8)) *COS(RADIANS('Climate Stations - U of M'!$D1034-'1. Intensity Data'!$C$9))) *6371</f>
        <v>364.74347980699508</v>
      </c>
    </row>
    <row r="1035" spans="1:40" x14ac:dyDescent="0.25">
      <c r="A1035">
        <v>851</v>
      </c>
      <c r="B1035" t="s">
        <v>1700</v>
      </c>
      <c r="C1035">
        <v>46.45</v>
      </c>
      <c r="D1035">
        <v>-114</v>
      </c>
      <c r="E1035" s="13">
        <v>1219.2</v>
      </c>
      <c r="F1035" t="s">
        <v>1701</v>
      </c>
      <c r="G1035" t="s">
        <v>2346</v>
      </c>
      <c r="H1035" s="8">
        <v>0.77500000000000002</v>
      </c>
      <c r="I1035" s="8">
        <v>1.2394400000000001</v>
      </c>
      <c r="J1035" s="8">
        <v>1.7</v>
      </c>
      <c r="K1035" s="8">
        <v>2.7329599999999998</v>
      </c>
      <c r="L1035">
        <f t="shared" si="432"/>
        <v>4000.0001280000001</v>
      </c>
      <c r="M1035">
        <f t="shared" si="433"/>
        <v>0.40354622780165494</v>
      </c>
      <c r="N1035">
        <f t="shared" si="434"/>
        <v>1.0864992109281471</v>
      </c>
      <c r="O1035" s="6">
        <f t="shared" si="435"/>
        <v>0.17457795677041202</v>
      </c>
      <c r="P1035" s="6">
        <f t="shared" si="436"/>
        <v>0.28253800927832778</v>
      </c>
      <c r="Q1035">
        <f t="shared" si="437"/>
        <v>0.68451861010323745</v>
      </c>
      <c r="R1035" s="8">
        <v>1.9686955364533387</v>
      </c>
      <c r="S1035">
        <f t="shared" si="438"/>
        <v>1.4043408727497591</v>
      </c>
      <c r="T1035">
        <f t="shared" si="439"/>
        <v>1.0895748150644684</v>
      </c>
      <c r="U1035">
        <f t="shared" si="440"/>
        <v>0.92008539938777323</v>
      </c>
      <c r="V1035">
        <f t="shared" si="441"/>
        <v>0.63760303992661482</v>
      </c>
      <c r="W1035">
        <f t="shared" si="442"/>
        <v>0.40354622780165494</v>
      </c>
      <c r="X1035">
        <f t="shared" si="443"/>
        <v>0.49640967085124121</v>
      </c>
      <c r="Y1035">
        <f t="shared" si="444"/>
        <v>0.57701513941828209</v>
      </c>
      <c r="Z1035">
        <f t="shared" si="445"/>
        <v>2.3821247631592661</v>
      </c>
      <c r="AA1035">
        <f t="shared" si="446"/>
        <v>1.8482002472787411</v>
      </c>
      <c r="AB1035">
        <f t="shared" si="447"/>
        <v>1.5607024310353812</v>
      </c>
      <c r="AC1035">
        <f t="shared" si="448"/>
        <v>1.0815394039631152</v>
      </c>
      <c r="AD1035">
        <f t="shared" si="449"/>
        <v>0.68451861010323745</v>
      </c>
      <c r="AE1035">
        <f t="shared" si="450"/>
        <v>1.2637975207438028</v>
      </c>
      <c r="AF1035">
        <f t="shared" si="451"/>
        <v>1.4677480132890954</v>
      </c>
      <c r="AG1035">
        <f t="shared" si="452"/>
        <v>3.7810172540299511</v>
      </c>
      <c r="AH1035">
        <f t="shared" si="453"/>
        <v>2.9335478695059969</v>
      </c>
      <c r="AI1035">
        <f t="shared" si="454"/>
        <v>2.477218200916175</v>
      </c>
      <c r="AJ1035">
        <f t="shared" si="455"/>
        <v>1.7166687532664724</v>
      </c>
      <c r="AK1035">
        <f t="shared" si="456"/>
        <v>1.0864992109281471</v>
      </c>
      <c r="AL1035">
        <f t="shared" si="457"/>
        <v>1.2398744081961104</v>
      </c>
      <c r="AM1035">
        <f t="shared" si="458"/>
        <v>1.3730040794247025</v>
      </c>
      <c r="AN1035">
        <f>ACOS(COS(RADIANS(90-$C1035)) *COS(RADIANS(90-'1. Intensity Data'!$C$8)) +SIN(RADIANS(90-'Climate Stations - U of M'!$C1035)) *SIN(RADIANS(90-'1. Intensity Data'!$C$8)) *COS(RADIANS('Climate Stations - U of M'!$D1035-'1. Intensity Data'!$C$9))) *6371</f>
        <v>152.81107509023502</v>
      </c>
    </row>
    <row r="1036" spans="1:40" x14ac:dyDescent="0.25">
      <c r="A1036" s="1">
        <v>1163</v>
      </c>
      <c r="B1036" t="s">
        <v>2318</v>
      </c>
      <c r="C1036">
        <v>47.192799999999899</v>
      </c>
      <c r="D1036">
        <v>-114.8903</v>
      </c>
      <c r="E1036">
        <v>826</v>
      </c>
      <c r="F1036" t="s">
        <v>2319</v>
      </c>
      <c r="G1036" t="s">
        <v>2346</v>
      </c>
      <c r="H1036" s="8">
        <v>0.85455000000000003</v>
      </c>
      <c r="I1036" s="8">
        <v>1.5123899999999999</v>
      </c>
      <c r="J1036" s="8">
        <v>1.96746</v>
      </c>
      <c r="K1036" s="8">
        <v>3.2</v>
      </c>
      <c r="L1036">
        <f t="shared" si="432"/>
        <v>2709.9738400000001</v>
      </c>
      <c r="M1036">
        <f t="shared" si="433"/>
        <v>0.38940523795864568</v>
      </c>
      <c r="N1036">
        <f t="shared" si="434"/>
        <v>1.17556918545375</v>
      </c>
      <c r="O1036" s="6">
        <f t="shared" si="435"/>
        <v>0.20096097246980879</v>
      </c>
      <c r="P1036" s="6">
        <f t="shared" si="436"/>
        <v>0.25010970648861286</v>
      </c>
      <c r="Q1036">
        <f t="shared" si="437"/>
        <v>0.71283944597118143</v>
      </c>
      <c r="R1036" s="8">
        <v>1.6858793331098703</v>
      </c>
      <c r="S1036">
        <f t="shared" si="438"/>
        <v>1.3551302280960869</v>
      </c>
      <c r="T1036">
        <f t="shared" si="439"/>
        <v>1.0513941424883435</v>
      </c>
      <c r="U1036">
        <f t="shared" si="440"/>
        <v>0.88784394254571208</v>
      </c>
      <c r="V1036">
        <f t="shared" si="441"/>
        <v>0.61526027597466015</v>
      </c>
      <c r="W1036">
        <f t="shared" si="442"/>
        <v>0.38940523795864568</v>
      </c>
      <c r="X1036">
        <f t="shared" si="443"/>
        <v>0.50569142846898429</v>
      </c>
      <c r="Y1036">
        <f t="shared" si="444"/>
        <v>0.60662784183195817</v>
      </c>
      <c r="Z1036">
        <f t="shared" si="445"/>
        <v>2.4806812719797113</v>
      </c>
      <c r="AA1036">
        <f t="shared" si="446"/>
        <v>1.9246665041221898</v>
      </c>
      <c r="AB1036">
        <f t="shared" si="447"/>
        <v>1.6252739368142934</v>
      </c>
      <c r="AC1036">
        <f t="shared" si="448"/>
        <v>1.1262863246344668</v>
      </c>
      <c r="AD1036">
        <f t="shared" si="449"/>
        <v>0.71283944597118143</v>
      </c>
      <c r="AE1036">
        <f t="shared" si="450"/>
        <v>1.1930934699079359</v>
      </c>
      <c r="AF1036">
        <f t="shared" si="451"/>
        <v>1.3356728463276957</v>
      </c>
      <c r="AG1036">
        <f t="shared" si="452"/>
        <v>4.09098076537905</v>
      </c>
      <c r="AH1036">
        <f t="shared" si="453"/>
        <v>3.1740368007251254</v>
      </c>
      <c r="AI1036">
        <f t="shared" si="454"/>
        <v>2.6802977428345498</v>
      </c>
      <c r="AJ1036">
        <f t="shared" si="455"/>
        <v>1.8573993130169251</v>
      </c>
      <c r="AK1036">
        <f t="shared" si="456"/>
        <v>1.17556918545375</v>
      </c>
      <c r="AL1036">
        <f t="shared" si="457"/>
        <v>1.3735418890903124</v>
      </c>
      <c r="AM1036">
        <f t="shared" si="458"/>
        <v>1.545382195846849</v>
      </c>
      <c r="AN1036">
        <f>ACOS(COS(RADIANS(90-$C1036)) *COS(RADIANS(90-'1. Intensity Data'!$C$8)) +SIN(RADIANS(90-'Climate Stations - U of M'!$C1036)) *SIN(RADIANS(90-'1. Intensity Data'!$C$8)) *COS(RADIANS('Climate Stations - U of M'!$D1036-'1. Intensity Data'!$C$9))) *6371</f>
        <v>228.62280773028934</v>
      </c>
    </row>
    <row r="1037" spans="1:40" x14ac:dyDescent="0.25">
      <c r="A1037">
        <v>852</v>
      </c>
      <c r="B1037" t="s">
        <v>1702</v>
      </c>
      <c r="C1037">
        <v>47.9161</v>
      </c>
      <c r="D1037">
        <v>-113.8389</v>
      </c>
      <c r="E1037">
        <v>944.89999999999895</v>
      </c>
      <c r="F1037" t="s">
        <v>1703</v>
      </c>
      <c r="G1037" t="s">
        <v>2346</v>
      </c>
      <c r="H1037" s="8">
        <v>0.88187000000000004</v>
      </c>
      <c r="I1037" s="8">
        <v>1.6</v>
      </c>
      <c r="J1037" s="8">
        <v>1.9753700000000001</v>
      </c>
      <c r="K1037" s="8">
        <v>3.3752200000000001</v>
      </c>
      <c r="L1037">
        <f t="shared" si="432"/>
        <v>3100.0657159999964</v>
      </c>
      <c r="M1037">
        <f t="shared" si="433"/>
        <v>0.39558873809493744</v>
      </c>
      <c r="N1037">
        <f t="shared" si="434"/>
        <v>1.1435866239186114</v>
      </c>
      <c r="O1037" s="6">
        <f t="shared" si="435"/>
        <v>0.19120487910878492</v>
      </c>
      <c r="P1037" s="6">
        <f t="shared" si="436"/>
        <v>0.26305561523137788</v>
      </c>
      <c r="Q1037">
        <f t="shared" si="437"/>
        <v>0.70332111957499466</v>
      </c>
      <c r="R1037" s="8">
        <v>1.9176817582612149</v>
      </c>
      <c r="S1037">
        <f t="shared" si="438"/>
        <v>1.3766488085703821</v>
      </c>
      <c r="T1037">
        <f t="shared" si="439"/>
        <v>1.0680895928563312</v>
      </c>
      <c r="U1037">
        <f t="shared" si="440"/>
        <v>0.90194232285645726</v>
      </c>
      <c r="V1037">
        <f t="shared" si="441"/>
        <v>0.62503020619000116</v>
      </c>
      <c r="W1037">
        <f t="shared" si="442"/>
        <v>0.39558873809493744</v>
      </c>
      <c r="X1037">
        <f t="shared" si="443"/>
        <v>0.51715905357120306</v>
      </c>
      <c r="Y1037">
        <f t="shared" si="444"/>
        <v>0.62268208740460174</v>
      </c>
      <c r="Z1037">
        <f t="shared" si="445"/>
        <v>2.4475574961209814</v>
      </c>
      <c r="AA1037">
        <f t="shared" si="446"/>
        <v>1.8989670228524855</v>
      </c>
      <c r="AB1037">
        <f t="shared" si="447"/>
        <v>1.6035721526309876</v>
      </c>
      <c r="AC1037">
        <f t="shared" si="448"/>
        <v>1.1112473689284916</v>
      </c>
      <c r="AD1037">
        <f t="shared" si="449"/>
        <v>0.70332111957499466</v>
      </c>
      <c r="AE1037">
        <f t="shared" si="450"/>
        <v>1.251044076195772</v>
      </c>
      <c r="AF1037">
        <f t="shared" si="451"/>
        <v>1.4439245788733737</v>
      </c>
      <c r="AG1037">
        <f t="shared" si="452"/>
        <v>3.9796814512367673</v>
      </c>
      <c r="AH1037">
        <f t="shared" si="453"/>
        <v>3.087683884580251</v>
      </c>
      <c r="AI1037">
        <f t="shared" si="454"/>
        <v>2.6073775025344337</v>
      </c>
      <c r="AJ1037">
        <f t="shared" si="455"/>
        <v>1.8068668657914062</v>
      </c>
      <c r="AK1037">
        <f t="shared" si="456"/>
        <v>1.1435866239186114</v>
      </c>
      <c r="AL1037">
        <f t="shared" si="457"/>
        <v>1.3515324679389586</v>
      </c>
      <c r="AM1037">
        <f t="shared" si="458"/>
        <v>1.53202946054862</v>
      </c>
      <c r="AN1037">
        <f>ACOS(COS(RADIANS(90-$C1037)) *COS(RADIANS(90-'1. Intensity Data'!$C$8)) +SIN(RADIANS(90-'Climate Stations - U of M'!$C1037)) *SIN(RADIANS(90-'1. Intensity Data'!$C$8)) *COS(RADIANS('Climate Stations - U of M'!$D1037-'1. Intensity Data'!$C$9))) *6371</f>
        <v>201.73582064791736</v>
      </c>
    </row>
    <row r="1038" spans="1:40" x14ac:dyDescent="0.25">
      <c r="A1038">
        <v>853</v>
      </c>
      <c r="B1038" t="s">
        <v>1704</v>
      </c>
      <c r="C1038">
        <v>48.9971999999999</v>
      </c>
      <c r="D1038">
        <v>-111.96420000000001</v>
      </c>
      <c r="E1038" s="13">
        <v>1069.8</v>
      </c>
      <c r="F1038" t="s">
        <v>1705</v>
      </c>
      <c r="G1038" t="s">
        <v>2345</v>
      </c>
      <c r="H1038" s="8">
        <v>-9.9989999999999996E-2</v>
      </c>
      <c r="I1038" s="8">
        <v>-9.9989999999999996E-2</v>
      </c>
      <c r="J1038" s="8">
        <v>-9.9989999999999996E-2</v>
      </c>
      <c r="K1038" s="8">
        <v>-9.9989999999999996E-2</v>
      </c>
      <c r="L1038">
        <f t="shared" si="432"/>
        <v>3509.8426319999999</v>
      </c>
      <c r="M1038">
        <f t="shared" si="433"/>
        <v>-6.0991100000000006E-2</v>
      </c>
      <c r="N1038">
        <f t="shared" si="434"/>
        <v>0.49001229103999999</v>
      </c>
      <c r="O1038" s="6">
        <f t="shared" si="435"/>
        <v>0.14084870929323592</v>
      </c>
      <c r="P1038" s="6">
        <f t="shared" si="436"/>
        <v>-0.15861998573211392</v>
      </c>
      <c r="Q1038">
        <f t="shared" si="437"/>
        <v>0.16569615265394308</v>
      </c>
      <c r="R1038" s="8">
        <v>1.6134889300252218</v>
      </c>
      <c r="S1038">
        <f t="shared" si="438"/>
        <v>-0.21224902800000001</v>
      </c>
      <c r="T1038">
        <f t="shared" si="439"/>
        <v>-0.16467597000000003</v>
      </c>
      <c r="U1038">
        <f t="shared" si="440"/>
        <v>-0.139059708</v>
      </c>
      <c r="V1038">
        <f t="shared" si="441"/>
        <v>-9.6365938000000012E-2</v>
      </c>
      <c r="W1038">
        <f t="shared" si="442"/>
        <v>-6.0991100000000006E-2</v>
      </c>
      <c r="X1038">
        <f t="shared" si="443"/>
        <v>-7.0740825000000007E-2</v>
      </c>
      <c r="Y1038">
        <f t="shared" si="444"/>
        <v>-7.9203586300000003E-2</v>
      </c>
      <c r="Z1038">
        <f t="shared" si="445"/>
        <v>0.57662261123572189</v>
      </c>
      <c r="AA1038">
        <f t="shared" si="446"/>
        <v>0.44737961216564637</v>
      </c>
      <c r="AB1038">
        <f t="shared" si="447"/>
        <v>0.37778722805099019</v>
      </c>
      <c r="AC1038">
        <f t="shared" si="448"/>
        <v>0.26179992119323009</v>
      </c>
      <c r="AD1038">
        <f t="shared" si="449"/>
        <v>0.16569615265394308</v>
      </c>
      <c r="AE1038">
        <f t="shared" si="450"/>
        <v>1.1749958691367737</v>
      </c>
      <c r="AF1038">
        <f t="shared" si="451"/>
        <v>1.3018665280871646</v>
      </c>
      <c r="AG1038">
        <f t="shared" si="452"/>
        <v>1.7052427728191999</v>
      </c>
      <c r="AH1038">
        <f t="shared" si="453"/>
        <v>1.323033185808</v>
      </c>
      <c r="AI1038">
        <f t="shared" si="454"/>
        <v>1.1172280235712</v>
      </c>
      <c r="AJ1038">
        <f t="shared" si="455"/>
        <v>0.77421941984319997</v>
      </c>
      <c r="AK1038">
        <f t="shared" si="456"/>
        <v>0.49001229103999999</v>
      </c>
      <c r="AL1038">
        <f t="shared" si="457"/>
        <v>0.34251171827999999</v>
      </c>
      <c r="AM1038">
        <f t="shared" si="458"/>
        <v>0.21448122112432003</v>
      </c>
      <c r="AN1038">
        <f>ACOS(COS(RADIANS(90-$C1038)) *COS(RADIANS(90-'1. Intensity Data'!$C$8)) +SIN(RADIANS(90-'Climate Stations - U of M'!$C1038)) *SIN(RADIANS(90-'1. Intensity Data'!$C$8)) *COS(RADIANS('Climate Stations - U of M'!$D1038-'1. Intensity Data'!$C$9))) *6371</f>
        <v>267.60243957265391</v>
      </c>
    </row>
    <row r="1039" spans="1:40" x14ac:dyDescent="0.25">
      <c r="A1039">
        <v>854</v>
      </c>
      <c r="B1039" t="s">
        <v>1706</v>
      </c>
      <c r="C1039">
        <v>48.163899999999899</v>
      </c>
      <c r="D1039">
        <v>-112.8669</v>
      </c>
      <c r="E1039" s="13">
        <v>1456.9</v>
      </c>
      <c r="F1039" t="s">
        <v>1707</v>
      </c>
      <c r="G1039" t="s">
        <v>2345</v>
      </c>
      <c r="H1039" s="8">
        <v>1.125</v>
      </c>
      <c r="I1039" s="8">
        <v>1.93153</v>
      </c>
      <c r="J1039" s="8">
        <v>2.4580099999999998</v>
      </c>
      <c r="K1039" s="8">
        <v>4.1226599999999998</v>
      </c>
      <c r="L1039">
        <f t="shared" si="432"/>
        <v>4779.8557959999998</v>
      </c>
      <c r="M1039">
        <f t="shared" si="433"/>
        <v>0.61116787727863409</v>
      </c>
      <c r="N1039">
        <f t="shared" si="434"/>
        <v>1.6369979123472658</v>
      </c>
      <c r="O1039" s="6">
        <f t="shared" si="435"/>
        <v>0.26222494950700337</v>
      </c>
      <c r="P1039" s="6">
        <f t="shared" si="436"/>
        <v>0.42940739285538088</v>
      </c>
      <c r="Q1039">
        <f t="shared" si="437"/>
        <v>1.0332026526013234</v>
      </c>
      <c r="R1039" s="8">
        <v>1.8867831305085283</v>
      </c>
      <c r="S1039">
        <f t="shared" si="438"/>
        <v>2.1268642129296467</v>
      </c>
      <c r="T1039">
        <f t="shared" si="439"/>
        <v>1.6501532686523119</v>
      </c>
      <c r="U1039">
        <f t="shared" si="440"/>
        <v>1.3934627601952856</v>
      </c>
      <c r="V1039">
        <f t="shared" si="441"/>
        <v>0.96564524610024194</v>
      </c>
      <c r="W1039">
        <f t="shared" si="442"/>
        <v>0.61116787727863409</v>
      </c>
      <c r="X1039">
        <f t="shared" si="443"/>
        <v>0.73962590795897554</v>
      </c>
      <c r="Y1039">
        <f t="shared" si="444"/>
        <v>0.85112747858951199</v>
      </c>
      <c r="Z1039">
        <f t="shared" si="445"/>
        <v>3.595545231052605</v>
      </c>
      <c r="AA1039">
        <f t="shared" si="446"/>
        <v>2.7896471620235732</v>
      </c>
      <c r="AB1039">
        <f t="shared" si="447"/>
        <v>2.3557020479310169</v>
      </c>
      <c r="AC1039">
        <f t="shared" si="448"/>
        <v>1.6324601911100911</v>
      </c>
      <c r="AD1039">
        <f t="shared" si="449"/>
        <v>1.0332026526013234</v>
      </c>
      <c r="AE1039">
        <f t="shared" si="450"/>
        <v>1.2433194192576003</v>
      </c>
      <c r="AF1039">
        <f t="shared" si="451"/>
        <v>1.429494919712869</v>
      </c>
      <c r="AG1039">
        <f t="shared" si="452"/>
        <v>5.6967527349684843</v>
      </c>
      <c r="AH1039">
        <f t="shared" si="453"/>
        <v>4.419894363337618</v>
      </c>
      <c r="AI1039">
        <f t="shared" si="454"/>
        <v>3.7323552401517657</v>
      </c>
      <c r="AJ1039">
        <f t="shared" si="455"/>
        <v>2.5864567015086801</v>
      </c>
      <c r="AK1039">
        <f t="shared" si="456"/>
        <v>1.6369979123472658</v>
      </c>
      <c r="AL1039">
        <f t="shared" si="457"/>
        <v>1.8422509342604494</v>
      </c>
      <c r="AM1039">
        <f t="shared" si="458"/>
        <v>2.0204105572810929</v>
      </c>
      <c r="AN1039">
        <f>ACOS(COS(RADIANS(90-$C1039)) *COS(RADIANS(90-'1. Intensity Data'!$C$8)) +SIN(RADIANS(90-'Climate Stations - U of M'!$C1039)) *SIN(RADIANS(90-'1. Intensity Data'!$C$8)) *COS(RADIANS('Climate Stations - U of M'!$D1039-'1. Intensity Data'!$C$9))) *6371</f>
        <v>186.35132077265709</v>
      </c>
    </row>
    <row r="1040" spans="1:40" x14ac:dyDescent="0.25">
      <c r="A1040" s="1">
        <v>1085</v>
      </c>
      <c r="B1040" t="s">
        <v>2164</v>
      </c>
      <c r="C1040">
        <v>45.716700000000003</v>
      </c>
      <c r="D1040">
        <v>-111.583299999999</v>
      </c>
      <c r="E1040" s="13">
        <v>1353.3</v>
      </c>
      <c r="F1040" t="s">
        <v>2165</v>
      </c>
      <c r="G1040" t="s">
        <v>2345</v>
      </c>
      <c r="H1040" s="8">
        <v>0.71779999999999999</v>
      </c>
      <c r="I1040" s="8">
        <v>1.23736</v>
      </c>
      <c r="J1040" s="8">
        <v>1.6537599999999999</v>
      </c>
      <c r="K1040" s="8">
        <v>2.7698200000000002</v>
      </c>
      <c r="L1040">
        <f t="shared" si="432"/>
        <v>4439.9607719999995</v>
      </c>
      <c r="M1040">
        <f t="shared" si="433"/>
        <v>0.39859609782116767</v>
      </c>
      <c r="N1040">
        <f t="shared" si="434"/>
        <v>1.2852634878072107</v>
      </c>
      <c r="O1040" s="6">
        <f t="shared" si="435"/>
        <v>0.22665188541983095</v>
      </c>
      <c r="P1040" s="6">
        <f t="shared" si="436"/>
        <v>0.24149298247381601</v>
      </c>
      <c r="Q1040">
        <f t="shared" si="437"/>
        <v>0.76337823514051328</v>
      </c>
      <c r="R1040" s="8">
        <v>1.3174162009176007</v>
      </c>
      <c r="S1040">
        <f t="shared" si="438"/>
        <v>1.3871144204176633</v>
      </c>
      <c r="T1040">
        <f t="shared" si="439"/>
        <v>1.0762094641171527</v>
      </c>
      <c r="U1040">
        <f t="shared" si="440"/>
        <v>0.90879910303226219</v>
      </c>
      <c r="V1040">
        <f t="shared" si="441"/>
        <v>0.62978183455744496</v>
      </c>
      <c r="W1040">
        <f t="shared" si="442"/>
        <v>0.39859609782116767</v>
      </c>
      <c r="X1040">
        <f t="shared" si="443"/>
        <v>0.47839707336587578</v>
      </c>
      <c r="Y1040">
        <f t="shared" si="444"/>
        <v>0.54766432013868238</v>
      </c>
      <c r="Z1040">
        <f t="shared" si="445"/>
        <v>2.6565562582889859</v>
      </c>
      <c r="AA1040">
        <f t="shared" si="446"/>
        <v>2.0611212348793861</v>
      </c>
      <c r="AB1040">
        <f t="shared" si="447"/>
        <v>1.7405023761203702</v>
      </c>
      <c r="AC1040">
        <f t="shared" si="448"/>
        <v>1.206137611522011</v>
      </c>
      <c r="AD1040">
        <f t="shared" si="449"/>
        <v>0.76337823514051328</v>
      </c>
      <c r="AE1040">
        <f t="shared" si="450"/>
        <v>1.1009776868598684</v>
      </c>
      <c r="AF1040">
        <f t="shared" si="451"/>
        <v>1.1636005635939055</v>
      </c>
      <c r="AG1040">
        <f t="shared" si="452"/>
        <v>4.4727169375690927</v>
      </c>
      <c r="AH1040">
        <f t="shared" si="453"/>
        <v>3.4702114170794687</v>
      </c>
      <c r="AI1040">
        <f t="shared" si="454"/>
        <v>2.9304007522004403</v>
      </c>
      <c r="AJ1040">
        <f t="shared" si="455"/>
        <v>2.0307163107353929</v>
      </c>
      <c r="AK1040">
        <f t="shared" si="456"/>
        <v>1.2852634878072107</v>
      </c>
      <c r="AL1040">
        <f t="shared" si="457"/>
        <v>1.3773876158554079</v>
      </c>
      <c r="AM1040">
        <f t="shared" si="458"/>
        <v>1.4573513590012435</v>
      </c>
      <c r="AN1040">
        <f>ACOS(COS(RADIANS(90-$C1040)) *COS(RADIANS(90-'1. Intensity Data'!$C$8)) +SIN(RADIANS(90-'Climate Stations - U of M'!$C1040)) *SIN(RADIANS(90-'1. Intensity Data'!$C$8)) *COS(RADIANS('Climate Stations - U of M'!$D1040-'1. Intensity Data'!$C$9))) *6371</f>
        <v>102.68467707917695</v>
      </c>
    </row>
    <row r="1041" spans="1:40" x14ac:dyDescent="0.25">
      <c r="A1041">
        <v>855</v>
      </c>
      <c r="B1041" t="s">
        <v>1708</v>
      </c>
      <c r="C1041">
        <v>47.166699999999899</v>
      </c>
      <c r="D1041">
        <v>-108.4833</v>
      </c>
      <c r="E1041">
        <v>987.89999999999895</v>
      </c>
      <c r="F1041" t="s">
        <v>1709</v>
      </c>
      <c r="G1041" t="s">
        <v>2345</v>
      </c>
      <c r="H1041" s="8">
        <v>0.94808000000000003</v>
      </c>
      <c r="I1041" s="8">
        <v>1.33657</v>
      </c>
      <c r="J1041" s="8">
        <v>2.22065</v>
      </c>
      <c r="K1041" s="8">
        <v>3.3220499999999999</v>
      </c>
      <c r="L1041">
        <f t="shared" si="432"/>
        <v>3241.1418359999966</v>
      </c>
      <c r="M1041">
        <f t="shared" si="433"/>
        <v>0.62653323125313298</v>
      </c>
      <c r="N1041">
        <f t="shared" si="434"/>
        <v>1.6974646121352739</v>
      </c>
      <c r="O1041" s="6">
        <f t="shared" si="435"/>
        <v>0.27375385558729204</v>
      </c>
      <c r="P1041" s="6">
        <f t="shared" si="436"/>
        <v>0.43678151808538712</v>
      </c>
      <c r="Q1041">
        <f t="shared" si="437"/>
        <v>1.0671230651103305</v>
      </c>
      <c r="R1041" s="8">
        <v>1.8107799452583115</v>
      </c>
      <c r="S1041">
        <f t="shared" si="438"/>
        <v>2.1803356447609028</v>
      </c>
      <c r="T1041">
        <f t="shared" si="439"/>
        <v>1.6916397243834593</v>
      </c>
      <c r="U1041">
        <f t="shared" si="440"/>
        <v>1.428495767257143</v>
      </c>
      <c r="V1041">
        <f t="shared" si="441"/>
        <v>0.98992250537995019</v>
      </c>
      <c r="W1041">
        <f t="shared" si="442"/>
        <v>0.62653323125313298</v>
      </c>
      <c r="X1041">
        <f t="shared" si="443"/>
        <v>0.70691992343984977</v>
      </c>
      <c r="Y1041">
        <f t="shared" si="444"/>
        <v>0.77669557225791996</v>
      </c>
      <c r="Z1041">
        <f t="shared" si="445"/>
        <v>3.7135882665839501</v>
      </c>
      <c r="AA1041">
        <f t="shared" si="446"/>
        <v>2.8812322757978923</v>
      </c>
      <c r="AB1041">
        <f t="shared" si="447"/>
        <v>2.4330405884515534</v>
      </c>
      <c r="AC1041">
        <f t="shared" si="448"/>
        <v>1.6860544428743223</v>
      </c>
      <c r="AD1041">
        <f t="shared" si="449"/>
        <v>1.0671230651103305</v>
      </c>
      <c r="AE1041">
        <f t="shared" si="450"/>
        <v>1.224318622945046</v>
      </c>
      <c r="AF1041">
        <f t="shared" si="451"/>
        <v>1.3940014322010177</v>
      </c>
      <c r="AG1041">
        <f t="shared" si="452"/>
        <v>5.9071768502307531</v>
      </c>
      <c r="AH1041">
        <f t="shared" si="453"/>
        <v>4.5831544527652399</v>
      </c>
      <c r="AI1041">
        <f t="shared" si="454"/>
        <v>3.8702193156684239</v>
      </c>
      <c r="AJ1041">
        <f t="shared" si="455"/>
        <v>2.6819940871737327</v>
      </c>
      <c r="AK1041">
        <f t="shared" si="456"/>
        <v>1.6974646121352739</v>
      </c>
      <c r="AL1041">
        <f t="shared" si="457"/>
        <v>1.8282609591014554</v>
      </c>
      <c r="AM1041">
        <f t="shared" si="458"/>
        <v>1.9417921882681011</v>
      </c>
      <c r="AN1041">
        <f>ACOS(COS(RADIANS(90-$C1041)) *COS(RADIANS(90-'1. Intensity Data'!$C$8)) +SIN(RADIANS(90-'Climate Stations - U of M'!$C1041)) *SIN(RADIANS(90-'1. Intensity Data'!$C$8)) *COS(RADIANS('Climate Stations - U of M'!$D1041-'1. Intensity Data'!$C$9))) *6371</f>
        <v>275.80957074908372</v>
      </c>
    </row>
    <row r="1042" spans="1:40" x14ac:dyDescent="0.25">
      <c r="A1042">
        <v>856</v>
      </c>
      <c r="B1042" t="s">
        <v>1710</v>
      </c>
      <c r="C1042">
        <v>47.2333</v>
      </c>
      <c r="D1042">
        <v>-108.55</v>
      </c>
      <c r="E1042" s="13">
        <v>1051.9000000000001</v>
      </c>
      <c r="F1042" t="s">
        <v>1711</v>
      </c>
      <c r="G1042" t="s">
        <v>2345</v>
      </c>
      <c r="H1042" s="8">
        <v>0.94743999999999995</v>
      </c>
      <c r="I1042" s="8">
        <v>1.3706199999999999</v>
      </c>
      <c r="J1042" s="8">
        <v>2.2336900000000002</v>
      </c>
      <c r="K1042" s="8">
        <v>3.3412199999999999</v>
      </c>
      <c r="L1042">
        <f t="shared" si="432"/>
        <v>3451.1155960000001</v>
      </c>
      <c r="M1042">
        <f t="shared" si="433"/>
        <v>0.6108762696473129</v>
      </c>
      <c r="N1042">
        <f t="shared" si="434"/>
        <v>1.6978781360214794</v>
      </c>
      <c r="O1042" s="6">
        <f t="shared" si="435"/>
        <v>0.27786182874331039</v>
      </c>
      <c r="P1042" s="6">
        <f t="shared" si="436"/>
        <v>0.41827712646865711</v>
      </c>
      <c r="Q1042">
        <f t="shared" si="437"/>
        <v>1.0580776312450682</v>
      </c>
      <c r="R1042" s="8">
        <v>1.8424559661484026</v>
      </c>
      <c r="S1042">
        <f t="shared" si="438"/>
        <v>2.1258494183726486</v>
      </c>
      <c r="T1042">
        <f t="shared" si="439"/>
        <v>1.6493659280477448</v>
      </c>
      <c r="U1042">
        <f t="shared" si="440"/>
        <v>1.3927978947958732</v>
      </c>
      <c r="V1042">
        <f t="shared" si="441"/>
        <v>0.96518450604275441</v>
      </c>
      <c r="W1042">
        <f t="shared" si="442"/>
        <v>0.6108762696473129</v>
      </c>
      <c r="X1042">
        <f t="shared" si="443"/>
        <v>0.69501720223548469</v>
      </c>
      <c r="Y1042">
        <f t="shared" si="444"/>
        <v>0.76805153172201779</v>
      </c>
      <c r="Z1042">
        <f t="shared" si="445"/>
        <v>3.6821101567328371</v>
      </c>
      <c r="AA1042">
        <f t="shared" si="446"/>
        <v>2.856809604361684</v>
      </c>
      <c r="AB1042">
        <f t="shared" si="447"/>
        <v>2.4124169992387552</v>
      </c>
      <c r="AC1042">
        <f t="shared" si="448"/>
        <v>1.6717626573672077</v>
      </c>
      <c r="AD1042">
        <f t="shared" si="449"/>
        <v>1.0580776312450682</v>
      </c>
      <c r="AE1042">
        <f t="shared" si="450"/>
        <v>1.2322376281675689</v>
      </c>
      <c r="AF1042">
        <f t="shared" si="451"/>
        <v>1.4087941339566901</v>
      </c>
      <c r="AG1042">
        <f t="shared" si="452"/>
        <v>5.9086159133547476</v>
      </c>
      <c r="AH1042">
        <f t="shared" si="453"/>
        <v>4.5842709672579947</v>
      </c>
      <c r="AI1042">
        <f t="shared" si="454"/>
        <v>3.8711621501289728</v>
      </c>
      <c r="AJ1042">
        <f t="shared" si="455"/>
        <v>2.6826474549139374</v>
      </c>
      <c r="AK1042">
        <f t="shared" si="456"/>
        <v>1.6978781360214794</v>
      </c>
      <c r="AL1042">
        <f t="shared" si="457"/>
        <v>1.8318311020161095</v>
      </c>
      <c r="AM1042">
        <f t="shared" si="458"/>
        <v>1.9481022764994487</v>
      </c>
      <c r="AN1042">
        <f>ACOS(COS(RADIANS(90-$C1042)) *COS(RADIANS(90-'1. Intensity Data'!$C$8)) +SIN(RADIANS(90-'Climate Stations - U of M'!$C1042)) *SIN(RADIANS(90-'1. Intensity Data'!$C$8)) *COS(RADIANS('Climate Stations - U of M'!$D1042-'1. Intensity Data'!$C$9))) *6371</f>
        <v>272.5690313469517</v>
      </c>
    </row>
    <row r="1043" spans="1:40" x14ac:dyDescent="0.25">
      <c r="A1043">
        <v>857</v>
      </c>
      <c r="B1043" t="s">
        <v>1712</v>
      </c>
      <c r="C1043">
        <v>47.799999999999898</v>
      </c>
      <c r="D1043">
        <v>-107.599999999999</v>
      </c>
      <c r="E1043">
        <v>775.1</v>
      </c>
      <c r="F1043" t="s">
        <v>1713</v>
      </c>
      <c r="G1043" t="s">
        <v>2345</v>
      </c>
      <c r="H1043" s="8">
        <v>1.03281</v>
      </c>
      <c r="I1043" s="8">
        <v>1.48</v>
      </c>
      <c r="J1043" s="8">
        <v>2.5099999999999998</v>
      </c>
      <c r="K1043" s="8">
        <v>3.5445199999999999</v>
      </c>
      <c r="L1043">
        <f t="shared" si="432"/>
        <v>2542.9790840000001</v>
      </c>
      <c r="M1043">
        <f t="shared" si="433"/>
        <v>0.66945937941148648</v>
      </c>
      <c r="N1043">
        <f t="shared" si="434"/>
        <v>1.9402174097805653</v>
      </c>
      <c r="O1043" s="6">
        <f t="shared" si="435"/>
        <v>0.32483398707160771</v>
      </c>
      <c r="P1043" s="6">
        <f t="shared" si="436"/>
        <v>0.44430161712275595</v>
      </c>
      <c r="Q1043">
        <f t="shared" si="437"/>
        <v>1.1922595134516605</v>
      </c>
      <c r="R1043" s="8">
        <v>1.9322782119237707</v>
      </c>
      <c r="S1043">
        <f t="shared" si="438"/>
        <v>2.329718640351973</v>
      </c>
      <c r="T1043">
        <f t="shared" si="439"/>
        <v>1.8075403244110135</v>
      </c>
      <c r="U1043">
        <f t="shared" si="440"/>
        <v>1.5263673850581891</v>
      </c>
      <c r="V1043">
        <f t="shared" si="441"/>
        <v>1.0577458194701488</v>
      </c>
      <c r="W1043">
        <f t="shared" si="442"/>
        <v>0.66945937941148648</v>
      </c>
      <c r="X1043">
        <f t="shared" si="443"/>
        <v>0.76029703455861486</v>
      </c>
      <c r="Y1043">
        <f t="shared" si="444"/>
        <v>0.83914411922632237</v>
      </c>
      <c r="Z1043">
        <f t="shared" si="445"/>
        <v>4.149063106811778</v>
      </c>
      <c r="AA1043">
        <f t="shared" si="446"/>
        <v>3.2191006863194831</v>
      </c>
      <c r="AB1043">
        <f t="shared" si="447"/>
        <v>2.7183516906697855</v>
      </c>
      <c r="AC1043">
        <f t="shared" si="448"/>
        <v>1.8837700312536236</v>
      </c>
      <c r="AD1043">
        <f t="shared" si="449"/>
        <v>1.1922595134516605</v>
      </c>
      <c r="AE1043">
        <f t="shared" si="450"/>
        <v>1.2546931896114109</v>
      </c>
      <c r="AF1043">
        <f t="shared" si="451"/>
        <v>1.450741122733787</v>
      </c>
      <c r="AG1043">
        <f t="shared" si="452"/>
        <v>6.7519565860363659</v>
      </c>
      <c r="AH1043">
        <f t="shared" si="453"/>
        <v>5.2385870064075268</v>
      </c>
      <c r="AI1043">
        <f t="shared" si="454"/>
        <v>4.4236956942996883</v>
      </c>
      <c r="AJ1043">
        <f t="shared" si="455"/>
        <v>3.0655435074532935</v>
      </c>
      <c r="AK1043">
        <f t="shared" si="456"/>
        <v>1.9402174097805653</v>
      </c>
      <c r="AL1043">
        <f t="shared" si="457"/>
        <v>2.0826630573354237</v>
      </c>
      <c r="AM1043">
        <f t="shared" si="458"/>
        <v>2.2063058794130415</v>
      </c>
      <c r="AN1043">
        <f>ACOS(COS(RADIANS(90-$C1043)) *COS(RADIANS(90-'1. Intensity Data'!$C$8)) +SIN(RADIANS(90-'Climate Stations - U of M'!$C1043)) *SIN(RADIANS(90-'1. Intensity Data'!$C$8)) *COS(RADIANS('Climate Stations - U of M'!$D1043-'1. Intensity Data'!$C$9))) *6371</f>
        <v>359.47269569414118</v>
      </c>
    </row>
    <row r="1044" spans="1:40" x14ac:dyDescent="0.25">
      <c r="A1044" s="1">
        <v>1040</v>
      </c>
      <c r="B1044" t="s">
        <v>2075</v>
      </c>
      <c r="C1044">
        <v>46.914200000000001</v>
      </c>
      <c r="D1044">
        <v>-110.8528</v>
      </c>
      <c r="E1044" s="13">
        <v>2243.3000000000002</v>
      </c>
      <c r="F1044" t="s">
        <v>2076</v>
      </c>
      <c r="G1044" t="s">
        <v>2345</v>
      </c>
      <c r="H1044" s="8">
        <v>1.2164200000000001</v>
      </c>
      <c r="I1044" s="8">
        <v>2.0098099999999999</v>
      </c>
      <c r="J1044" s="8">
        <v>2.64167</v>
      </c>
      <c r="K1044" s="8">
        <v>4.4828400000000004</v>
      </c>
      <c r="L1044">
        <f t="shared" si="432"/>
        <v>7359.9083720000008</v>
      </c>
      <c r="M1044">
        <f t="shared" si="433"/>
        <v>0.68324257447022363</v>
      </c>
      <c r="N1044">
        <f t="shared" si="434"/>
        <v>1.6286218390589904</v>
      </c>
      <c r="O1044" s="6">
        <f t="shared" si="435"/>
        <v>0.24165994506601857</v>
      </c>
      <c r="P1044" s="6">
        <f t="shared" si="436"/>
        <v>0.5157366648934415</v>
      </c>
      <c r="Q1044">
        <f t="shared" si="437"/>
        <v>1.0721792519762159</v>
      </c>
      <c r="R1044" s="8">
        <v>1.2067015813833966</v>
      </c>
      <c r="S1044">
        <f t="shared" si="438"/>
        <v>2.3776841591563782</v>
      </c>
      <c r="T1044">
        <f t="shared" si="439"/>
        <v>1.844754951069604</v>
      </c>
      <c r="U1044">
        <f t="shared" si="440"/>
        <v>1.5577930697921096</v>
      </c>
      <c r="V1044">
        <f t="shared" si="441"/>
        <v>1.0795232676629534</v>
      </c>
      <c r="W1044">
        <f t="shared" si="442"/>
        <v>0.68324257447022363</v>
      </c>
      <c r="X1044">
        <f t="shared" si="443"/>
        <v>0.81653693085266776</v>
      </c>
      <c r="Y1044">
        <f t="shared" si="444"/>
        <v>0.93223643219262931</v>
      </c>
      <c r="Z1044">
        <f t="shared" si="445"/>
        <v>3.7311837968772315</v>
      </c>
      <c r="AA1044">
        <f t="shared" si="446"/>
        <v>2.8948839803357833</v>
      </c>
      <c r="AB1044">
        <f t="shared" si="447"/>
        <v>2.4445686945057719</v>
      </c>
      <c r="AC1044">
        <f t="shared" si="448"/>
        <v>1.6940432181224212</v>
      </c>
      <c r="AD1044">
        <f t="shared" si="449"/>
        <v>1.0721792519762159</v>
      </c>
      <c r="AE1044">
        <f t="shared" si="450"/>
        <v>1.0732990319763174</v>
      </c>
      <c r="AF1044">
        <f t="shared" si="451"/>
        <v>1.1118968362714323</v>
      </c>
      <c r="AG1044">
        <f t="shared" si="452"/>
        <v>5.6676039999252863</v>
      </c>
      <c r="AH1044">
        <f t="shared" si="453"/>
        <v>4.3972789654592743</v>
      </c>
      <c r="AI1044">
        <f t="shared" si="454"/>
        <v>3.7132577930544977</v>
      </c>
      <c r="AJ1044">
        <f t="shared" si="455"/>
        <v>2.573222505713205</v>
      </c>
      <c r="AK1044">
        <f t="shared" si="456"/>
        <v>1.6286218390589904</v>
      </c>
      <c r="AL1044">
        <f t="shared" si="457"/>
        <v>1.8818838792942429</v>
      </c>
      <c r="AM1044">
        <f t="shared" si="458"/>
        <v>2.1017153302184419</v>
      </c>
      <c r="AN1044">
        <f>ACOS(COS(RADIANS(90-$C1044)) *COS(RADIANS(90-'1. Intensity Data'!$C$8)) +SIN(RADIANS(90-'Climate Stations - U of M'!$C1044)) *SIN(RADIANS(90-'1. Intensity Data'!$C$8)) *COS(RADIANS('Climate Stations - U of M'!$D1044-'1. Intensity Data'!$C$9))) *6371</f>
        <v>95.441748406496018</v>
      </c>
    </row>
    <row r="1045" spans="1:40" x14ac:dyDescent="0.25">
      <c r="A1045" s="1">
        <v>1089</v>
      </c>
      <c r="B1045" t="s">
        <v>2172</v>
      </c>
      <c r="C1045">
        <v>44.783299999999898</v>
      </c>
      <c r="D1045">
        <v>-111.7</v>
      </c>
      <c r="E1045" s="13">
        <v>2438.4</v>
      </c>
      <c r="F1045" t="s">
        <v>2173</v>
      </c>
      <c r="G1045" t="s">
        <v>2345</v>
      </c>
      <c r="H1045" s="8">
        <v>0.87644999999999995</v>
      </c>
      <c r="I1045" s="8">
        <v>1.3735299999999999</v>
      </c>
      <c r="J1045" s="8">
        <v>1.8325400000000001</v>
      </c>
      <c r="K1045" s="8">
        <v>2.8949699999999998</v>
      </c>
      <c r="L1045">
        <f t="shared" si="432"/>
        <v>8000.0002560000003</v>
      </c>
      <c r="M1045">
        <f t="shared" si="433"/>
        <v>0.52574413098002959</v>
      </c>
      <c r="N1045">
        <f t="shared" si="434"/>
        <v>1.3091298377626819</v>
      </c>
      <c r="O1045" s="6">
        <f t="shared" si="435"/>
        <v>0.20025079241498886</v>
      </c>
      <c r="P1045" s="6">
        <f t="shared" si="436"/>
        <v>0.38694085881268492</v>
      </c>
      <c r="Q1045">
        <f t="shared" si="437"/>
        <v>0.84803534828768345</v>
      </c>
      <c r="R1045" s="8">
        <v>1.3150143219679031</v>
      </c>
      <c r="S1045">
        <f t="shared" si="438"/>
        <v>1.8295895758105027</v>
      </c>
      <c r="T1045">
        <f t="shared" si="439"/>
        <v>1.41950915364608</v>
      </c>
      <c r="U1045">
        <f t="shared" si="440"/>
        <v>1.1986966186344674</v>
      </c>
      <c r="V1045">
        <f t="shared" si="441"/>
        <v>0.83067572694844682</v>
      </c>
      <c r="W1045">
        <f t="shared" si="442"/>
        <v>0.52574413098002959</v>
      </c>
      <c r="X1045">
        <f t="shared" si="443"/>
        <v>0.61342059823502226</v>
      </c>
      <c r="Y1045">
        <f t="shared" si="444"/>
        <v>0.68952377181235569</v>
      </c>
      <c r="Z1045">
        <f t="shared" si="445"/>
        <v>2.9511630120411381</v>
      </c>
      <c r="AA1045">
        <f t="shared" si="446"/>
        <v>2.2896954403767453</v>
      </c>
      <c r="AB1045">
        <f t="shared" si="447"/>
        <v>1.9335205940959181</v>
      </c>
      <c r="AC1045">
        <f t="shared" si="448"/>
        <v>1.3398958502945399</v>
      </c>
      <c r="AD1045">
        <f t="shared" si="449"/>
        <v>0.84803534828768345</v>
      </c>
      <c r="AE1045">
        <f t="shared" si="450"/>
        <v>1.100377217122444</v>
      </c>
      <c r="AF1045">
        <f t="shared" si="451"/>
        <v>1.1624788861243969</v>
      </c>
      <c r="AG1045">
        <f t="shared" si="452"/>
        <v>4.5557718354141326</v>
      </c>
      <c r="AH1045">
        <f t="shared" si="453"/>
        <v>3.534650561959241</v>
      </c>
      <c r="AI1045">
        <f t="shared" si="454"/>
        <v>2.9848160300989144</v>
      </c>
      <c r="AJ1045">
        <f t="shared" si="455"/>
        <v>2.0684251436650376</v>
      </c>
      <c r="AK1045">
        <f t="shared" si="456"/>
        <v>1.3091298377626819</v>
      </c>
      <c r="AL1045">
        <f t="shared" si="457"/>
        <v>1.4399823783220114</v>
      </c>
      <c r="AM1045">
        <f t="shared" si="458"/>
        <v>1.5535623835275096</v>
      </c>
      <c r="AN1045">
        <f>ACOS(COS(RADIANS(90-$C1045)) *COS(RADIANS(90-'1. Intensity Data'!$C$8)) +SIN(RADIANS(90-'Climate Stations - U of M'!$C1045)) *SIN(RADIANS(90-'1. Intensity Data'!$C$8)) *COS(RADIANS('Climate Stations - U of M'!$D1045-'1. Intensity Data'!$C$9))) *6371</f>
        <v>202.45412382090481</v>
      </c>
    </row>
    <row r="1046" spans="1:40" x14ac:dyDescent="0.25">
      <c r="A1046" s="1">
        <v>1043</v>
      </c>
      <c r="B1046" t="s">
        <v>2081</v>
      </c>
      <c r="C1046">
        <v>45.9346999999999</v>
      </c>
      <c r="D1046">
        <v>-113.7383</v>
      </c>
      <c r="E1046" s="13">
        <v>2020.5</v>
      </c>
      <c r="F1046" t="s">
        <v>2082</v>
      </c>
      <c r="G1046" t="s">
        <v>2346</v>
      </c>
      <c r="H1046" s="8">
        <v>0.89268999999999998</v>
      </c>
      <c r="I1046" s="8">
        <v>1.5038100000000001</v>
      </c>
      <c r="J1046" s="8">
        <v>1.97071</v>
      </c>
      <c r="K1046" s="8">
        <v>3.31351</v>
      </c>
      <c r="L1046">
        <f t="shared" si="432"/>
        <v>6628.9372199999998</v>
      </c>
      <c r="M1046">
        <f t="shared" si="433"/>
        <v>0.46206080946075767</v>
      </c>
      <c r="N1046">
        <f t="shared" si="434"/>
        <v>1.1895827908850198</v>
      </c>
      <c r="O1046" s="6">
        <f t="shared" si="435"/>
        <v>0.18597078299764228</v>
      </c>
      <c r="P1046" s="6">
        <f t="shared" si="436"/>
        <v>0.33315568555941649</v>
      </c>
      <c r="Q1046">
        <f t="shared" si="437"/>
        <v>0.76136923822221814</v>
      </c>
      <c r="R1046" s="8">
        <v>1.4467058902272782</v>
      </c>
      <c r="S1046">
        <f t="shared" si="438"/>
        <v>1.6079716169234368</v>
      </c>
      <c r="T1046">
        <f t="shared" si="439"/>
        <v>1.2475641855440458</v>
      </c>
      <c r="U1046">
        <f t="shared" si="440"/>
        <v>1.0534986455705273</v>
      </c>
      <c r="V1046">
        <f t="shared" si="441"/>
        <v>0.73005607894799718</v>
      </c>
      <c r="W1046">
        <f t="shared" si="442"/>
        <v>0.46206080946075767</v>
      </c>
      <c r="X1046">
        <f t="shared" si="443"/>
        <v>0.56971810709556825</v>
      </c>
      <c r="Y1046">
        <f t="shared" si="444"/>
        <v>0.66316464144258391</v>
      </c>
      <c r="Z1046">
        <f t="shared" si="445"/>
        <v>2.6495649490133188</v>
      </c>
      <c r="AA1046">
        <f t="shared" si="446"/>
        <v>2.055696943199989</v>
      </c>
      <c r="AB1046">
        <f t="shared" si="447"/>
        <v>1.7359218631466573</v>
      </c>
      <c r="AC1046">
        <f t="shared" si="448"/>
        <v>1.2029633963911046</v>
      </c>
      <c r="AD1046">
        <f t="shared" si="449"/>
        <v>0.76136923822221814</v>
      </c>
      <c r="AE1046">
        <f t="shared" si="450"/>
        <v>1.1333001091872879</v>
      </c>
      <c r="AF1046">
        <f t="shared" si="451"/>
        <v>1.2239788485015251</v>
      </c>
      <c r="AG1046">
        <f t="shared" si="452"/>
        <v>4.1397481122798681</v>
      </c>
      <c r="AH1046">
        <f t="shared" si="453"/>
        <v>3.2118735353895538</v>
      </c>
      <c r="AI1046">
        <f t="shared" si="454"/>
        <v>2.7122487632178451</v>
      </c>
      <c r="AJ1046">
        <f t="shared" si="455"/>
        <v>1.8795408095983315</v>
      </c>
      <c r="AK1046">
        <f t="shared" si="456"/>
        <v>1.1895827908850198</v>
      </c>
      <c r="AL1046">
        <f t="shared" si="457"/>
        <v>1.3848645931637649</v>
      </c>
      <c r="AM1046">
        <f t="shared" si="458"/>
        <v>1.5543691975417158</v>
      </c>
      <c r="AN1046">
        <f>ACOS(COS(RADIANS(90-$C1046)) *COS(RADIANS(90-'1. Intensity Data'!$C$8)) +SIN(RADIANS(90-'Climate Stations - U of M'!$C1046)) *SIN(RADIANS(90-'1. Intensity Data'!$C$8)) *COS(RADIANS('Climate Stations - U of M'!$D1046-'1. Intensity Data'!$C$9))) *6371</f>
        <v>151.35117440070755</v>
      </c>
    </row>
    <row r="1047" spans="1:40" x14ac:dyDescent="0.25">
      <c r="A1047">
        <v>858</v>
      </c>
      <c r="B1047" t="s">
        <v>1714</v>
      </c>
      <c r="C1047">
        <v>46.793900000000001</v>
      </c>
      <c r="D1047">
        <v>-105.3022</v>
      </c>
      <c r="E1047">
        <v>685.2</v>
      </c>
      <c r="F1047" t="s">
        <v>1715</v>
      </c>
      <c r="G1047" t="s">
        <v>2345</v>
      </c>
      <c r="H1047" s="8">
        <v>1.1979200000000001</v>
      </c>
      <c r="I1047" s="8">
        <v>1.6081300000000001</v>
      </c>
      <c r="J1047" s="8">
        <v>2.9346299999999998</v>
      </c>
      <c r="K1047" s="8">
        <v>3.8521700000000001</v>
      </c>
      <c r="L1047">
        <f t="shared" si="432"/>
        <v>2248.0315680000003</v>
      </c>
      <c r="M1047">
        <f t="shared" si="433"/>
        <v>0.82219012797224122</v>
      </c>
      <c r="N1047">
        <f t="shared" si="434"/>
        <v>2.2959361547839845</v>
      </c>
      <c r="O1047" s="6">
        <f t="shared" si="435"/>
        <v>0.37672222907862241</v>
      </c>
      <c r="P1047" s="6">
        <f t="shared" si="436"/>
        <v>0.56106617703213635</v>
      </c>
      <c r="Q1047">
        <f t="shared" si="437"/>
        <v>1.4285011659080604</v>
      </c>
      <c r="R1047" s="8">
        <v>1.784746376799816</v>
      </c>
      <c r="S1047">
        <f t="shared" si="438"/>
        <v>2.8612216453433992</v>
      </c>
      <c r="T1047">
        <f t="shared" si="439"/>
        <v>2.2199133455250513</v>
      </c>
      <c r="U1047">
        <f t="shared" si="440"/>
        <v>1.8745934917767098</v>
      </c>
      <c r="V1047">
        <f t="shared" si="441"/>
        <v>1.2990604021961412</v>
      </c>
      <c r="W1047">
        <f t="shared" si="442"/>
        <v>0.82219012797224122</v>
      </c>
      <c r="X1047">
        <f t="shared" si="443"/>
        <v>0.916122595979181</v>
      </c>
      <c r="Y1047">
        <f t="shared" si="444"/>
        <v>0.99765597820920471</v>
      </c>
      <c r="Z1047">
        <f t="shared" si="445"/>
        <v>4.9711840573600501</v>
      </c>
      <c r="AA1047">
        <f t="shared" si="446"/>
        <v>3.8569531479517631</v>
      </c>
      <c r="AB1047">
        <f t="shared" si="447"/>
        <v>3.2569826582703776</v>
      </c>
      <c r="AC1047">
        <f t="shared" si="448"/>
        <v>2.2570318421347357</v>
      </c>
      <c r="AD1047">
        <f t="shared" si="449"/>
        <v>1.4285011659080604</v>
      </c>
      <c r="AE1047">
        <f t="shared" si="450"/>
        <v>1.2178102308304222</v>
      </c>
      <c r="AF1047">
        <f t="shared" si="451"/>
        <v>1.3818437557309002</v>
      </c>
      <c r="AG1047">
        <f t="shared" si="452"/>
        <v>7.9898578186482663</v>
      </c>
      <c r="AH1047">
        <f t="shared" si="453"/>
        <v>6.1990276179167587</v>
      </c>
      <c r="AI1047">
        <f t="shared" si="454"/>
        <v>5.2347344329074845</v>
      </c>
      <c r="AJ1047">
        <f t="shared" si="455"/>
        <v>3.6275791245586957</v>
      </c>
      <c r="AK1047">
        <f t="shared" si="456"/>
        <v>2.2959361547839845</v>
      </c>
      <c r="AL1047">
        <f t="shared" si="457"/>
        <v>2.4556096160879886</v>
      </c>
      <c r="AM1047">
        <f t="shared" si="458"/>
        <v>2.5942061804998637</v>
      </c>
      <c r="AN1047">
        <f>ACOS(COS(RADIANS(90-$C1047)) *COS(RADIANS(90-'1. Intensity Data'!$C$8)) +SIN(RADIANS(90-'Climate Stations - U of M'!$C1047)) *SIN(RADIANS(90-'1. Intensity Data'!$C$8)) *COS(RADIANS('Climate Stations - U of M'!$D1047-'1. Intensity Data'!$C$9))) *6371</f>
        <v>512.19662546776522</v>
      </c>
    </row>
    <row r="1048" spans="1:40" x14ac:dyDescent="0.25">
      <c r="A1048">
        <v>859</v>
      </c>
      <c r="B1048" t="s">
        <v>1716</v>
      </c>
      <c r="C1048">
        <v>47.07</v>
      </c>
      <c r="D1048">
        <v>-105.4953</v>
      </c>
      <c r="E1048">
        <v>957.7</v>
      </c>
      <c r="F1048" t="s">
        <v>1717</v>
      </c>
      <c r="G1048" t="s">
        <v>2345</v>
      </c>
      <c r="H1048" s="8">
        <v>1.05921</v>
      </c>
      <c r="I1048" s="8">
        <v>1.39835</v>
      </c>
      <c r="J1048" s="8">
        <v>2.6192299999999999</v>
      </c>
      <c r="K1048" s="8">
        <v>3.4579599999999999</v>
      </c>
      <c r="L1048">
        <f t="shared" si="432"/>
        <v>3142.0604680000001</v>
      </c>
      <c r="M1048">
        <f t="shared" si="433"/>
        <v>0.74206585150284265</v>
      </c>
      <c r="N1048">
        <f t="shared" si="434"/>
        <v>2.0785765256820614</v>
      </c>
      <c r="O1048" s="6">
        <f t="shared" si="435"/>
        <v>0.34164182376349445</v>
      </c>
      <c r="P1048" s="6">
        <f t="shared" si="436"/>
        <v>0.50525778459981874</v>
      </c>
      <c r="Q1048">
        <f t="shared" si="437"/>
        <v>1.2919171551409401</v>
      </c>
      <c r="R1048" s="8">
        <v>1.624635824443367</v>
      </c>
      <c r="S1048">
        <f t="shared" si="438"/>
        <v>2.5823891632298923</v>
      </c>
      <c r="T1048">
        <f t="shared" si="439"/>
        <v>2.0035777990576751</v>
      </c>
      <c r="U1048">
        <f t="shared" si="440"/>
        <v>1.6919101414264812</v>
      </c>
      <c r="V1048">
        <f t="shared" si="441"/>
        <v>1.1724640453744914</v>
      </c>
      <c r="W1048">
        <f t="shared" si="442"/>
        <v>0.74206585150284265</v>
      </c>
      <c r="X1048">
        <f t="shared" si="443"/>
        <v>0.82135188862713204</v>
      </c>
      <c r="Y1048">
        <f t="shared" si="444"/>
        <v>0.89017216885101513</v>
      </c>
      <c r="Z1048">
        <f t="shared" si="445"/>
        <v>4.4958716998904711</v>
      </c>
      <c r="AA1048">
        <f t="shared" si="446"/>
        <v>3.4881763188805381</v>
      </c>
      <c r="AB1048">
        <f t="shared" si="447"/>
        <v>2.9455711137213432</v>
      </c>
      <c r="AC1048">
        <f t="shared" si="448"/>
        <v>2.0412291051226856</v>
      </c>
      <c r="AD1048">
        <f t="shared" si="449"/>
        <v>1.2919171551409401</v>
      </c>
      <c r="AE1048">
        <f t="shared" si="450"/>
        <v>1.1777825927413099</v>
      </c>
      <c r="AF1048">
        <f t="shared" si="451"/>
        <v>1.3070721277804385</v>
      </c>
      <c r="AG1048">
        <f t="shared" si="452"/>
        <v>7.2334463093735728</v>
      </c>
      <c r="AH1048">
        <f t="shared" si="453"/>
        <v>5.6121566193415662</v>
      </c>
      <c r="AI1048">
        <f t="shared" si="454"/>
        <v>4.7391544785550996</v>
      </c>
      <c r="AJ1048">
        <f t="shared" si="455"/>
        <v>3.2841509105776572</v>
      </c>
      <c r="AK1048">
        <f t="shared" si="456"/>
        <v>2.0785765256820614</v>
      </c>
      <c r="AL1048">
        <f t="shared" si="457"/>
        <v>2.213739894261546</v>
      </c>
      <c r="AM1048">
        <f t="shared" si="458"/>
        <v>2.331061698188539</v>
      </c>
      <c r="AN1048">
        <f>ACOS(COS(RADIANS(90-$C1048)) *COS(RADIANS(90-'1. Intensity Data'!$C$8)) +SIN(RADIANS(90-'Climate Stations - U of M'!$C1048)) *SIN(RADIANS(90-'1. Intensity Data'!$C$8)) *COS(RADIANS('Climate Stations - U of M'!$D1048-'1. Intensity Data'!$C$9))) *6371</f>
        <v>498.5615514267754</v>
      </c>
    </row>
    <row r="1049" spans="1:40" x14ac:dyDescent="0.25">
      <c r="A1049">
        <v>860</v>
      </c>
      <c r="B1049" t="s">
        <v>1718</v>
      </c>
      <c r="C1049">
        <v>48.883299999999899</v>
      </c>
      <c r="D1049">
        <v>-106.88330000000001</v>
      </c>
      <c r="E1049">
        <v>750.1</v>
      </c>
      <c r="F1049" t="s">
        <v>1719</v>
      </c>
      <c r="G1049" t="s">
        <v>2345</v>
      </c>
      <c r="H1049" s="8">
        <v>1.11836</v>
      </c>
      <c r="I1049" s="8">
        <v>1.63602</v>
      </c>
      <c r="J1049" s="8">
        <v>2.80376</v>
      </c>
      <c r="K1049" s="8">
        <v>4.2591000000000001</v>
      </c>
      <c r="L1049">
        <f t="shared" si="432"/>
        <v>2460.9580839999999</v>
      </c>
      <c r="M1049">
        <f t="shared" si="433"/>
        <v>0.70840053895673649</v>
      </c>
      <c r="N1049">
        <f t="shared" si="434"/>
        <v>1.9943749141593923</v>
      </c>
      <c r="O1049" s="6">
        <f t="shared" si="435"/>
        <v>0.32872362289748708</v>
      </c>
      <c r="P1049" s="6">
        <f t="shared" si="436"/>
        <v>0.48054668656189237</v>
      </c>
      <c r="Q1049">
        <f t="shared" si="437"/>
        <v>1.2374608003606422</v>
      </c>
      <c r="R1049" s="8">
        <v>1.3163497079186652</v>
      </c>
      <c r="S1049">
        <f t="shared" si="438"/>
        <v>2.4652338755694427</v>
      </c>
      <c r="T1049">
        <f t="shared" si="439"/>
        <v>1.9126814551831886</v>
      </c>
      <c r="U1049">
        <f t="shared" si="440"/>
        <v>1.615153228821359</v>
      </c>
      <c r="V1049">
        <f t="shared" si="441"/>
        <v>1.1192728515516437</v>
      </c>
      <c r="W1049">
        <f t="shared" si="442"/>
        <v>0.70840053895673649</v>
      </c>
      <c r="X1049">
        <f t="shared" si="443"/>
        <v>0.81089040421755243</v>
      </c>
      <c r="Y1049">
        <f t="shared" si="444"/>
        <v>0.89985160726394064</v>
      </c>
      <c r="Z1049">
        <f t="shared" si="445"/>
        <v>4.3063635852550348</v>
      </c>
      <c r="AA1049">
        <f t="shared" si="446"/>
        <v>3.3411441609737342</v>
      </c>
      <c r="AB1049">
        <f t="shared" si="447"/>
        <v>2.8214106248222639</v>
      </c>
      <c r="AC1049">
        <f t="shared" si="448"/>
        <v>1.9551880645698148</v>
      </c>
      <c r="AD1049">
        <f t="shared" si="449"/>
        <v>1.2374608003606422</v>
      </c>
      <c r="AE1049">
        <f t="shared" si="450"/>
        <v>1.1007110636101345</v>
      </c>
      <c r="AF1049">
        <f t="shared" si="451"/>
        <v>1.1631025113634028</v>
      </c>
      <c r="AG1049">
        <f t="shared" si="452"/>
        <v>6.9404247012746847</v>
      </c>
      <c r="AH1049">
        <f t="shared" si="453"/>
        <v>5.384812268230359</v>
      </c>
      <c r="AI1049">
        <f t="shared" si="454"/>
        <v>4.5471748042834141</v>
      </c>
      <c r="AJ1049">
        <f t="shared" si="455"/>
        <v>3.1511123643718397</v>
      </c>
      <c r="AK1049">
        <f t="shared" si="456"/>
        <v>1.9943749141593923</v>
      </c>
      <c r="AL1049">
        <f t="shared" si="457"/>
        <v>2.1967211856195443</v>
      </c>
      <c r="AM1049">
        <f t="shared" si="458"/>
        <v>2.3723577492469561</v>
      </c>
      <c r="AN1049">
        <f>ACOS(COS(RADIANS(90-$C1049)) *COS(RADIANS(90-'1. Intensity Data'!$C$8)) +SIN(RADIANS(90-'Climate Stations - U of M'!$C1049)) *SIN(RADIANS(90-'1. Intensity Data'!$C$8)) *COS(RADIANS('Climate Stations - U of M'!$D1049-'1. Intensity Data'!$C$9))) *6371</f>
        <v>460.44320944744032</v>
      </c>
    </row>
    <row r="1050" spans="1:40" x14ac:dyDescent="0.25">
      <c r="A1050">
        <v>861</v>
      </c>
      <c r="B1050" t="s">
        <v>1720</v>
      </c>
      <c r="C1050">
        <v>47.6</v>
      </c>
      <c r="D1050">
        <v>-115.349999999999</v>
      </c>
      <c r="E1050">
        <v>744</v>
      </c>
      <c r="F1050" t="s">
        <v>1721</v>
      </c>
      <c r="G1050" t="s">
        <v>2346</v>
      </c>
      <c r="H1050" s="8">
        <v>0.85546999999999995</v>
      </c>
      <c r="I1050" s="8">
        <v>1.4386699999999999</v>
      </c>
      <c r="J1050" s="8">
        <v>1.8</v>
      </c>
      <c r="K1050" s="8">
        <v>3</v>
      </c>
      <c r="L1050">
        <f t="shared" si="432"/>
        <v>2440.9449599999998</v>
      </c>
      <c r="M1050">
        <f t="shared" si="433"/>
        <v>0.40508402595169984</v>
      </c>
      <c r="N1050">
        <f t="shared" si="434"/>
        <v>1.0860094496000001</v>
      </c>
      <c r="O1050" s="6">
        <f t="shared" si="435"/>
        <v>0.17405966751818153</v>
      </c>
      <c r="P1050" s="6">
        <f t="shared" si="436"/>
        <v>0.28443505816227077</v>
      </c>
      <c r="Q1050">
        <f t="shared" si="437"/>
        <v>0.68522225388113545</v>
      </c>
      <c r="R1050" s="8">
        <v>1.8526300116214658</v>
      </c>
      <c r="S1050">
        <f t="shared" si="438"/>
        <v>1.4096924103119153</v>
      </c>
      <c r="T1050">
        <f t="shared" si="439"/>
        <v>1.0937268700695897</v>
      </c>
      <c r="U1050">
        <f t="shared" si="440"/>
        <v>0.92359157916987555</v>
      </c>
      <c r="V1050">
        <f t="shared" si="441"/>
        <v>0.64003276100368578</v>
      </c>
      <c r="W1050">
        <f t="shared" si="442"/>
        <v>0.40508402595169984</v>
      </c>
      <c r="X1050">
        <f t="shared" si="443"/>
        <v>0.5176805194637748</v>
      </c>
      <c r="Y1050">
        <f t="shared" si="444"/>
        <v>0.61541427583225605</v>
      </c>
      <c r="Z1050">
        <f t="shared" si="445"/>
        <v>2.3845734435063513</v>
      </c>
      <c r="AA1050">
        <f t="shared" si="446"/>
        <v>1.8501000854790659</v>
      </c>
      <c r="AB1050">
        <f t="shared" si="447"/>
        <v>1.5623067388489886</v>
      </c>
      <c r="AC1050">
        <f t="shared" si="448"/>
        <v>1.0826511611321941</v>
      </c>
      <c r="AD1050">
        <f t="shared" si="449"/>
        <v>0.68522225388113545</v>
      </c>
      <c r="AE1050">
        <f t="shared" si="450"/>
        <v>1.2347811395358346</v>
      </c>
      <c r="AF1050">
        <f t="shared" si="451"/>
        <v>1.4135454131926108</v>
      </c>
      <c r="AG1050">
        <f t="shared" si="452"/>
        <v>3.7793128846080002</v>
      </c>
      <c r="AH1050">
        <f t="shared" si="453"/>
        <v>2.9322255139200006</v>
      </c>
      <c r="AI1050">
        <f t="shared" si="454"/>
        <v>2.476101545088</v>
      </c>
      <c r="AJ1050">
        <f t="shared" si="455"/>
        <v>1.7158949303680002</v>
      </c>
      <c r="AK1050">
        <f t="shared" si="456"/>
        <v>1.0860094496000001</v>
      </c>
      <c r="AL1050">
        <f t="shared" si="457"/>
        <v>1.2645070872000002</v>
      </c>
      <c r="AM1050">
        <f t="shared" si="458"/>
        <v>1.4194430366368</v>
      </c>
      <c r="AN1050">
        <f>ACOS(COS(RADIANS(90-$C1050)) *COS(RADIANS(90-'1. Intensity Data'!$C$8)) +SIN(RADIANS(90-'Climate Stations - U of M'!$C1050)) *SIN(RADIANS(90-'1. Intensity Data'!$C$8)) *COS(RADIANS('Climate Stations - U of M'!$D1050-'1. Intensity Data'!$C$9))) *6371</f>
        <v>276.36260179952302</v>
      </c>
    </row>
    <row r="1051" spans="1:40" x14ac:dyDescent="0.25">
      <c r="A1051">
        <v>205</v>
      </c>
      <c r="B1051" t="s">
        <v>412</v>
      </c>
      <c r="C1051">
        <v>47.6938999999999</v>
      </c>
      <c r="D1051">
        <v>-115.476699999999</v>
      </c>
      <c r="E1051">
        <v>791</v>
      </c>
      <c r="F1051" t="s">
        <v>413</v>
      </c>
      <c r="G1051" t="s">
        <v>2346</v>
      </c>
      <c r="H1051" s="8">
        <v>0.89</v>
      </c>
      <c r="I1051" s="8">
        <v>1.63815</v>
      </c>
      <c r="J1051" s="8">
        <v>2.0405799999999998</v>
      </c>
      <c r="K1051" s="8">
        <v>3.3327800000000001</v>
      </c>
      <c r="L1051">
        <f t="shared" si="432"/>
        <v>2595.14444</v>
      </c>
      <c r="M1051">
        <f t="shared" si="433"/>
        <v>0.38874358797659558</v>
      </c>
      <c r="N1051">
        <f t="shared" si="434"/>
        <v>1.2010477163975515</v>
      </c>
      <c r="O1051" s="6">
        <f t="shared" si="435"/>
        <v>0.207642983513604</v>
      </c>
      <c r="P1051" s="6">
        <f t="shared" si="436"/>
        <v>0.24481643939108566</v>
      </c>
      <c r="Q1051">
        <f t="shared" si="437"/>
        <v>0.72293207789431868</v>
      </c>
      <c r="R1051" s="8">
        <v>1.2314373429756729</v>
      </c>
      <c r="S1051">
        <f t="shared" si="438"/>
        <v>1.3528276861585524</v>
      </c>
      <c r="T1051">
        <f t="shared" si="439"/>
        <v>1.0496076875368081</v>
      </c>
      <c r="U1051">
        <f t="shared" si="440"/>
        <v>0.88633538058663786</v>
      </c>
      <c r="V1051">
        <f t="shared" si="441"/>
        <v>0.61421486900302102</v>
      </c>
      <c r="W1051">
        <f t="shared" si="442"/>
        <v>0.38874358797659558</v>
      </c>
      <c r="X1051">
        <f t="shared" si="443"/>
        <v>0.51405769098244669</v>
      </c>
      <c r="Y1051">
        <f t="shared" si="444"/>
        <v>0.62283033239152552</v>
      </c>
      <c r="Z1051">
        <f t="shared" si="445"/>
        <v>2.5158036310722292</v>
      </c>
      <c r="AA1051">
        <f t="shared" si="446"/>
        <v>1.9519166103146606</v>
      </c>
      <c r="AB1051">
        <f t="shared" si="447"/>
        <v>1.6482851375990464</v>
      </c>
      <c r="AC1051">
        <f t="shared" si="448"/>
        <v>1.1422326830730236</v>
      </c>
      <c r="AD1051">
        <f t="shared" si="449"/>
        <v>0.72293207789431868</v>
      </c>
      <c r="AE1051">
        <f t="shared" si="450"/>
        <v>1.0794829723743864</v>
      </c>
      <c r="AF1051">
        <f t="shared" si="451"/>
        <v>1.1234484369350253</v>
      </c>
      <c r="AG1051">
        <f t="shared" si="452"/>
        <v>4.1796460530634789</v>
      </c>
      <c r="AH1051">
        <f t="shared" si="453"/>
        <v>3.2428288342733889</v>
      </c>
      <c r="AI1051">
        <f t="shared" si="454"/>
        <v>2.7383887933864171</v>
      </c>
      <c r="AJ1051">
        <f t="shared" si="455"/>
        <v>1.8976553919081314</v>
      </c>
      <c r="AK1051">
        <f t="shared" si="456"/>
        <v>1.2010477163975515</v>
      </c>
      <c r="AL1051">
        <f t="shared" si="457"/>
        <v>1.4109307872981636</v>
      </c>
      <c r="AM1051">
        <f t="shared" si="458"/>
        <v>1.5931092928398949</v>
      </c>
      <c r="AN1051">
        <f>ACOS(COS(RADIANS(90-$C1051)) *COS(RADIANS(90-'1. Intensity Data'!$C$8)) +SIN(RADIANS(90-'Climate Stations - U of M'!$C1051)) *SIN(RADIANS(90-'1. Intensity Data'!$C$8)) *COS(RADIANS('Climate Stations - U of M'!$D1051-'1. Intensity Data'!$C$9))) *6371</f>
        <v>289.20745207720097</v>
      </c>
    </row>
    <row r="1052" spans="1:40" x14ac:dyDescent="0.25">
      <c r="A1052" s="1">
        <v>1041</v>
      </c>
      <c r="B1052" t="s">
        <v>2077</v>
      </c>
      <c r="C1052">
        <v>47.580599999999897</v>
      </c>
      <c r="D1052">
        <v>-115.285</v>
      </c>
      <c r="E1052">
        <v>749.79999999999905</v>
      </c>
      <c r="F1052" t="s">
        <v>2078</v>
      </c>
      <c r="G1052" t="s">
        <v>2346</v>
      </c>
      <c r="H1052" s="8">
        <v>0.85497000000000001</v>
      </c>
      <c r="I1052" s="8">
        <v>1.4157599999999999</v>
      </c>
      <c r="J1052" s="8">
        <v>1.8</v>
      </c>
      <c r="K1052" s="8">
        <v>3</v>
      </c>
      <c r="L1052">
        <f t="shared" si="432"/>
        <v>2459.9738319999969</v>
      </c>
      <c r="M1052">
        <f t="shared" si="433"/>
        <v>0.41069748182165278</v>
      </c>
      <c r="N1052">
        <f t="shared" si="434"/>
        <v>1.0861997383200002</v>
      </c>
      <c r="O1052" s="6">
        <f t="shared" si="435"/>
        <v>0.1726733854992803</v>
      </c>
      <c r="P1052" s="6">
        <f t="shared" si="436"/>
        <v>0.29100941150508614</v>
      </c>
      <c r="Q1052">
        <f t="shared" si="437"/>
        <v>0.68860457491254312</v>
      </c>
      <c r="R1052" s="8">
        <v>1.1789019699137584</v>
      </c>
      <c r="S1052">
        <f t="shared" si="438"/>
        <v>1.4292272367393515</v>
      </c>
      <c r="T1052">
        <f t="shared" si="439"/>
        <v>1.1088832009184626</v>
      </c>
      <c r="U1052">
        <f t="shared" si="440"/>
        <v>0.93639025855336822</v>
      </c>
      <c r="V1052">
        <f t="shared" si="441"/>
        <v>0.64890202127821139</v>
      </c>
      <c r="W1052">
        <f t="shared" si="442"/>
        <v>0.41069748182165278</v>
      </c>
      <c r="X1052">
        <f t="shared" si="443"/>
        <v>0.52176561136623967</v>
      </c>
      <c r="Y1052">
        <f t="shared" si="444"/>
        <v>0.618172747810941</v>
      </c>
      <c r="Z1052">
        <f t="shared" si="445"/>
        <v>2.3963439206956498</v>
      </c>
      <c r="AA1052">
        <f t="shared" si="446"/>
        <v>1.8592323522638665</v>
      </c>
      <c r="AB1052">
        <f t="shared" si="447"/>
        <v>1.5700184308005982</v>
      </c>
      <c r="AC1052">
        <f t="shared" si="448"/>
        <v>1.0879952283618182</v>
      </c>
      <c r="AD1052">
        <f t="shared" si="449"/>
        <v>0.68860457491254312</v>
      </c>
      <c r="AE1052">
        <f t="shared" si="450"/>
        <v>1.0663491291089078</v>
      </c>
      <c r="AF1052">
        <f t="shared" si="451"/>
        <v>1.0989144177151113</v>
      </c>
      <c r="AG1052">
        <f t="shared" si="452"/>
        <v>3.7799750893536004</v>
      </c>
      <c r="AH1052">
        <f t="shared" si="453"/>
        <v>2.9327392934640004</v>
      </c>
      <c r="AI1052">
        <f t="shared" si="454"/>
        <v>2.4765354033696001</v>
      </c>
      <c r="AJ1052">
        <f t="shared" si="455"/>
        <v>1.7161955865456002</v>
      </c>
      <c r="AK1052">
        <f t="shared" si="456"/>
        <v>1.0861997383200002</v>
      </c>
      <c r="AL1052">
        <f t="shared" si="457"/>
        <v>1.26464980374</v>
      </c>
      <c r="AM1052">
        <f t="shared" si="458"/>
        <v>1.4195444605245602</v>
      </c>
      <c r="AN1052">
        <f>ACOS(COS(RADIANS(90-$C1052)) *COS(RADIANS(90-'1. Intensity Data'!$C$8)) +SIN(RADIANS(90-'Climate Stations - U of M'!$C1052)) *SIN(RADIANS(90-'1. Intensity Data'!$C$8)) *COS(RADIANS('Climate Stations - U of M'!$D1052-'1. Intensity Data'!$C$9))) *6371</f>
        <v>271.03311325512959</v>
      </c>
    </row>
    <row r="1053" spans="1:40" x14ac:dyDescent="0.25">
      <c r="A1053">
        <v>862</v>
      </c>
      <c r="B1053" t="s">
        <v>1722</v>
      </c>
      <c r="C1053">
        <v>47.5932999999999</v>
      </c>
      <c r="D1053">
        <v>-115.359399999999</v>
      </c>
      <c r="E1053">
        <v>725.39999999999895</v>
      </c>
      <c r="F1053" t="s">
        <v>1723</v>
      </c>
      <c r="G1053" t="s">
        <v>2346</v>
      </c>
      <c r="H1053" s="8">
        <v>0.85</v>
      </c>
      <c r="I1053" s="8">
        <v>1.41107</v>
      </c>
      <c r="J1053" s="8">
        <v>1.8</v>
      </c>
      <c r="K1053" s="8">
        <v>3</v>
      </c>
      <c r="L1053">
        <f t="shared" si="432"/>
        <v>2379.9213359999967</v>
      </c>
      <c r="M1053">
        <f t="shared" si="433"/>
        <v>0.40684741791399087</v>
      </c>
      <c r="N1053">
        <f t="shared" si="434"/>
        <v>1.0853992133600001</v>
      </c>
      <c r="O1053" s="6">
        <f t="shared" si="435"/>
        <v>0.1734529154108965</v>
      </c>
      <c r="P1053" s="6">
        <f t="shared" si="436"/>
        <v>0.28661901863702521</v>
      </c>
      <c r="Q1053">
        <f t="shared" si="437"/>
        <v>0.68600911599851266</v>
      </c>
      <c r="R1053" s="8">
        <v>1.7859292239165758</v>
      </c>
      <c r="S1053">
        <f t="shared" si="438"/>
        <v>1.4158290143406882</v>
      </c>
      <c r="T1053">
        <f t="shared" si="439"/>
        <v>1.0984880283677754</v>
      </c>
      <c r="U1053">
        <f t="shared" si="440"/>
        <v>0.92761211284389911</v>
      </c>
      <c r="V1053">
        <f t="shared" si="441"/>
        <v>0.64281892030410559</v>
      </c>
      <c r="W1053">
        <f t="shared" si="442"/>
        <v>0.40684741791399087</v>
      </c>
      <c r="X1053">
        <f t="shared" si="443"/>
        <v>0.51763556343549311</v>
      </c>
      <c r="Y1053">
        <f t="shared" si="444"/>
        <v>0.61379967374815714</v>
      </c>
      <c r="Z1053">
        <f t="shared" si="445"/>
        <v>2.3873117236748236</v>
      </c>
      <c r="AA1053">
        <f t="shared" si="446"/>
        <v>1.8522246131959843</v>
      </c>
      <c r="AB1053">
        <f t="shared" si="447"/>
        <v>1.5641007844766088</v>
      </c>
      <c r="AC1053">
        <f t="shared" si="448"/>
        <v>1.0838944032776501</v>
      </c>
      <c r="AD1053">
        <f t="shared" si="449"/>
        <v>0.68600911599851266</v>
      </c>
      <c r="AE1053">
        <f t="shared" si="450"/>
        <v>1.2181059426096121</v>
      </c>
      <c r="AF1053">
        <f t="shared" si="451"/>
        <v>1.3823961453344271</v>
      </c>
      <c r="AG1053">
        <f t="shared" si="452"/>
        <v>3.7771892624928003</v>
      </c>
      <c r="AH1053">
        <f t="shared" si="453"/>
        <v>2.9305778760720003</v>
      </c>
      <c r="AI1053">
        <f t="shared" si="454"/>
        <v>2.4747102064608</v>
      </c>
      <c r="AJ1053">
        <f t="shared" si="455"/>
        <v>1.7149307571088002</v>
      </c>
      <c r="AK1053">
        <f t="shared" si="456"/>
        <v>1.0853992133600001</v>
      </c>
      <c r="AL1053">
        <f t="shared" si="457"/>
        <v>1.2640494100200002</v>
      </c>
      <c r="AM1053">
        <f t="shared" si="458"/>
        <v>1.4191177807208801</v>
      </c>
      <c r="AN1053">
        <f>ACOS(COS(RADIANS(90-$C1053)) *COS(RADIANS(90-'1. Intensity Data'!$C$8)) +SIN(RADIANS(90-'Climate Stations - U of M'!$C1053)) *SIN(RADIANS(90-'1. Intensity Data'!$C$8)) *COS(RADIANS('Climate Stations - U of M'!$D1053-'1. Intensity Data'!$C$9))) *6371</f>
        <v>276.7266455773626</v>
      </c>
    </row>
    <row r="1054" spans="1:40" x14ac:dyDescent="0.25">
      <c r="A1054">
        <v>863</v>
      </c>
      <c r="B1054" t="s">
        <v>1724</v>
      </c>
      <c r="C1054">
        <v>45.899999999999899</v>
      </c>
      <c r="D1054">
        <v>-111.5333</v>
      </c>
      <c r="E1054" s="13">
        <v>1240.5</v>
      </c>
      <c r="F1054" t="s">
        <v>1725</v>
      </c>
      <c r="G1054" t="s">
        <v>2345</v>
      </c>
      <c r="H1054" s="8">
        <v>0.65</v>
      </c>
      <c r="I1054" s="8">
        <v>1.09545</v>
      </c>
      <c r="J1054" s="8">
        <v>1.58118</v>
      </c>
      <c r="K1054" s="8">
        <v>2.7608999999999999</v>
      </c>
      <c r="L1054">
        <f t="shared" si="432"/>
        <v>4069.88202</v>
      </c>
      <c r="M1054">
        <f t="shared" si="433"/>
        <v>0.37126076041809308</v>
      </c>
      <c r="N1054">
        <f t="shared" si="434"/>
        <v>1.2344041209664458</v>
      </c>
      <c r="O1054" s="6">
        <f t="shared" si="435"/>
        <v>0.22063862082372573</v>
      </c>
      <c r="P1054" s="6">
        <f t="shared" si="436"/>
        <v>0.21832572247149273</v>
      </c>
      <c r="Q1054">
        <f t="shared" si="437"/>
        <v>0.72636492171896927</v>
      </c>
      <c r="R1054" s="8">
        <v>1.8358264568845375</v>
      </c>
      <c r="S1054">
        <f t="shared" si="438"/>
        <v>1.2919874462549639</v>
      </c>
      <c r="T1054">
        <f t="shared" si="439"/>
        <v>1.0024040531288514</v>
      </c>
      <c r="U1054">
        <f t="shared" si="440"/>
        <v>0.84647453375325221</v>
      </c>
      <c r="V1054">
        <f t="shared" si="441"/>
        <v>0.5865920014605871</v>
      </c>
      <c r="W1054">
        <f t="shared" si="442"/>
        <v>0.37126076041809308</v>
      </c>
      <c r="X1054">
        <f t="shared" si="443"/>
        <v>0.44094557031356985</v>
      </c>
      <c r="Y1054">
        <f t="shared" si="444"/>
        <v>0.50143198530284372</v>
      </c>
      <c r="Z1054">
        <f t="shared" si="445"/>
        <v>2.527749927582013</v>
      </c>
      <c r="AA1054">
        <f t="shared" si="446"/>
        <v>1.9611852886412171</v>
      </c>
      <c r="AB1054">
        <f t="shared" si="447"/>
        <v>1.6561120215192497</v>
      </c>
      <c r="AC1054">
        <f t="shared" si="448"/>
        <v>1.1476565763159714</v>
      </c>
      <c r="AD1054">
        <f t="shared" si="449"/>
        <v>0.72636492171896927</v>
      </c>
      <c r="AE1054">
        <f t="shared" si="450"/>
        <v>1.2305802508516026</v>
      </c>
      <c r="AF1054">
        <f t="shared" si="451"/>
        <v>1.4056981531304653</v>
      </c>
      <c r="AG1054">
        <f t="shared" si="452"/>
        <v>4.2957263409632311</v>
      </c>
      <c r="AH1054">
        <f t="shared" si="453"/>
        <v>3.3328911266094039</v>
      </c>
      <c r="AI1054">
        <f t="shared" si="454"/>
        <v>2.8144413958034962</v>
      </c>
      <c r="AJ1054">
        <f t="shared" si="455"/>
        <v>1.9503585111269846</v>
      </c>
      <c r="AK1054">
        <f t="shared" si="456"/>
        <v>1.2344041209664458</v>
      </c>
      <c r="AL1054">
        <f t="shared" si="457"/>
        <v>1.3210980907248344</v>
      </c>
      <c r="AM1054">
        <f t="shared" si="458"/>
        <v>1.3963484564751156</v>
      </c>
      <c r="AN1054">
        <f>ACOS(COS(RADIANS(90-$C1054)) *COS(RADIANS(90-'1. Intensity Data'!$C$8)) +SIN(RADIANS(90-'Climate Stations - U of M'!$C1054)) *SIN(RADIANS(90-'1. Intensity Data'!$C$8)) *COS(RADIANS('Climate Stations - U of M'!$D1054-'1. Intensity Data'!$C$9))) *6371</f>
        <v>85.222108344315615</v>
      </c>
    </row>
    <row r="1055" spans="1:40" x14ac:dyDescent="0.25">
      <c r="A1055">
        <v>864</v>
      </c>
      <c r="B1055" t="s">
        <v>1726</v>
      </c>
      <c r="C1055">
        <v>48.31</v>
      </c>
      <c r="D1055">
        <v>-111.0878</v>
      </c>
      <c r="E1055">
        <v>868.7</v>
      </c>
      <c r="F1055" t="s">
        <v>1727</v>
      </c>
      <c r="G1055" t="s">
        <v>2345</v>
      </c>
      <c r="H1055" s="8">
        <v>0.85333000000000003</v>
      </c>
      <c r="I1055" s="8">
        <v>1.3087500000000001</v>
      </c>
      <c r="J1055" s="8">
        <v>2.1711299999999998</v>
      </c>
      <c r="K1055" s="8">
        <v>3.3827199999999999</v>
      </c>
      <c r="L1055">
        <f t="shared" si="432"/>
        <v>2850.0657080000001</v>
      </c>
      <c r="M1055">
        <f t="shared" si="433"/>
        <v>0.52318483982502395</v>
      </c>
      <c r="N1055">
        <f t="shared" si="434"/>
        <v>1.6403742071056211</v>
      </c>
      <c r="O1055" s="6">
        <f t="shared" si="435"/>
        <v>0.28557842470006845</v>
      </c>
      <c r="P1055" s="6">
        <f t="shared" si="436"/>
        <v>0.32523695991542068</v>
      </c>
      <c r="Q1055">
        <f t="shared" si="437"/>
        <v>0.98280558351052094</v>
      </c>
      <c r="R1055" s="8">
        <v>1.9246383636937288</v>
      </c>
      <c r="S1055">
        <f t="shared" si="438"/>
        <v>1.8206832425910831</v>
      </c>
      <c r="T1055">
        <f t="shared" si="439"/>
        <v>1.4125990675275646</v>
      </c>
      <c r="U1055">
        <f t="shared" si="440"/>
        <v>1.1928614348010544</v>
      </c>
      <c r="V1055">
        <f t="shared" si="441"/>
        <v>0.82663204692353787</v>
      </c>
      <c r="W1055">
        <f t="shared" si="442"/>
        <v>0.52318483982502395</v>
      </c>
      <c r="X1055">
        <f t="shared" si="443"/>
        <v>0.60572112986876803</v>
      </c>
      <c r="Y1055">
        <f t="shared" si="444"/>
        <v>0.67736262962673788</v>
      </c>
      <c r="Z1055">
        <f t="shared" si="445"/>
        <v>3.4201634306166131</v>
      </c>
      <c r="AA1055">
        <f t="shared" si="446"/>
        <v>2.6535750754784067</v>
      </c>
      <c r="AB1055">
        <f t="shared" si="447"/>
        <v>2.2407967304039875</v>
      </c>
      <c r="AC1055">
        <f t="shared" si="448"/>
        <v>1.5528328219466232</v>
      </c>
      <c r="AD1055">
        <f t="shared" si="449"/>
        <v>0.98280558351052094</v>
      </c>
      <c r="AE1055">
        <f t="shared" si="450"/>
        <v>1.2527832275539004</v>
      </c>
      <c r="AF1055">
        <f t="shared" si="451"/>
        <v>1.4471733136103575</v>
      </c>
      <c r="AG1055">
        <f t="shared" si="452"/>
        <v>5.7085022407275607</v>
      </c>
      <c r="AH1055">
        <f t="shared" si="453"/>
        <v>4.4290103591851766</v>
      </c>
      <c r="AI1055">
        <f t="shared" si="454"/>
        <v>3.7400531922008158</v>
      </c>
      <c r="AJ1055">
        <f t="shared" si="455"/>
        <v>2.5917912472268814</v>
      </c>
      <c r="AK1055">
        <f t="shared" si="456"/>
        <v>1.6403742071056211</v>
      </c>
      <c r="AL1055">
        <f t="shared" si="457"/>
        <v>1.7730631553292158</v>
      </c>
      <c r="AM1055">
        <f t="shared" si="458"/>
        <v>1.888237162387296</v>
      </c>
      <c r="AN1055">
        <f>ACOS(COS(RADIANS(90-$C1055)) *COS(RADIANS(90-'1. Intensity Data'!$C$8)) +SIN(RADIANS(90-'Climate Stations - U of M'!$C1055)) *SIN(RADIANS(90-'1. Intensity Data'!$C$8)) *COS(RADIANS('Climate Stations - U of M'!$D1055-'1. Intensity Data'!$C$9))) *6371</f>
        <v>203.43200998583606</v>
      </c>
    </row>
    <row r="1056" spans="1:40" x14ac:dyDescent="0.25">
      <c r="A1056">
        <v>865</v>
      </c>
      <c r="B1056" t="s">
        <v>1728</v>
      </c>
      <c r="C1056">
        <v>48.283299999999898</v>
      </c>
      <c r="D1056">
        <v>-110.88330000000001</v>
      </c>
      <c r="E1056">
        <v>915</v>
      </c>
      <c r="F1056" t="s">
        <v>1729</v>
      </c>
      <c r="G1056" t="s">
        <v>2345</v>
      </c>
      <c r="H1056" s="8">
        <v>0.88907999999999998</v>
      </c>
      <c r="I1056" s="8">
        <v>1.3679300000000001</v>
      </c>
      <c r="J1056" s="8">
        <v>2.1923499999999998</v>
      </c>
      <c r="K1056" s="8">
        <v>3.4660199999999999</v>
      </c>
      <c r="L1056">
        <f t="shared" si="432"/>
        <v>3001.9686000000002</v>
      </c>
      <c r="M1056">
        <f t="shared" si="433"/>
        <v>0.5422896853610929</v>
      </c>
      <c r="N1056">
        <f t="shared" si="434"/>
        <v>1.6306878221485563</v>
      </c>
      <c r="O1056" s="6">
        <f t="shared" si="435"/>
        <v>0.27821874648417233</v>
      </c>
      <c r="P1056" s="6">
        <f t="shared" si="436"/>
        <v>0.34944314565666668</v>
      </c>
      <c r="Q1056">
        <f t="shared" si="437"/>
        <v>0.99006548390261151</v>
      </c>
      <c r="R1056" s="8">
        <v>1.9974733070605799</v>
      </c>
      <c r="S1056">
        <f t="shared" si="438"/>
        <v>1.8871681050566034</v>
      </c>
      <c r="T1056">
        <f t="shared" si="439"/>
        <v>1.4641821504749508</v>
      </c>
      <c r="U1056">
        <f t="shared" si="440"/>
        <v>1.2364204826232916</v>
      </c>
      <c r="V1056">
        <f t="shared" si="441"/>
        <v>0.85681770287052683</v>
      </c>
      <c r="W1056">
        <f t="shared" si="442"/>
        <v>0.5422896853610929</v>
      </c>
      <c r="X1056">
        <f t="shared" si="443"/>
        <v>0.62898726402081961</v>
      </c>
      <c r="Y1056">
        <f t="shared" si="444"/>
        <v>0.70424076229746246</v>
      </c>
      <c r="Z1056">
        <f t="shared" si="445"/>
        <v>3.4454278839810879</v>
      </c>
      <c r="AA1056">
        <f t="shared" si="446"/>
        <v>2.6731768065370511</v>
      </c>
      <c r="AB1056">
        <f t="shared" si="447"/>
        <v>2.2573493032979539</v>
      </c>
      <c r="AC1056">
        <f t="shared" si="448"/>
        <v>1.5643034645661262</v>
      </c>
      <c r="AD1056">
        <f t="shared" si="449"/>
        <v>0.99006548390261151</v>
      </c>
      <c r="AE1056">
        <f t="shared" si="450"/>
        <v>1.270991963395613</v>
      </c>
      <c r="AF1056">
        <f t="shared" si="451"/>
        <v>1.4811872321626769</v>
      </c>
      <c r="AG1056">
        <f t="shared" si="452"/>
        <v>5.6747936210769758</v>
      </c>
      <c r="AH1056">
        <f t="shared" si="453"/>
        <v>4.4028571198011024</v>
      </c>
      <c r="AI1056">
        <f t="shared" si="454"/>
        <v>3.7179682344987079</v>
      </c>
      <c r="AJ1056">
        <f t="shared" si="455"/>
        <v>2.5764867589947191</v>
      </c>
      <c r="AK1056">
        <f t="shared" si="456"/>
        <v>1.6306878221485563</v>
      </c>
      <c r="AL1056">
        <f t="shared" si="457"/>
        <v>1.7711033666114173</v>
      </c>
      <c r="AM1056">
        <f t="shared" si="458"/>
        <v>1.8929840592051805</v>
      </c>
      <c r="AN1056">
        <f>ACOS(COS(RADIANS(90-$C1056)) *COS(RADIANS(90-'1. Intensity Data'!$C$8)) +SIN(RADIANS(90-'Climate Stations - U of M'!$C1056)) *SIN(RADIANS(90-'1. Intensity Data'!$C$8)) *COS(RADIANS('Climate Stations - U of M'!$D1056-'1. Intensity Data'!$C$9))) *6371</f>
        <v>206.48905957266584</v>
      </c>
    </row>
    <row r="1057" spans="1:40" x14ac:dyDescent="0.25">
      <c r="A1057" s="1">
        <v>1042</v>
      </c>
      <c r="B1057" t="s">
        <v>2079</v>
      </c>
      <c r="C1057">
        <v>45.1569</v>
      </c>
      <c r="D1057">
        <v>-109.36060000000001</v>
      </c>
      <c r="E1057" s="13">
        <v>1950.7</v>
      </c>
      <c r="F1057" t="s">
        <v>2080</v>
      </c>
      <c r="G1057" t="s">
        <v>2345</v>
      </c>
      <c r="H1057" s="8">
        <v>1.4</v>
      </c>
      <c r="I1057" s="8">
        <v>2.4166699999999999</v>
      </c>
      <c r="J1057" s="8">
        <v>2.8</v>
      </c>
      <c r="K1057" s="8">
        <v>5.03756</v>
      </c>
      <c r="L1057">
        <f t="shared" si="432"/>
        <v>6399.9345880000001</v>
      </c>
      <c r="M1057">
        <f t="shared" si="433"/>
        <v>0.74981969404180138</v>
      </c>
      <c r="N1057">
        <f t="shared" si="434"/>
        <v>1.6571278804632086</v>
      </c>
      <c r="O1057" s="6">
        <f t="shared" si="435"/>
        <v>0.23192813159903908</v>
      </c>
      <c r="P1057" s="6">
        <f t="shared" si="436"/>
        <v>0.58905936353139132</v>
      </c>
      <c r="Q1057">
        <f t="shared" si="437"/>
        <v>1.1230936219973</v>
      </c>
      <c r="R1057" s="8">
        <v>1.2349201431892882</v>
      </c>
      <c r="S1057">
        <f t="shared" si="438"/>
        <v>2.6093725352654689</v>
      </c>
      <c r="T1057">
        <f t="shared" si="439"/>
        <v>2.0245131739128639</v>
      </c>
      <c r="U1057">
        <f t="shared" si="440"/>
        <v>1.709588902415307</v>
      </c>
      <c r="V1057">
        <f t="shared" si="441"/>
        <v>1.1847151165860463</v>
      </c>
      <c r="W1057">
        <f t="shared" si="442"/>
        <v>0.74981969404180138</v>
      </c>
      <c r="X1057">
        <f t="shared" si="443"/>
        <v>0.91236477053135101</v>
      </c>
      <c r="Y1057">
        <f t="shared" si="444"/>
        <v>1.0534538969242802</v>
      </c>
      <c r="Z1057">
        <f t="shared" si="445"/>
        <v>3.9083658045506038</v>
      </c>
      <c r="AA1057">
        <f t="shared" si="446"/>
        <v>3.0323527793927099</v>
      </c>
      <c r="AB1057">
        <f t="shared" si="447"/>
        <v>2.5606534581538436</v>
      </c>
      <c r="AC1057">
        <f t="shared" si="448"/>
        <v>1.7744879227557342</v>
      </c>
      <c r="AD1057">
        <f t="shared" si="449"/>
        <v>1.1230936219973</v>
      </c>
      <c r="AE1057">
        <f t="shared" si="450"/>
        <v>1.0803536724277902</v>
      </c>
      <c r="AF1057">
        <f t="shared" si="451"/>
        <v>1.1250749046347837</v>
      </c>
      <c r="AG1057">
        <f t="shared" si="452"/>
        <v>5.7668050240119655</v>
      </c>
      <c r="AH1057">
        <f t="shared" si="453"/>
        <v>4.4742452772506631</v>
      </c>
      <c r="AI1057">
        <f t="shared" si="454"/>
        <v>3.7782515674561155</v>
      </c>
      <c r="AJ1057">
        <f t="shared" si="455"/>
        <v>2.6182620511318695</v>
      </c>
      <c r="AK1057">
        <f t="shared" si="456"/>
        <v>1.6571278804632086</v>
      </c>
      <c r="AL1057">
        <f t="shared" si="457"/>
        <v>1.9428459103474063</v>
      </c>
      <c r="AM1057">
        <f t="shared" si="458"/>
        <v>2.1908491602868905</v>
      </c>
      <c r="AN1057">
        <f>ACOS(COS(RADIANS(90-$C1057)) *COS(RADIANS(90-'1. Intensity Data'!$C$8)) +SIN(RADIANS(90-'Climate Stations - U of M'!$C1057)) *SIN(RADIANS(90-'1. Intensity Data'!$C$8)) *COS(RADIANS('Climate Stations - U of M'!$D1057-'1. Intensity Data'!$C$9))) *6371</f>
        <v>259.9695517863459</v>
      </c>
    </row>
    <row r="1058" spans="1:40" x14ac:dyDescent="0.25">
      <c r="A1058" s="1">
        <v>1081</v>
      </c>
      <c r="B1058" t="s">
        <v>2156</v>
      </c>
      <c r="C1058">
        <v>46.35</v>
      </c>
      <c r="D1058">
        <v>-111.849999999999</v>
      </c>
      <c r="E1058" s="13">
        <v>2084.8000000000002</v>
      </c>
      <c r="F1058" t="s">
        <v>2157</v>
      </c>
      <c r="G1058" t="s">
        <v>2345</v>
      </c>
      <c r="H1058" s="8">
        <v>0.89412000000000003</v>
      </c>
      <c r="I1058" s="8">
        <v>1.65954</v>
      </c>
      <c r="J1058" s="8">
        <v>1.9538500000000001</v>
      </c>
      <c r="K1058" s="8">
        <v>3.4390499999999999</v>
      </c>
      <c r="L1058">
        <f t="shared" si="432"/>
        <v>6839.8952320000008</v>
      </c>
      <c r="M1058">
        <f t="shared" si="433"/>
        <v>0.45673989853573888</v>
      </c>
      <c r="N1058">
        <f t="shared" si="434"/>
        <v>1.3061137159111418</v>
      </c>
      <c r="O1058" s="6">
        <f t="shared" si="435"/>
        <v>0.2171188196482613</v>
      </c>
      <c r="P1058" s="6">
        <f t="shared" si="436"/>
        <v>0.30624460085004335</v>
      </c>
      <c r="Q1058">
        <f t="shared" si="437"/>
        <v>0.80617915838059262</v>
      </c>
      <c r="R1058" s="8">
        <v>1.4091294834678665</v>
      </c>
      <c r="S1058">
        <f t="shared" si="438"/>
        <v>1.5894548469043714</v>
      </c>
      <c r="T1058">
        <f t="shared" si="439"/>
        <v>1.233197726046495</v>
      </c>
      <c r="U1058">
        <f t="shared" si="440"/>
        <v>1.0413669686614846</v>
      </c>
      <c r="V1058">
        <f t="shared" si="441"/>
        <v>0.72164903968646743</v>
      </c>
      <c r="W1058">
        <f t="shared" si="442"/>
        <v>0.45673989853573888</v>
      </c>
      <c r="X1058">
        <f t="shared" si="443"/>
        <v>0.5660849239018042</v>
      </c>
      <c r="Y1058">
        <f t="shared" si="444"/>
        <v>0.66099640591954889</v>
      </c>
      <c r="Z1058">
        <f t="shared" si="445"/>
        <v>2.805503471164462</v>
      </c>
      <c r="AA1058">
        <f t="shared" si="446"/>
        <v>2.1766837276276001</v>
      </c>
      <c r="AB1058">
        <f t="shared" si="447"/>
        <v>1.8380884811077509</v>
      </c>
      <c r="AC1058">
        <f t="shared" si="448"/>
        <v>1.2737630702413365</v>
      </c>
      <c r="AD1058">
        <f t="shared" si="449"/>
        <v>0.80617915838059262</v>
      </c>
      <c r="AE1058">
        <f t="shared" si="450"/>
        <v>1.1239060074974347</v>
      </c>
      <c r="AF1058">
        <f t="shared" si="451"/>
        <v>1.2064306665448798</v>
      </c>
      <c r="AG1058">
        <f t="shared" si="452"/>
        <v>4.545275731370773</v>
      </c>
      <c r="AH1058">
        <f t="shared" si="453"/>
        <v>3.5265070329600832</v>
      </c>
      <c r="AI1058">
        <f t="shared" si="454"/>
        <v>2.977939272277403</v>
      </c>
      <c r="AJ1058">
        <f t="shared" si="455"/>
        <v>2.0636596711396042</v>
      </c>
      <c r="AK1058">
        <f t="shared" si="456"/>
        <v>1.3061137159111418</v>
      </c>
      <c r="AL1058">
        <f t="shared" si="457"/>
        <v>1.4680477869333564</v>
      </c>
      <c r="AM1058">
        <f t="shared" si="458"/>
        <v>1.6086065605806388</v>
      </c>
      <c r="AN1058">
        <f>ACOS(COS(RADIANS(90-$C1058)) *COS(RADIANS(90-'1. Intensity Data'!$C$8)) +SIN(RADIANS(90-'Climate Stations - U of M'!$C1058)) *SIN(RADIANS(90-'1. Intensity Data'!$C$8)) *COS(RADIANS('Climate Stations - U of M'!$D1058-'1. Intensity Data'!$C$9))) *6371</f>
        <v>29.553009200709589</v>
      </c>
    </row>
    <row r="1059" spans="1:40" x14ac:dyDescent="0.25">
      <c r="A1059">
        <v>866</v>
      </c>
      <c r="B1059" t="s">
        <v>1730</v>
      </c>
      <c r="C1059">
        <v>46.373100000000001</v>
      </c>
      <c r="D1059">
        <v>-112.022499999999</v>
      </c>
      <c r="E1059" s="13">
        <v>1424</v>
      </c>
      <c r="F1059" t="s">
        <v>1731</v>
      </c>
      <c r="G1059" t="s">
        <v>2345</v>
      </c>
      <c r="H1059" s="8">
        <v>0.77810000000000001</v>
      </c>
      <c r="I1059" s="8">
        <v>1.27372</v>
      </c>
      <c r="J1059" s="8">
        <v>1.74011</v>
      </c>
      <c r="K1059" s="8">
        <v>2.9333300000000002</v>
      </c>
      <c r="L1059">
        <f t="shared" si="432"/>
        <v>4671.9161599999998</v>
      </c>
      <c r="M1059">
        <f t="shared" si="433"/>
        <v>0.45104529480576577</v>
      </c>
      <c r="N1059">
        <f t="shared" si="434"/>
        <v>1.3122694220804738</v>
      </c>
      <c r="O1059" s="6">
        <f t="shared" si="435"/>
        <v>0.22014802215623799</v>
      </c>
      <c r="P1059" s="6">
        <f t="shared" si="436"/>
        <v>0.2984503139423208</v>
      </c>
      <c r="Q1059">
        <f t="shared" si="437"/>
        <v>0.80535986801139736</v>
      </c>
      <c r="R1059" s="8">
        <v>1.9171350598551311</v>
      </c>
      <c r="S1059">
        <f t="shared" si="438"/>
        <v>1.5696376259240647</v>
      </c>
      <c r="T1059">
        <f t="shared" si="439"/>
        <v>1.2178222959755676</v>
      </c>
      <c r="U1059">
        <f t="shared" si="440"/>
        <v>1.028383272157146</v>
      </c>
      <c r="V1059">
        <f t="shared" si="441"/>
        <v>0.71265156579310995</v>
      </c>
      <c r="W1059">
        <f t="shared" si="442"/>
        <v>0.45104529480576577</v>
      </c>
      <c r="X1059">
        <f t="shared" si="443"/>
        <v>0.53280897110432435</v>
      </c>
      <c r="Y1059">
        <f t="shared" si="444"/>
        <v>0.60377984213147329</v>
      </c>
      <c r="Z1059">
        <f t="shared" si="445"/>
        <v>2.8026523406796624</v>
      </c>
      <c r="AA1059">
        <f t="shared" si="446"/>
        <v>2.1744716436307732</v>
      </c>
      <c r="AB1059">
        <f t="shared" si="447"/>
        <v>1.8362204990659858</v>
      </c>
      <c r="AC1059">
        <f t="shared" si="448"/>
        <v>1.2724685914580078</v>
      </c>
      <c r="AD1059">
        <f t="shared" si="449"/>
        <v>0.80535986801139736</v>
      </c>
      <c r="AE1059">
        <f t="shared" si="450"/>
        <v>1.250907401594251</v>
      </c>
      <c r="AF1059">
        <f t="shared" si="451"/>
        <v>1.4436692707177325</v>
      </c>
      <c r="AG1059">
        <f t="shared" si="452"/>
        <v>4.5666975888400483</v>
      </c>
      <c r="AH1059">
        <f t="shared" si="453"/>
        <v>3.5431274396172792</v>
      </c>
      <c r="AI1059">
        <f t="shared" si="454"/>
        <v>2.9919742823434801</v>
      </c>
      <c r="AJ1059">
        <f t="shared" si="455"/>
        <v>2.0733856868871485</v>
      </c>
      <c r="AK1059">
        <f t="shared" si="456"/>
        <v>1.3122694220804738</v>
      </c>
      <c r="AL1059">
        <f t="shared" si="457"/>
        <v>1.4192295665603554</v>
      </c>
      <c r="AM1059">
        <f t="shared" si="458"/>
        <v>1.5120709719688925</v>
      </c>
      <c r="AN1059">
        <f>ACOS(COS(RADIANS(90-$C1059)) *COS(RADIANS(90-'1. Intensity Data'!$C$8)) +SIN(RADIANS(90-'Climate Stations - U of M'!$C1059)) *SIN(RADIANS(90-'1. Intensity Data'!$C$8)) *COS(RADIANS('Climate Stations - U of M'!$D1059-'1. Intensity Data'!$C$9))) *6371</f>
        <v>24.219578991496579</v>
      </c>
    </row>
    <row r="1060" spans="1:40" x14ac:dyDescent="0.25">
      <c r="A1060">
        <v>868</v>
      </c>
      <c r="B1060" t="s">
        <v>1734</v>
      </c>
      <c r="C1060">
        <v>46.166699999999899</v>
      </c>
      <c r="D1060">
        <v>-111.4667</v>
      </c>
      <c r="E1060" s="13">
        <v>1199.0999999999899</v>
      </c>
      <c r="F1060" t="s">
        <v>1735</v>
      </c>
      <c r="G1060" t="s">
        <v>2345</v>
      </c>
      <c r="H1060" s="8">
        <v>0.64554999999999996</v>
      </c>
      <c r="I1060" s="8">
        <v>1.1000000000000001</v>
      </c>
      <c r="J1060" s="8">
        <v>1.5962099999999999</v>
      </c>
      <c r="K1060" s="8">
        <v>2.68194</v>
      </c>
      <c r="L1060">
        <f t="shared" si="432"/>
        <v>3934.0552439999669</v>
      </c>
      <c r="M1060">
        <f t="shared" si="433"/>
        <v>0.36517634020454537</v>
      </c>
      <c r="N1060">
        <f t="shared" si="434"/>
        <v>1.2721405825599761</v>
      </c>
      <c r="O1060" s="6">
        <f t="shared" si="435"/>
        <v>0.23184021185380763</v>
      </c>
      <c r="P1060" s="6">
        <f t="shared" si="436"/>
        <v>0.20447695101765817</v>
      </c>
      <c r="Q1060">
        <f t="shared" si="437"/>
        <v>0.73830876678881707</v>
      </c>
      <c r="R1060" s="8">
        <v>1.6297575608553092</v>
      </c>
      <c r="S1060">
        <f t="shared" si="438"/>
        <v>1.2708136639118177</v>
      </c>
      <c r="T1060">
        <f t="shared" si="439"/>
        <v>0.98597611855227241</v>
      </c>
      <c r="U1060">
        <f t="shared" si="440"/>
        <v>0.83260205566636336</v>
      </c>
      <c r="V1060">
        <f t="shared" si="441"/>
        <v>0.57697861752318169</v>
      </c>
      <c r="W1060">
        <f t="shared" si="442"/>
        <v>0.36517634020454537</v>
      </c>
      <c r="X1060">
        <f t="shared" si="443"/>
        <v>0.43526975515340904</v>
      </c>
      <c r="Y1060">
        <f t="shared" si="444"/>
        <v>0.49611083932902267</v>
      </c>
      <c r="Z1060">
        <f t="shared" si="445"/>
        <v>2.5693145084250832</v>
      </c>
      <c r="AA1060">
        <f t="shared" si="446"/>
        <v>1.9934336703298063</v>
      </c>
      <c r="AB1060">
        <f t="shared" si="447"/>
        <v>1.6833439882785028</v>
      </c>
      <c r="AC1060">
        <f t="shared" si="448"/>
        <v>1.1665278515263311</v>
      </c>
      <c r="AD1060">
        <f t="shared" si="449"/>
        <v>0.73830876678881707</v>
      </c>
      <c r="AE1060">
        <f t="shared" si="450"/>
        <v>1.1790630268442954</v>
      </c>
      <c r="AF1060">
        <f t="shared" si="451"/>
        <v>1.3094639786848155</v>
      </c>
      <c r="AG1060">
        <f t="shared" si="452"/>
        <v>4.427049227308717</v>
      </c>
      <c r="AH1060">
        <f t="shared" si="453"/>
        <v>3.4347795729119355</v>
      </c>
      <c r="AI1060">
        <f t="shared" si="454"/>
        <v>2.9004805282367454</v>
      </c>
      <c r="AJ1060">
        <f t="shared" si="455"/>
        <v>2.0099821204447621</v>
      </c>
      <c r="AK1060">
        <f t="shared" si="456"/>
        <v>1.2721405825599761</v>
      </c>
      <c r="AL1060">
        <f t="shared" si="457"/>
        <v>1.353157936919982</v>
      </c>
      <c r="AM1060">
        <f t="shared" si="458"/>
        <v>1.4234810005044674</v>
      </c>
      <c r="AN1060">
        <f>ACOS(COS(RADIANS(90-$C1060)) *COS(RADIANS(90-'1. Intensity Data'!$C$8)) +SIN(RADIANS(90-'Climate Stations - U of M'!$C1060)) *SIN(RADIANS(90-'1. Intensity Data'!$C$8)) *COS(RADIANS('Climate Stations - U of M'!$D1060-'1. Intensity Data'!$C$9))) *6371</f>
        <v>63.102777485384109</v>
      </c>
    </row>
    <row r="1061" spans="1:40" x14ac:dyDescent="0.25">
      <c r="A1061">
        <v>867</v>
      </c>
      <c r="B1061" t="s">
        <v>1732</v>
      </c>
      <c r="C1061">
        <v>46.149999999999899</v>
      </c>
      <c r="D1061">
        <v>-111.4833</v>
      </c>
      <c r="E1061" s="13">
        <v>1204.9000000000001</v>
      </c>
      <c r="F1061" t="s">
        <v>1733</v>
      </c>
      <c r="G1061" t="s">
        <v>2345</v>
      </c>
      <c r="H1061" s="8">
        <v>0.65</v>
      </c>
      <c r="I1061" s="8">
        <v>1.1000000000000001</v>
      </c>
      <c r="J1061" s="8">
        <v>1.5974999999999999</v>
      </c>
      <c r="K1061" s="8">
        <v>2.6856100000000001</v>
      </c>
      <c r="L1061">
        <f t="shared" si="432"/>
        <v>3953.0841160000004</v>
      </c>
      <c r="M1061">
        <f t="shared" si="433"/>
        <v>0.36984090909090905</v>
      </c>
      <c r="N1061">
        <f t="shared" si="434"/>
        <v>1.2717482338339807</v>
      </c>
      <c r="O1061" s="6">
        <f t="shared" si="435"/>
        <v>0.23054755135428029</v>
      </c>
      <c r="P1061" s="6">
        <f t="shared" si="436"/>
        <v>0.21003752388469055</v>
      </c>
      <c r="Q1061">
        <f t="shared" si="437"/>
        <v>0.74089287885933564</v>
      </c>
      <c r="R1061" s="8">
        <v>1.0602868455054926</v>
      </c>
      <c r="S1061">
        <f t="shared" si="438"/>
        <v>1.2870463636363634</v>
      </c>
      <c r="T1061">
        <f t="shared" si="439"/>
        <v>0.99857045454545457</v>
      </c>
      <c r="U1061">
        <f t="shared" si="440"/>
        <v>0.84323727272727256</v>
      </c>
      <c r="V1061">
        <f t="shared" si="441"/>
        <v>0.58434863636363632</v>
      </c>
      <c r="W1061">
        <f t="shared" si="442"/>
        <v>0.36984090909090905</v>
      </c>
      <c r="X1061">
        <f t="shared" si="443"/>
        <v>0.43988068181818174</v>
      </c>
      <c r="Y1061">
        <f t="shared" si="444"/>
        <v>0.50067520454545456</v>
      </c>
      <c r="Z1061">
        <f t="shared" si="445"/>
        <v>2.5783072184304876</v>
      </c>
      <c r="AA1061">
        <f t="shared" si="446"/>
        <v>2.0004107729202065</v>
      </c>
      <c r="AB1061">
        <f t="shared" si="447"/>
        <v>1.6892357637992852</v>
      </c>
      <c r="AC1061">
        <f t="shared" si="448"/>
        <v>1.1706107485977504</v>
      </c>
      <c r="AD1061">
        <f t="shared" si="449"/>
        <v>0.74089287885933564</v>
      </c>
      <c r="AE1061">
        <f t="shared" si="450"/>
        <v>1.0366953480068413</v>
      </c>
      <c r="AF1061">
        <f t="shared" si="451"/>
        <v>1.0435211546164511</v>
      </c>
      <c r="AG1061">
        <f t="shared" si="452"/>
        <v>4.4256838537422531</v>
      </c>
      <c r="AH1061">
        <f t="shared" si="453"/>
        <v>3.4337202313517481</v>
      </c>
      <c r="AI1061">
        <f t="shared" si="454"/>
        <v>2.8995859731414759</v>
      </c>
      <c r="AJ1061">
        <f t="shared" si="455"/>
        <v>2.0093622094576897</v>
      </c>
      <c r="AK1061">
        <f t="shared" si="456"/>
        <v>1.2717482338339807</v>
      </c>
      <c r="AL1061">
        <f t="shared" si="457"/>
        <v>1.3531861753754855</v>
      </c>
      <c r="AM1061">
        <f t="shared" si="458"/>
        <v>1.4238743086335117</v>
      </c>
      <c r="AN1061">
        <f>ACOS(COS(RADIANS(90-$C1061)) *COS(RADIANS(90-'1. Intensity Data'!$C$8)) +SIN(RADIANS(90-'Climate Stations - U of M'!$C1061)) *SIN(RADIANS(90-'1. Intensity Data'!$C$8)) *COS(RADIANS('Climate Stations - U of M'!$D1061-'1. Intensity Data'!$C$9))) *6371</f>
        <v>63.685949433469332</v>
      </c>
    </row>
    <row r="1062" spans="1:40" x14ac:dyDescent="0.25">
      <c r="A1062">
        <v>869</v>
      </c>
      <c r="B1062" t="s">
        <v>1736</v>
      </c>
      <c r="C1062">
        <v>46.330800000000004</v>
      </c>
      <c r="D1062">
        <v>-111.5378</v>
      </c>
      <c r="E1062" s="13">
        <v>1170.4000000000001</v>
      </c>
      <c r="F1062" t="s">
        <v>1737</v>
      </c>
      <c r="G1062" t="s">
        <v>2345</v>
      </c>
      <c r="H1062" s="8">
        <v>0.63561000000000001</v>
      </c>
      <c r="I1062" s="8">
        <v>1.02369</v>
      </c>
      <c r="J1062" s="8">
        <v>1.55837</v>
      </c>
      <c r="K1062" s="8">
        <v>2.5233500000000002</v>
      </c>
      <c r="L1062">
        <f t="shared" si="432"/>
        <v>3839.8951360000001</v>
      </c>
      <c r="M1062">
        <f t="shared" si="433"/>
        <v>0.37923920734695077</v>
      </c>
      <c r="N1062">
        <f t="shared" si="434"/>
        <v>1.2843534509007994</v>
      </c>
      <c r="O1062" s="6">
        <f t="shared" si="435"/>
        <v>0.23136731105567451</v>
      </c>
      <c r="P1062" s="6">
        <f t="shared" si="436"/>
        <v>0.21886760801497418</v>
      </c>
      <c r="Q1062">
        <f t="shared" si="437"/>
        <v>0.75161052945788687</v>
      </c>
      <c r="R1062" s="8">
        <v>1.3663763248280651</v>
      </c>
      <c r="S1062">
        <f t="shared" si="438"/>
        <v>1.3197524415673887</v>
      </c>
      <c r="T1062">
        <f t="shared" si="439"/>
        <v>1.023945859836767</v>
      </c>
      <c r="U1062">
        <f t="shared" si="440"/>
        <v>0.8646653927510477</v>
      </c>
      <c r="V1062">
        <f t="shared" si="441"/>
        <v>0.59919794760818224</v>
      </c>
      <c r="W1062">
        <f t="shared" si="442"/>
        <v>0.37923920734695077</v>
      </c>
      <c r="X1062">
        <f t="shared" si="443"/>
        <v>0.44333190551021306</v>
      </c>
      <c r="Y1062">
        <f t="shared" si="444"/>
        <v>0.49896436751592477</v>
      </c>
      <c r="Z1062">
        <f t="shared" si="445"/>
        <v>2.6156046425134463</v>
      </c>
      <c r="AA1062">
        <f t="shared" si="446"/>
        <v>2.0293484295362947</v>
      </c>
      <c r="AB1062">
        <f t="shared" si="447"/>
        <v>1.7136720071639819</v>
      </c>
      <c r="AC1062">
        <f t="shared" si="448"/>
        <v>1.1875446365434612</v>
      </c>
      <c r="AD1062">
        <f t="shared" si="449"/>
        <v>0.75161052945788687</v>
      </c>
      <c r="AE1062">
        <f t="shared" si="450"/>
        <v>1.1132177178374845</v>
      </c>
      <c r="AF1062">
        <f t="shared" si="451"/>
        <v>1.1864649414600925</v>
      </c>
      <c r="AG1062">
        <f t="shared" si="452"/>
        <v>4.4695500091347817</v>
      </c>
      <c r="AH1062">
        <f t="shared" si="453"/>
        <v>3.4677543174321586</v>
      </c>
      <c r="AI1062">
        <f t="shared" si="454"/>
        <v>2.9283258680538227</v>
      </c>
      <c r="AJ1062">
        <f t="shared" si="455"/>
        <v>2.029278452423263</v>
      </c>
      <c r="AK1062">
        <f t="shared" si="456"/>
        <v>1.2843534509007994</v>
      </c>
      <c r="AL1062">
        <f t="shared" si="457"/>
        <v>1.3528575881755995</v>
      </c>
      <c r="AM1062">
        <f t="shared" si="458"/>
        <v>1.4123191793301264</v>
      </c>
      <c r="AN1062">
        <f>ACOS(COS(RADIANS(90-$C1062)) *COS(RADIANS(90-'1. Intensity Data'!$C$8)) +SIN(RADIANS(90-'Climate Stations - U of M'!$C1062)) *SIN(RADIANS(90-'1. Intensity Data'!$C$8)) *COS(RADIANS('Climate Stations - U of M'!$D1062-'1. Intensity Data'!$C$9))) *6371</f>
        <v>46.500170720624709</v>
      </c>
    </row>
    <row r="1063" spans="1:40" x14ac:dyDescent="0.25">
      <c r="A1063">
        <v>10</v>
      </c>
      <c r="B1063" t="s">
        <v>23</v>
      </c>
      <c r="C1063">
        <v>46.334600000000002</v>
      </c>
      <c r="D1063">
        <v>-111.28270000000001</v>
      </c>
      <c r="E1063" s="13">
        <v>1480.7</v>
      </c>
      <c r="F1063" t="s">
        <v>24</v>
      </c>
      <c r="G1063" t="s">
        <v>2345</v>
      </c>
      <c r="H1063" s="8">
        <v>0.7</v>
      </c>
      <c r="I1063" s="8">
        <v>1.2329399999999999</v>
      </c>
      <c r="J1063" s="8">
        <v>1.71231</v>
      </c>
      <c r="K1063" s="8">
        <v>2.875</v>
      </c>
      <c r="L1063">
        <f t="shared" si="432"/>
        <v>4857.9397879999997</v>
      </c>
      <c r="M1063">
        <f t="shared" si="433"/>
        <v>0.38170739857576202</v>
      </c>
      <c r="N1063">
        <f t="shared" si="434"/>
        <v>1.2972716118652869</v>
      </c>
      <c r="O1063" s="6">
        <f t="shared" si="435"/>
        <v>0.23403855550418015</v>
      </c>
      <c r="P1063" s="6">
        <f t="shared" si="436"/>
        <v>0.21948423368571723</v>
      </c>
      <c r="Q1063">
        <f t="shared" si="437"/>
        <v>0.75837792277550209</v>
      </c>
      <c r="R1063" s="8">
        <v>1.1164725235192865</v>
      </c>
      <c r="S1063">
        <f t="shared" si="438"/>
        <v>1.3283417470436518</v>
      </c>
      <c r="T1063">
        <f t="shared" si="439"/>
        <v>1.0306099761545575</v>
      </c>
      <c r="U1063">
        <f t="shared" si="440"/>
        <v>0.87029286875273737</v>
      </c>
      <c r="V1063">
        <f t="shared" si="441"/>
        <v>0.60309768974970401</v>
      </c>
      <c r="W1063">
        <f t="shared" si="442"/>
        <v>0.38170739857576202</v>
      </c>
      <c r="X1063">
        <f t="shared" si="443"/>
        <v>0.46128054893182152</v>
      </c>
      <c r="Y1063">
        <f t="shared" si="444"/>
        <v>0.53035004344088121</v>
      </c>
      <c r="Z1063">
        <f t="shared" si="445"/>
        <v>2.6391551712587469</v>
      </c>
      <c r="AA1063">
        <f t="shared" si="446"/>
        <v>2.0476203914938558</v>
      </c>
      <c r="AB1063">
        <f t="shared" si="447"/>
        <v>1.7291016639281447</v>
      </c>
      <c r="AC1063">
        <f t="shared" si="448"/>
        <v>1.1982371179852933</v>
      </c>
      <c r="AD1063">
        <f t="shared" si="449"/>
        <v>0.75837792277550209</v>
      </c>
      <c r="AE1063">
        <f t="shared" si="450"/>
        <v>1.0507417675102899</v>
      </c>
      <c r="AF1063">
        <f t="shared" si="451"/>
        <v>1.069759866248893</v>
      </c>
      <c r="AG1063">
        <f t="shared" si="452"/>
        <v>4.5145052092911984</v>
      </c>
      <c r="AH1063">
        <f t="shared" si="453"/>
        <v>3.5026333520362747</v>
      </c>
      <c r="AI1063">
        <f t="shared" si="454"/>
        <v>2.9577792750528538</v>
      </c>
      <c r="AJ1063">
        <f t="shared" si="455"/>
        <v>2.0496891467471534</v>
      </c>
      <c r="AK1063">
        <f t="shared" si="456"/>
        <v>1.2972716118652869</v>
      </c>
      <c r="AL1063">
        <f t="shared" si="457"/>
        <v>1.4010312088989654</v>
      </c>
      <c r="AM1063">
        <f t="shared" si="458"/>
        <v>1.4910945391241981</v>
      </c>
      <c r="AN1063">
        <f>ACOS(COS(RADIANS(90-$C1063)) *COS(RADIANS(90-'1. Intensity Data'!$C$8)) +SIN(RADIANS(90-'Climate Stations - U of M'!$C1063)) *SIN(RADIANS(90-'1. Intensity Data'!$C$8)) *COS(RADIANS('Climate Stations - U of M'!$D1063-'1. Intensity Data'!$C$9))) *6371</f>
        <v>62.791714529804047</v>
      </c>
    </row>
    <row r="1064" spans="1:40" x14ac:dyDescent="0.25">
      <c r="A1064">
        <v>870</v>
      </c>
      <c r="B1064" t="s">
        <v>1738</v>
      </c>
      <c r="C1064">
        <v>46.356900000000003</v>
      </c>
      <c r="D1064">
        <v>-111.2839</v>
      </c>
      <c r="E1064" s="13">
        <v>1539.2</v>
      </c>
      <c r="F1064" t="s">
        <v>1739</v>
      </c>
      <c r="G1064" t="s">
        <v>2345</v>
      </c>
      <c r="H1064" s="8">
        <v>0.69721999999999995</v>
      </c>
      <c r="I1064" s="8">
        <v>1.2448699999999999</v>
      </c>
      <c r="J1064" s="8">
        <v>1.6881699999999999</v>
      </c>
      <c r="K1064" s="8">
        <v>2.84761</v>
      </c>
      <c r="L1064">
        <f t="shared" si="432"/>
        <v>5049.8689279999999</v>
      </c>
      <c r="M1064">
        <f t="shared" si="433"/>
        <v>0.37554070567689801</v>
      </c>
      <c r="N1064">
        <f t="shared" si="434"/>
        <v>1.2771174702910293</v>
      </c>
      <c r="O1064" s="6">
        <f t="shared" si="435"/>
        <v>0.23046305284072829</v>
      </c>
      <c r="P1064" s="6">
        <f t="shared" si="436"/>
        <v>0.21579589037710933</v>
      </c>
      <c r="Q1064">
        <f t="shared" si="437"/>
        <v>0.74645668033406942</v>
      </c>
      <c r="R1064" s="8">
        <v>1.3301014951438725</v>
      </c>
      <c r="S1064">
        <f t="shared" si="438"/>
        <v>1.3068816557556049</v>
      </c>
      <c r="T1064">
        <f t="shared" si="439"/>
        <v>1.0139599053276247</v>
      </c>
      <c r="U1064">
        <f t="shared" si="440"/>
        <v>0.85623280894332743</v>
      </c>
      <c r="V1064">
        <f t="shared" si="441"/>
        <v>0.59335431496949886</v>
      </c>
      <c r="W1064">
        <f t="shared" si="442"/>
        <v>0.37554070567689801</v>
      </c>
      <c r="X1064">
        <f t="shared" si="443"/>
        <v>0.4559605292576735</v>
      </c>
      <c r="Y1064">
        <f t="shared" si="444"/>
        <v>0.52576493612578656</v>
      </c>
      <c r="Z1064">
        <f t="shared" si="445"/>
        <v>2.5976692475625613</v>
      </c>
      <c r="AA1064">
        <f t="shared" si="446"/>
        <v>2.0154330369019875</v>
      </c>
      <c r="AB1064">
        <f t="shared" si="447"/>
        <v>1.701921231161678</v>
      </c>
      <c r="AC1064">
        <f t="shared" si="448"/>
        <v>1.1794015549278298</v>
      </c>
      <c r="AD1064">
        <f t="shared" si="449"/>
        <v>0.74645668033406942</v>
      </c>
      <c r="AE1064">
        <f t="shared" si="450"/>
        <v>1.1041490104164362</v>
      </c>
      <c r="AF1064">
        <f t="shared" si="451"/>
        <v>1.1695245959975746</v>
      </c>
      <c r="AG1064">
        <f t="shared" si="452"/>
        <v>4.4443687966127818</v>
      </c>
      <c r="AH1064">
        <f t="shared" si="453"/>
        <v>3.4482171697857789</v>
      </c>
      <c r="AI1064">
        <f t="shared" si="454"/>
        <v>2.9118278322635467</v>
      </c>
      <c r="AJ1064">
        <f t="shared" si="455"/>
        <v>2.0178456030598264</v>
      </c>
      <c r="AK1064">
        <f t="shared" si="456"/>
        <v>1.2771174702910293</v>
      </c>
      <c r="AL1064">
        <f t="shared" si="457"/>
        <v>1.379880602718272</v>
      </c>
      <c r="AM1064">
        <f t="shared" si="458"/>
        <v>1.4690790016651185</v>
      </c>
      <c r="AN1064">
        <f>ACOS(COS(RADIANS(90-$C1064)) *COS(RADIANS(90-'1. Intensity Data'!$C$8)) +SIN(RADIANS(90-'Climate Stations - U of M'!$C1064)) *SIN(RADIANS(90-'1. Intensity Data'!$C$8)) *COS(RADIANS('Climate Stations - U of M'!$D1064-'1. Intensity Data'!$C$9))) *6371</f>
        <v>61.612534045108902</v>
      </c>
    </row>
    <row r="1065" spans="1:40" x14ac:dyDescent="0.25">
      <c r="A1065">
        <v>871</v>
      </c>
      <c r="B1065" t="s">
        <v>1740</v>
      </c>
      <c r="C1065">
        <v>45.9468999999999</v>
      </c>
      <c r="D1065">
        <v>-111.4747</v>
      </c>
      <c r="E1065" s="13">
        <v>1230.2</v>
      </c>
      <c r="F1065" t="s">
        <v>1741</v>
      </c>
      <c r="G1065" t="s">
        <v>2345</v>
      </c>
      <c r="H1065" s="8">
        <v>0.71357000000000004</v>
      </c>
      <c r="I1065" s="8">
        <v>1.2309600000000001</v>
      </c>
      <c r="J1065" s="8">
        <v>1.6608700000000001</v>
      </c>
      <c r="K1065" s="8">
        <v>2.8240599999999998</v>
      </c>
      <c r="L1065">
        <f t="shared" si="432"/>
        <v>4036.0893679999999</v>
      </c>
      <c r="M1065">
        <f t="shared" si="433"/>
        <v>0.39614527601303051</v>
      </c>
      <c r="N1065">
        <f t="shared" si="434"/>
        <v>1.2893408056328399</v>
      </c>
      <c r="O1065" s="6">
        <f t="shared" si="435"/>
        <v>0.22832062295657554</v>
      </c>
      <c r="P1065" s="6">
        <f t="shared" si="436"/>
        <v>0.23788547994698994</v>
      </c>
      <c r="Q1065">
        <f t="shared" si="437"/>
        <v>0.76361314278991488</v>
      </c>
      <c r="R1065" s="8">
        <v>1.2446596604362778</v>
      </c>
      <c r="S1065">
        <f t="shared" si="438"/>
        <v>1.3785855605253461</v>
      </c>
      <c r="T1065">
        <f t="shared" si="439"/>
        <v>1.0695922452351825</v>
      </c>
      <c r="U1065">
        <f t="shared" si="440"/>
        <v>0.90321122930970954</v>
      </c>
      <c r="V1065">
        <f t="shared" si="441"/>
        <v>0.62590953610058819</v>
      </c>
      <c r="W1065">
        <f t="shared" si="442"/>
        <v>0.39614527601303051</v>
      </c>
      <c r="X1065">
        <f t="shared" si="443"/>
        <v>0.47550145700977292</v>
      </c>
      <c r="Y1065">
        <f t="shared" si="444"/>
        <v>0.54438262211494526</v>
      </c>
      <c r="Z1065">
        <f t="shared" si="445"/>
        <v>2.6573737369089034</v>
      </c>
      <c r="AA1065">
        <f t="shared" si="446"/>
        <v>2.0617554855327702</v>
      </c>
      <c r="AB1065">
        <f t="shared" si="447"/>
        <v>1.7410379655610058</v>
      </c>
      <c r="AC1065">
        <f t="shared" si="448"/>
        <v>1.2065087656080655</v>
      </c>
      <c r="AD1065">
        <f t="shared" si="449"/>
        <v>0.76361314278991488</v>
      </c>
      <c r="AE1065">
        <f t="shared" si="450"/>
        <v>1.0827885517395377</v>
      </c>
      <c r="AF1065">
        <f t="shared" si="451"/>
        <v>1.129623259189128</v>
      </c>
      <c r="AG1065">
        <f t="shared" si="452"/>
        <v>4.4869060036022823</v>
      </c>
      <c r="AH1065">
        <f t="shared" si="453"/>
        <v>3.481220175208668</v>
      </c>
      <c r="AI1065">
        <f t="shared" si="454"/>
        <v>2.9396970368428748</v>
      </c>
      <c r="AJ1065">
        <f t="shared" si="455"/>
        <v>2.0371584728998871</v>
      </c>
      <c r="AK1065">
        <f t="shared" si="456"/>
        <v>1.2893408056328399</v>
      </c>
      <c r="AL1065">
        <f t="shared" si="457"/>
        <v>1.38222310422463</v>
      </c>
      <c r="AM1065">
        <f t="shared" si="458"/>
        <v>1.4628449394023038</v>
      </c>
      <c r="AN1065">
        <f>ACOS(COS(RADIANS(90-$C1065)) *COS(RADIANS(90-'1. Intensity Data'!$C$8)) +SIN(RADIANS(90-'Climate Stations - U of M'!$C1065)) *SIN(RADIANS(90-'1. Intensity Data'!$C$8)) *COS(RADIANS('Climate Stations - U of M'!$D1065-'1. Intensity Data'!$C$9))) *6371</f>
        <v>82.706017864914458</v>
      </c>
    </row>
    <row r="1066" spans="1:40" x14ac:dyDescent="0.25">
      <c r="A1066">
        <v>872</v>
      </c>
      <c r="B1066" t="s">
        <v>1742</v>
      </c>
      <c r="C1066">
        <v>47.833300000000001</v>
      </c>
      <c r="D1066">
        <v>-115.63330000000001</v>
      </c>
      <c r="E1066">
        <v>759</v>
      </c>
      <c r="F1066" t="s">
        <v>1743</v>
      </c>
      <c r="G1066" t="s">
        <v>2346</v>
      </c>
      <c r="H1066" s="8">
        <v>0.96947000000000005</v>
      </c>
      <c r="I1066" s="8">
        <v>1.78596</v>
      </c>
      <c r="J1066" s="8">
        <v>2.0381399999999998</v>
      </c>
      <c r="K1066" s="8">
        <v>3.7587000000000002</v>
      </c>
      <c r="L1066">
        <f t="shared" si="432"/>
        <v>2490.1575600000001</v>
      </c>
      <c r="M1066">
        <f t="shared" si="433"/>
        <v>0.41806955781679106</v>
      </c>
      <c r="N1066">
        <f t="shared" si="434"/>
        <v>1.1033676468299463</v>
      </c>
      <c r="O1066" s="6">
        <f t="shared" si="435"/>
        <v>0.17517741794009559</v>
      </c>
      <c r="P1066" s="6">
        <f t="shared" si="436"/>
        <v>0.29664582447384258</v>
      </c>
      <c r="Q1066">
        <f t="shared" si="437"/>
        <v>0.70000673565189442</v>
      </c>
      <c r="R1066" s="8">
        <v>1.4439565163507626</v>
      </c>
      <c r="S1066">
        <f t="shared" si="438"/>
        <v>1.4548820612024327</v>
      </c>
      <c r="T1066">
        <f t="shared" si="439"/>
        <v>1.1287878061053358</v>
      </c>
      <c r="U1066">
        <f t="shared" si="440"/>
        <v>0.9531985918222835</v>
      </c>
      <c r="V1066">
        <f t="shared" si="441"/>
        <v>0.66054990135052993</v>
      </c>
      <c r="W1066">
        <f t="shared" si="442"/>
        <v>0.41806955781679106</v>
      </c>
      <c r="X1066">
        <f t="shared" si="443"/>
        <v>0.55591966836259332</v>
      </c>
      <c r="Y1066">
        <f t="shared" si="444"/>
        <v>0.67557356431634974</v>
      </c>
      <c r="Z1066">
        <f t="shared" si="445"/>
        <v>2.4360234400685923</v>
      </c>
      <c r="AA1066">
        <f t="shared" si="446"/>
        <v>1.8900181862601149</v>
      </c>
      <c r="AB1066">
        <f t="shared" si="447"/>
        <v>1.5960153572863192</v>
      </c>
      <c r="AC1066">
        <f t="shared" si="448"/>
        <v>1.1060106423299931</v>
      </c>
      <c r="AD1066">
        <f t="shared" si="449"/>
        <v>0.70000673565189442</v>
      </c>
      <c r="AE1066">
        <f t="shared" si="450"/>
        <v>1.1326127657181588</v>
      </c>
      <c r="AF1066">
        <f t="shared" si="451"/>
        <v>1.2226948909011923</v>
      </c>
      <c r="AG1066">
        <f t="shared" si="452"/>
        <v>3.8397194109682129</v>
      </c>
      <c r="AH1066">
        <f t="shared" si="453"/>
        <v>2.9790926464408551</v>
      </c>
      <c r="AI1066">
        <f t="shared" si="454"/>
        <v>2.515678234772277</v>
      </c>
      <c r="AJ1066">
        <f t="shared" si="455"/>
        <v>1.7433208819913151</v>
      </c>
      <c r="AK1066">
        <f t="shared" si="456"/>
        <v>1.1033676468299463</v>
      </c>
      <c r="AL1066">
        <f t="shared" si="457"/>
        <v>1.3370607351224595</v>
      </c>
      <c r="AM1066">
        <f t="shared" si="458"/>
        <v>1.5399063357603615</v>
      </c>
      <c r="AN1066">
        <f>ACOS(COS(RADIANS(90-$C1066)) *COS(RADIANS(90-'1. Intensity Data'!$C$8)) +SIN(RADIANS(90-'Climate Stations - U of M'!$C1066)) *SIN(RADIANS(90-'1. Intensity Data'!$C$8)) *COS(RADIANS('Climate Stations - U of M'!$D1066-'1. Intensity Data'!$C$9))) *6371</f>
        <v>306.31139505789798</v>
      </c>
    </row>
    <row r="1067" spans="1:40" x14ac:dyDescent="0.25">
      <c r="A1067">
        <v>873</v>
      </c>
      <c r="B1067" t="s">
        <v>1744</v>
      </c>
      <c r="C1067">
        <v>47.866900000000001</v>
      </c>
      <c r="D1067">
        <v>-115.627799999999</v>
      </c>
      <c r="E1067">
        <v>718.1</v>
      </c>
      <c r="F1067" t="s">
        <v>1745</v>
      </c>
      <c r="G1067" t="s">
        <v>2346</v>
      </c>
      <c r="H1067" s="8">
        <v>0.94625000000000004</v>
      </c>
      <c r="I1067" s="8">
        <v>1.7076899999999999</v>
      </c>
      <c r="J1067" s="8">
        <v>1.9875100000000001</v>
      </c>
      <c r="K1067" s="8">
        <v>3.7490999999999999</v>
      </c>
      <c r="L1067">
        <f t="shared" si="432"/>
        <v>2355.9712039999999</v>
      </c>
      <c r="M1067">
        <f t="shared" si="433"/>
        <v>0.41535666197675675</v>
      </c>
      <c r="N1067">
        <f t="shared" si="434"/>
        <v>1.0674974891243671</v>
      </c>
      <c r="O1067" s="6">
        <f t="shared" si="435"/>
        <v>0.16670168509815236</v>
      </c>
      <c r="P1067" s="6">
        <f t="shared" si="436"/>
        <v>0.29980785895638057</v>
      </c>
      <c r="Q1067">
        <f t="shared" si="437"/>
        <v>0.68365267404037389</v>
      </c>
      <c r="R1067" s="8">
        <v>1.3496942803868417</v>
      </c>
      <c r="S1067">
        <f t="shared" si="438"/>
        <v>1.4454411836791135</v>
      </c>
      <c r="T1067">
        <f t="shared" si="439"/>
        <v>1.1214629873372433</v>
      </c>
      <c r="U1067">
        <f t="shared" si="440"/>
        <v>0.94701318930700529</v>
      </c>
      <c r="V1067">
        <f t="shared" si="441"/>
        <v>0.65626352592327564</v>
      </c>
      <c r="W1067">
        <f t="shared" si="442"/>
        <v>0.41535666197675675</v>
      </c>
      <c r="X1067">
        <f t="shared" si="443"/>
        <v>0.54807999648256756</v>
      </c>
      <c r="Y1067">
        <f t="shared" si="444"/>
        <v>0.66328385083361141</v>
      </c>
      <c r="Z1067">
        <f t="shared" si="445"/>
        <v>2.3791113056605009</v>
      </c>
      <c r="AA1067">
        <f t="shared" si="446"/>
        <v>1.8458622199090096</v>
      </c>
      <c r="AB1067">
        <f t="shared" si="447"/>
        <v>1.5587280968120523</v>
      </c>
      <c r="AC1067">
        <f t="shared" si="448"/>
        <v>1.0801712249837907</v>
      </c>
      <c r="AD1067">
        <f t="shared" si="449"/>
        <v>0.68365267404037389</v>
      </c>
      <c r="AE1067">
        <f t="shared" si="450"/>
        <v>1.1090472067271786</v>
      </c>
      <c r="AF1067">
        <f t="shared" si="451"/>
        <v>1.1786744267060412</v>
      </c>
      <c r="AG1067">
        <f t="shared" si="452"/>
        <v>3.7148912621527974</v>
      </c>
      <c r="AH1067">
        <f t="shared" si="453"/>
        <v>2.8822432206357913</v>
      </c>
      <c r="AI1067">
        <f t="shared" si="454"/>
        <v>2.4338942752035568</v>
      </c>
      <c r="AJ1067">
        <f t="shared" si="455"/>
        <v>1.6866460328165003</v>
      </c>
      <c r="AK1067">
        <f t="shared" si="456"/>
        <v>1.0674974891243671</v>
      </c>
      <c r="AL1067">
        <f t="shared" si="457"/>
        <v>1.2975006168432754</v>
      </c>
      <c r="AM1067">
        <f t="shared" si="458"/>
        <v>1.4971433317032878</v>
      </c>
      <c r="AN1067">
        <f>ACOS(COS(RADIANS(90-$C1067)) *COS(RADIANS(90-'1. Intensity Data'!$C$8)) +SIN(RADIANS(90-'Climate Stations - U of M'!$C1067)) *SIN(RADIANS(90-'1. Intensity Data'!$C$8)) *COS(RADIANS('Climate Stations - U of M'!$D1067-'1. Intensity Data'!$C$9))) *6371</f>
        <v>307.56811456252274</v>
      </c>
    </row>
    <row r="1068" spans="1:40" x14ac:dyDescent="0.25">
      <c r="A1068">
        <v>874</v>
      </c>
      <c r="B1068" t="s">
        <v>1746</v>
      </c>
      <c r="C1068">
        <v>48.480600000000003</v>
      </c>
      <c r="D1068">
        <v>-115.9061</v>
      </c>
      <c r="E1068">
        <v>588</v>
      </c>
      <c r="F1068" t="s">
        <v>1747</v>
      </c>
      <c r="G1068" t="s">
        <v>2346</v>
      </c>
      <c r="H1068" s="8">
        <v>0.85687999999999998</v>
      </c>
      <c r="I1068" s="8">
        <v>1.5364599999999999</v>
      </c>
      <c r="J1068" s="8">
        <v>1.97885</v>
      </c>
      <c r="K1068" s="8">
        <v>3.2186900000000001</v>
      </c>
      <c r="L1068">
        <f t="shared" si="432"/>
        <v>1929.13392</v>
      </c>
      <c r="M1068">
        <f t="shared" si="433"/>
        <v>0.37806394034705232</v>
      </c>
      <c r="N1068">
        <f t="shared" si="434"/>
        <v>1.172411063707486</v>
      </c>
      <c r="O1068" s="6">
        <f t="shared" si="435"/>
        <v>0.20305277403998734</v>
      </c>
      <c r="P1068" s="6">
        <f t="shared" si="436"/>
        <v>0.23731848251635945</v>
      </c>
      <c r="Q1068">
        <f t="shared" si="437"/>
        <v>0.70486477311192264</v>
      </c>
      <c r="R1068" s="8">
        <v>1.1028615158529615</v>
      </c>
      <c r="S1068">
        <f t="shared" si="438"/>
        <v>1.3156625124077419</v>
      </c>
      <c r="T1068">
        <f t="shared" si="439"/>
        <v>1.0207726389370413</v>
      </c>
      <c r="U1068">
        <f t="shared" si="440"/>
        <v>0.86198578399127923</v>
      </c>
      <c r="V1068">
        <f t="shared" si="441"/>
        <v>0.59734102574834269</v>
      </c>
      <c r="W1068">
        <f t="shared" si="442"/>
        <v>0.37806394034705232</v>
      </c>
      <c r="X1068">
        <f t="shared" si="443"/>
        <v>0.49776795526028927</v>
      </c>
      <c r="Y1068">
        <f t="shared" si="444"/>
        <v>0.60167104020497897</v>
      </c>
      <c r="Z1068">
        <f t="shared" si="445"/>
        <v>2.4529294104294905</v>
      </c>
      <c r="AA1068">
        <f t="shared" si="446"/>
        <v>1.9031348874021909</v>
      </c>
      <c r="AB1068">
        <f t="shared" si="447"/>
        <v>1.6070916826951835</v>
      </c>
      <c r="AC1068">
        <f t="shared" si="448"/>
        <v>1.1136863415168379</v>
      </c>
      <c r="AD1068">
        <f t="shared" si="449"/>
        <v>0.70486477311192264</v>
      </c>
      <c r="AE1068">
        <f t="shared" si="450"/>
        <v>1.0473390155937086</v>
      </c>
      <c r="AF1068">
        <f t="shared" si="451"/>
        <v>1.0634035256687193</v>
      </c>
      <c r="AG1068">
        <f t="shared" si="452"/>
        <v>4.079990501702051</v>
      </c>
      <c r="AH1068">
        <f t="shared" si="453"/>
        <v>3.1655098720102126</v>
      </c>
      <c r="AI1068">
        <f t="shared" si="454"/>
        <v>2.673097225253068</v>
      </c>
      <c r="AJ1068">
        <f t="shared" si="455"/>
        <v>1.852409480657828</v>
      </c>
      <c r="AK1068">
        <f t="shared" si="456"/>
        <v>1.172411063707486</v>
      </c>
      <c r="AL1068">
        <f t="shared" si="457"/>
        <v>1.3740207977806147</v>
      </c>
      <c r="AM1068">
        <f t="shared" si="458"/>
        <v>1.5490180469560901</v>
      </c>
      <c r="AN1068">
        <f>ACOS(COS(RADIANS(90-$C1068)) *COS(RADIANS(90-'1. Intensity Data'!$C$8)) +SIN(RADIANS(90-'Climate Stations - U of M'!$C1068)) *SIN(RADIANS(90-'1. Intensity Data'!$C$8)) *COS(RADIANS('Climate Stations - U of M'!$D1068-'1. Intensity Data'!$C$9))) *6371</f>
        <v>359.870748749342</v>
      </c>
    </row>
    <row r="1069" spans="1:40" x14ac:dyDescent="0.25">
      <c r="A1069">
        <v>875</v>
      </c>
      <c r="B1069" t="s">
        <v>1748</v>
      </c>
      <c r="C1069">
        <v>48.383299999999899</v>
      </c>
      <c r="D1069">
        <v>-115.866699999999</v>
      </c>
      <c r="E1069">
        <v>609.6</v>
      </c>
      <c r="F1069" t="s">
        <v>1749</v>
      </c>
      <c r="G1069" t="s">
        <v>2346</v>
      </c>
      <c r="H1069" s="8">
        <v>0.84665000000000001</v>
      </c>
      <c r="I1069" s="8">
        <v>1.5106200000000001</v>
      </c>
      <c r="J1069" s="8">
        <v>1.97679</v>
      </c>
      <c r="K1069" s="8">
        <v>3.2</v>
      </c>
      <c r="L1069">
        <f t="shared" si="432"/>
        <v>2000.0000640000001</v>
      </c>
      <c r="M1069">
        <f t="shared" si="433"/>
        <v>0.376382223963867</v>
      </c>
      <c r="N1069">
        <f t="shared" si="434"/>
        <v>1.1761744168109376</v>
      </c>
      <c r="O1069" s="6">
        <f t="shared" si="435"/>
        <v>0.20444465478278503</v>
      </c>
      <c r="P1069" s="6">
        <f t="shared" si="436"/>
        <v>0.23467198792062816</v>
      </c>
      <c r="Q1069">
        <f t="shared" si="437"/>
        <v>0.70542320236578282</v>
      </c>
      <c r="R1069" s="8">
        <v>1.4311236975098569</v>
      </c>
      <c r="S1069">
        <f t="shared" si="438"/>
        <v>1.3098101393942569</v>
      </c>
      <c r="T1069">
        <f t="shared" si="439"/>
        <v>1.0162320047024409</v>
      </c>
      <c r="U1069">
        <f t="shared" si="440"/>
        <v>0.85815147063761665</v>
      </c>
      <c r="V1069">
        <f t="shared" si="441"/>
        <v>0.59468391386290986</v>
      </c>
      <c r="W1069">
        <f t="shared" si="442"/>
        <v>0.376382223963867</v>
      </c>
      <c r="X1069">
        <f t="shared" si="443"/>
        <v>0.49394916797290023</v>
      </c>
      <c r="Y1069">
        <f t="shared" si="444"/>
        <v>0.59599727537274116</v>
      </c>
      <c r="Z1069">
        <f t="shared" si="445"/>
        <v>2.4548727442329241</v>
      </c>
      <c r="AA1069">
        <f t="shared" si="446"/>
        <v>1.9046426463876136</v>
      </c>
      <c r="AB1069">
        <f t="shared" si="447"/>
        <v>1.6083649013939847</v>
      </c>
      <c r="AC1069">
        <f t="shared" si="448"/>
        <v>1.114568659737937</v>
      </c>
      <c r="AD1069">
        <f t="shared" si="449"/>
        <v>0.70542320236578282</v>
      </c>
      <c r="AE1069">
        <f t="shared" si="450"/>
        <v>1.1294045610079324</v>
      </c>
      <c r="AF1069">
        <f t="shared" si="451"/>
        <v>1.2167019645024895</v>
      </c>
      <c r="AG1069">
        <f t="shared" si="452"/>
        <v>4.0930869705020623</v>
      </c>
      <c r="AH1069">
        <f t="shared" si="453"/>
        <v>3.1756709253895314</v>
      </c>
      <c r="AI1069">
        <f t="shared" si="454"/>
        <v>2.6816776703289373</v>
      </c>
      <c r="AJ1069">
        <f t="shared" si="455"/>
        <v>1.8583555785612815</v>
      </c>
      <c r="AK1069">
        <f t="shared" si="456"/>
        <v>1.1761744168109376</v>
      </c>
      <c r="AL1069">
        <f t="shared" si="457"/>
        <v>1.3763283126082033</v>
      </c>
      <c r="AM1069">
        <f t="shared" si="458"/>
        <v>1.5500618941602298</v>
      </c>
      <c r="AN1069">
        <f>ACOS(COS(RADIANS(90-$C1069)) *COS(RADIANS(90-'1. Intensity Data'!$C$8)) +SIN(RADIANS(90-'Climate Stations - U of M'!$C1069)) *SIN(RADIANS(90-'1. Intensity Data'!$C$8)) *COS(RADIANS('Climate Stations - U of M'!$D1069-'1. Intensity Data'!$C$9))) *6371</f>
        <v>351.45017357982874</v>
      </c>
    </row>
    <row r="1070" spans="1:40" x14ac:dyDescent="0.25">
      <c r="A1070">
        <v>102</v>
      </c>
      <c r="B1070" t="s">
        <v>206</v>
      </c>
      <c r="C1070">
        <v>48.473199999999899</v>
      </c>
      <c r="D1070">
        <v>-115.8973</v>
      </c>
      <c r="E1070">
        <v>584</v>
      </c>
      <c r="F1070" t="s">
        <v>207</v>
      </c>
      <c r="G1070" t="s">
        <v>2346</v>
      </c>
      <c r="H1070" s="8">
        <v>0.85655000000000003</v>
      </c>
      <c r="I1070" s="8">
        <v>1.52545</v>
      </c>
      <c r="J1070" s="8">
        <v>1.9767300000000001</v>
      </c>
      <c r="K1070" s="8">
        <v>3.2209699999999999</v>
      </c>
      <c r="L1070">
        <f t="shared" si="432"/>
        <v>1916.0105599999999</v>
      </c>
      <c r="M1070">
        <f t="shared" si="433"/>
        <v>0.38012148662035466</v>
      </c>
      <c r="N1070">
        <f t="shared" si="434"/>
        <v>1.169958486287495</v>
      </c>
      <c r="O1070" s="6">
        <f t="shared" si="435"/>
        <v>0.20189988621518792</v>
      </c>
      <c r="P1070" s="6">
        <f t="shared" si="436"/>
        <v>0.24017514973492338</v>
      </c>
      <c r="Q1070">
        <f t="shared" si="437"/>
        <v>0.70506681801120918</v>
      </c>
      <c r="R1070" s="8">
        <v>1.1814482306416538</v>
      </c>
      <c r="S1070">
        <f t="shared" si="438"/>
        <v>1.322822773438834</v>
      </c>
      <c r="T1070">
        <f t="shared" si="439"/>
        <v>1.0263280138749575</v>
      </c>
      <c r="U1070">
        <f t="shared" si="440"/>
        <v>0.86667698949440852</v>
      </c>
      <c r="V1070">
        <f t="shared" si="441"/>
        <v>0.60059194886016043</v>
      </c>
      <c r="W1070">
        <f t="shared" si="442"/>
        <v>0.38012148662035466</v>
      </c>
      <c r="X1070">
        <f t="shared" si="443"/>
        <v>0.49922861496526605</v>
      </c>
      <c r="Y1070">
        <f t="shared" si="444"/>
        <v>0.60261360236864903</v>
      </c>
      <c r="Z1070">
        <f t="shared" si="445"/>
        <v>2.4536325266790078</v>
      </c>
      <c r="AA1070">
        <f t="shared" si="446"/>
        <v>1.903680408630265</v>
      </c>
      <c r="AB1070">
        <f t="shared" si="447"/>
        <v>1.6075523450655569</v>
      </c>
      <c r="AC1070">
        <f t="shared" si="448"/>
        <v>1.1140055724577105</v>
      </c>
      <c r="AD1070">
        <f t="shared" si="449"/>
        <v>0.70506681801120918</v>
      </c>
      <c r="AE1070">
        <f t="shared" si="450"/>
        <v>1.0669856942908815</v>
      </c>
      <c r="AF1070">
        <f t="shared" si="451"/>
        <v>1.1001035214750385</v>
      </c>
      <c r="AG1070">
        <f t="shared" si="452"/>
        <v>4.0714555322804822</v>
      </c>
      <c r="AH1070">
        <f t="shared" si="453"/>
        <v>3.1588879129762368</v>
      </c>
      <c r="AI1070">
        <f t="shared" si="454"/>
        <v>2.6675053487354883</v>
      </c>
      <c r="AJ1070">
        <f t="shared" si="455"/>
        <v>1.8485344083342421</v>
      </c>
      <c r="AK1070">
        <f t="shared" si="456"/>
        <v>1.169958486287495</v>
      </c>
      <c r="AL1070">
        <f t="shared" si="457"/>
        <v>1.3716513647156212</v>
      </c>
      <c r="AM1070">
        <f t="shared" si="458"/>
        <v>1.5467207831912351</v>
      </c>
      <c r="AN1070">
        <f>ACOS(COS(RADIANS(90-$C1070)) *COS(RADIANS(90-'1. Intensity Data'!$C$8)) +SIN(RADIANS(90-'Climate Stations - U of M'!$C1070)) *SIN(RADIANS(90-'1. Intensity Data'!$C$8)) *COS(RADIANS('Climate Stations - U of M'!$D1070-'1. Intensity Data'!$C$9))) *6371</f>
        <v>358.87146753179763</v>
      </c>
    </row>
    <row r="1071" spans="1:40" x14ac:dyDescent="0.25">
      <c r="A1071">
        <v>876</v>
      </c>
      <c r="B1071" t="s">
        <v>1750</v>
      </c>
      <c r="C1071">
        <v>48.716700000000003</v>
      </c>
      <c r="D1071">
        <v>-115.88330000000001</v>
      </c>
      <c r="E1071">
        <v>827.5</v>
      </c>
      <c r="F1071" t="s">
        <v>1751</v>
      </c>
      <c r="G1071" t="s">
        <v>2346</v>
      </c>
      <c r="H1071" s="8">
        <v>0.85428999999999999</v>
      </c>
      <c r="I1071" s="8">
        <v>1.5130600000000001</v>
      </c>
      <c r="J1071" s="8">
        <v>1.98</v>
      </c>
      <c r="K1071" s="8">
        <v>3.2065899999999998</v>
      </c>
      <c r="L1071">
        <f t="shared" si="432"/>
        <v>2714.8951000000002</v>
      </c>
      <c r="M1071">
        <f t="shared" si="433"/>
        <v>0.38909365135233237</v>
      </c>
      <c r="N1071">
        <f t="shared" si="434"/>
        <v>1.1842957705185539</v>
      </c>
      <c r="O1071" s="6">
        <f t="shared" si="435"/>
        <v>0.20327132996478683</v>
      </c>
      <c r="P1071" s="6">
        <f t="shared" si="436"/>
        <v>0.24819670209856992</v>
      </c>
      <c r="Q1071">
        <f t="shared" si="437"/>
        <v>0.71624623630856199</v>
      </c>
      <c r="R1071" s="8">
        <v>1.7863776308751078</v>
      </c>
      <c r="S1071">
        <f t="shared" si="438"/>
        <v>1.3540459067061166</v>
      </c>
      <c r="T1071">
        <f t="shared" si="439"/>
        <v>1.0505528586512973</v>
      </c>
      <c r="U1071">
        <f t="shared" si="440"/>
        <v>0.88713352508331778</v>
      </c>
      <c r="V1071">
        <f t="shared" si="441"/>
        <v>0.61476796913668519</v>
      </c>
      <c r="W1071">
        <f t="shared" si="442"/>
        <v>0.38909365135233237</v>
      </c>
      <c r="X1071">
        <f t="shared" si="443"/>
        <v>0.50539273851424926</v>
      </c>
      <c r="Y1071">
        <f t="shared" si="444"/>
        <v>0.60634034617079313</v>
      </c>
      <c r="Z1071">
        <f t="shared" si="445"/>
        <v>2.4925369023537955</v>
      </c>
      <c r="AA1071">
        <f t="shared" si="446"/>
        <v>1.9338648380331174</v>
      </c>
      <c r="AB1071">
        <f t="shared" si="447"/>
        <v>1.6330414187835212</v>
      </c>
      <c r="AC1071">
        <f t="shared" si="448"/>
        <v>1.131669053367528</v>
      </c>
      <c r="AD1071">
        <f t="shared" si="449"/>
        <v>0.71624623630856199</v>
      </c>
      <c r="AE1071">
        <f t="shared" si="450"/>
        <v>1.2182180443492452</v>
      </c>
      <c r="AF1071">
        <f t="shared" si="451"/>
        <v>1.3826055513840614</v>
      </c>
      <c r="AG1071">
        <f t="shared" si="452"/>
        <v>4.1213492814045676</v>
      </c>
      <c r="AH1071">
        <f t="shared" si="453"/>
        <v>3.1975985804000961</v>
      </c>
      <c r="AI1071">
        <f t="shared" si="454"/>
        <v>2.7001943567823026</v>
      </c>
      <c r="AJ1071">
        <f t="shared" si="455"/>
        <v>1.8711873174193152</v>
      </c>
      <c r="AK1071">
        <f t="shared" si="456"/>
        <v>1.1842957705185539</v>
      </c>
      <c r="AL1071">
        <f t="shared" si="457"/>
        <v>1.3832218278889155</v>
      </c>
      <c r="AM1071">
        <f t="shared" si="458"/>
        <v>1.5558896456863893</v>
      </c>
      <c r="AN1071">
        <f>ACOS(COS(RADIANS(90-$C1071)) *COS(RADIANS(90-'1. Intensity Data'!$C$8)) +SIN(RADIANS(90-'Climate Stations - U of M'!$C1071)) *SIN(RADIANS(90-'1. Intensity Data'!$C$8)) *COS(RADIANS('Climate Stations - U of M'!$D1071-'1. Intensity Data'!$C$9))) *6371</f>
        <v>373.95657921953239</v>
      </c>
    </row>
    <row r="1072" spans="1:40" x14ac:dyDescent="0.25">
      <c r="A1072" s="1">
        <v>1044</v>
      </c>
      <c r="B1072" t="s">
        <v>2083</v>
      </c>
      <c r="C1072">
        <v>48.466700000000003</v>
      </c>
      <c r="D1072">
        <v>-115.91670000000001</v>
      </c>
      <c r="E1072">
        <v>594.39999999999895</v>
      </c>
      <c r="F1072" t="s">
        <v>2084</v>
      </c>
      <c r="G1072" t="s">
        <v>2346</v>
      </c>
      <c r="H1072" s="8">
        <v>0.85392999999999997</v>
      </c>
      <c r="I1072" s="8">
        <v>1.5670900000000001</v>
      </c>
      <c r="J1072" s="8">
        <v>1.98508</v>
      </c>
      <c r="K1072" s="8">
        <v>3.2</v>
      </c>
      <c r="L1072">
        <f t="shared" si="432"/>
        <v>1950.1312959999966</v>
      </c>
      <c r="M1072">
        <f t="shared" si="433"/>
        <v>0.36934298275809702</v>
      </c>
      <c r="N1072">
        <f t="shared" si="434"/>
        <v>1.1825524211749998</v>
      </c>
      <c r="O1072" s="6">
        <f t="shared" si="435"/>
        <v>0.20787440086332062</v>
      </c>
      <c r="P1072" s="6">
        <f t="shared" si="436"/>
        <v>0.22525542788909836</v>
      </c>
      <c r="Q1072">
        <f t="shared" si="437"/>
        <v>0.70390392453204909</v>
      </c>
      <c r="R1072" s="8">
        <v>1.2191219916184504</v>
      </c>
      <c r="S1072">
        <f t="shared" si="438"/>
        <v>1.2853135799981774</v>
      </c>
      <c r="T1072">
        <f t="shared" si="439"/>
        <v>0.99722605344686199</v>
      </c>
      <c r="U1072">
        <f t="shared" si="440"/>
        <v>0.84210200068846108</v>
      </c>
      <c r="V1072">
        <f t="shared" si="441"/>
        <v>0.58356191275779334</v>
      </c>
      <c r="W1072">
        <f t="shared" si="442"/>
        <v>0.36934298275809702</v>
      </c>
      <c r="X1072">
        <f t="shared" si="443"/>
        <v>0.4904897370685728</v>
      </c>
      <c r="Y1072">
        <f t="shared" si="444"/>
        <v>0.59564511981006574</v>
      </c>
      <c r="Z1072">
        <f t="shared" si="445"/>
        <v>2.4495856573715309</v>
      </c>
      <c r="AA1072">
        <f t="shared" si="446"/>
        <v>1.9005405962365325</v>
      </c>
      <c r="AB1072">
        <f t="shared" si="447"/>
        <v>1.6049009479330718</v>
      </c>
      <c r="AC1072">
        <f t="shared" si="448"/>
        <v>1.1121682007606377</v>
      </c>
      <c r="AD1072">
        <f t="shared" si="449"/>
        <v>0.70390392453204909</v>
      </c>
      <c r="AE1072">
        <f t="shared" si="450"/>
        <v>1.0764041345350808</v>
      </c>
      <c r="AF1072">
        <f t="shared" si="451"/>
        <v>1.1176971678512024</v>
      </c>
      <c r="AG1072">
        <f t="shared" si="452"/>
        <v>4.1152824256889993</v>
      </c>
      <c r="AH1072">
        <f t="shared" si="453"/>
        <v>3.1928915371724993</v>
      </c>
      <c r="AI1072">
        <f t="shared" si="454"/>
        <v>2.6962195202789991</v>
      </c>
      <c r="AJ1072">
        <f t="shared" si="455"/>
        <v>1.8684328254564997</v>
      </c>
      <c r="AK1072">
        <f t="shared" si="456"/>
        <v>1.1825524211749998</v>
      </c>
      <c r="AL1072">
        <f t="shared" si="457"/>
        <v>1.3831843158812498</v>
      </c>
      <c r="AM1072">
        <f t="shared" si="458"/>
        <v>1.557332800486275</v>
      </c>
      <c r="AN1072">
        <f>ACOS(COS(RADIANS(90-$C1072)) *COS(RADIANS(90-'1. Intensity Data'!$C$8)) +SIN(RADIANS(90-'Climate Stations - U of M'!$C1072)) *SIN(RADIANS(90-'1. Intensity Data'!$C$8)) *COS(RADIANS('Climate Stations - U of M'!$D1072-'1. Intensity Data'!$C$9))) *6371</f>
        <v>359.65039828864309</v>
      </c>
    </row>
    <row r="1073" spans="1:40" x14ac:dyDescent="0.25">
      <c r="A1073">
        <v>877</v>
      </c>
      <c r="B1073" t="s">
        <v>1752</v>
      </c>
      <c r="C1073">
        <v>48.85</v>
      </c>
      <c r="D1073">
        <v>-108.4</v>
      </c>
      <c r="E1073">
        <v>928.39999999999895</v>
      </c>
      <c r="F1073" t="s">
        <v>1753</v>
      </c>
      <c r="G1073" t="s">
        <v>2345</v>
      </c>
      <c r="H1073" s="8">
        <v>1.17384</v>
      </c>
      <c r="I1073" s="8">
        <v>1.63388</v>
      </c>
      <c r="J1073" s="8">
        <v>2.8191199999999998</v>
      </c>
      <c r="K1073" s="8">
        <v>3.86225</v>
      </c>
      <c r="L1073">
        <f t="shared" si="432"/>
        <v>3045.9318559999965</v>
      </c>
      <c r="M1073">
        <f t="shared" si="433"/>
        <v>0.77856387714152808</v>
      </c>
      <c r="N1073">
        <f t="shared" si="434"/>
        <v>2.137317751180198</v>
      </c>
      <c r="O1073" s="6">
        <f t="shared" si="435"/>
        <v>0.34732767986111651</v>
      </c>
      <c r="P1073" s="6">
        <f t="shared" si="436"/>
        <v>0.53781467511536762</v>
      </c>
      <c r="Q1073">
        <f t="shared" si="437"/>
        <v>1.3375662131477828</v>
      </c>
      <c r="R1073" s="8">
        <v>1.2791262914836046</v>
      </c>
      <c r="S1073">
        <f t="shared" si="438"/>
        <v>2.7094022924525176</v>
      </c>
      <c r="T1073">
        <f t="shared" si="439"/>
        <v>2.1021224682821256</v>
      </c>
      <c r="U1073">
        <f t="shared" si="440"/>
        <v>1.7751256398826838</v>
      </c>
      <c r="V1073">
        <f t="shared" si="441"/>
        <v>1.2301309258836144</v>
      </c>
      <c r="W1073">
        <f t="shared" si="442"/>
        <v>0.77856387714152808</v>
      </c>
      <c r="X1073">
        <f t="shared" si="443"/>
        <v>0.87738290785614614</v>
      </c>
      <c r="Y1073">
        <f t="shared" si="444"/>
        <v>0.96315782651643456</v>
      </c>
      <c r="Z1073">
        <f t="shared" si="445"/>
        <v>4.6547304217542838</v>
      </c>
      <c r="AA1073">
        <f t="shared" si="446"/>
        <v>3.6114287754990135</v>
      </c>
      <c r="AB1073">
        <f t="shared" si="447"/>
        <v>3.0496509659769444</v>
      </c>
      <c r="AC1073">
        <f t="shared" si="448"/>
        <v>2.1133546167734969</v>
      </c>
      <c r="AD1073">
        <f t="shared" si="449"/>
        <v>1.3375662131477828</v>
      </c>
      <c r="AE1073">
        <f t="shared" si="450"/>
        <v>1.0914052095013693</v>
      </c>
      <c r="AF1073">
        <f t="shared" si="451"/>
        <v>1.1457191758882295</v>
      </c>
      <c r="AG1073">
        <f t="shared" si="452"/>
        <v>7.4378657741070882</v>
      </c>
      <c r="AH1073">
        <f t="shared" si="453"/>
        <v>5.7707579281865353</v>
      </c>
      <c r="AI1073">
        <f t="shared" si="454"/>
        <v>4.8730844726908513</v>
      </c>
      <c r="AJ1073">
        <f t="shared" si="455"/>
        <v>3.3769620468647128</v>
      </c>
      <c r="AK1073">
        <f t="shared" si="456"/>
        <v>2.137317751180198</v>
      </c>
      <c r="AL1073">
        <f t="shared" si="457"/>
        <v>2.3077683133851483</v>
      </c>
      <c r="AM1073">
        <f t="shared" si="458"/>
        <v>2.4557194013790458</v>
      </c>
      <c r="AN1073">
        <f>ACOS(COS(RADIANS(90-$C1073)) *COS(RADIANS(90-'1. Intensity Data'!$C$8)) +SIN(RADIANS(90-'Climate Stations - U of M'!$C1073)) *SIN(RADIANS(90-'1. Intensity Data'!$C$8)) *COS(RADIANS('Climate Stations - U of M'!$D1073-'1. Intensity Data'!$C$9))) *6371</f>
        <v>368.92863445992009</v>
      </c>
    </row>
    <row r="1074" spans="1:40" x14ac:dyDescent="0.25">
      <c r="A1074">
        <v>878</v>
      </c>
      <c r="B1074" t="s">
        <v>1754</v>
      </c>
      <c r="C1074">
        <v>48.999200000000002</v>
      </c>
      <c r="D1074">
        <v>-108.389399999999</v>
      </c>
      <c r="E1074">
        <v>908.89999999999895</v>
      </c>
      <c r="F1074" t="s">
        <v>1755</v>
      </c>
      <c r="G1074" t="s">
        <v>2345</v>
      </c>
      <c r="H1074" s="8">
        <v>-9.9989999999999996E-2</v>
      </c>
      <c r="I1074" s="8">
        <v>-9.9989999999999996E-2</v>
      </c>
      <c r="J1074" s="8">
        <v>-9.9989999999999996E-2</v>
      </c>
      <c r="K1074" s="8">
        <v>-9.9989999999999996E-2</v>
      </c>
      <c r="L1074">
        <f t="shared" si="432"/>
        <v>2981.9554759999965</v>
      </c>
      <c r="M1074">
        <f t="shared" si="433"/>
        <v>-6.0991100000000006E-2</v>
      </c>
      <c r="N1074">
        <f t="shared" si="434"/>
        <v>0.50584890572000007</v>
      </c>
      <c r="O1074" s="6">
        <f t="shared" si="435"/>
        <v>0.1448968998734104</v>
      </c>
      <c r="P1074" s="6">
        <f t="shared" si="436"/>
        <v>-0.16142597761913116</v>
      </c>
      <c r="Q1074">
        <f t="shared" si="437"/>
        <v>0.1722114640504345</v>
      </c>
      <c r="R1074" s="8">
        <v>1.2697931607032973</v>
      </c>
      <c r="S1074">
        <f t="shared" si="438"/>
        <v>-0.21224902800000001</v>
      </c>
      <c r="T1074">
        <f t="shared" si="439"/>
        <v>-0.16467597000000003</v>
      </c>
      <c r="U1074">
        <f t="shared" si="440"/>
        <v>-0.139059708</v>
      </c>
      <c r="V1074">
        <f t="shared" si="441"/>
        <v>-9.6365938000000012E-2</v>
      </c>
      <c r="W1074">
        <f t="shared" si="442"/>
        <v>-6.0991100000000006E-2</v>
      </c>
      <c r="X1074">
        <f t="shared" si="443"/>
        <v>-7.0740825000000007E-2</v>
      </c>
      <c r="Y1074">
        <f t="shared" si="444"/>
        <v>-7.9203586300000003E-2</v>
      </c>
      <c r="Z1074">
        <f t="shared" si="445"/>
        <v>0.59929589489551205</v>
      </c>
      <c r="AA1074">
        <f t="shared" si="446"/>
        <v>0.46497095293617319</v>
      </c>
      <c r="AB1074">
        <f t="shared" si="447"/>
        <v>0.3926421380349906</v>
      </c>
      <c r="AC1074">
        <f t="shared" si="448"/>
        <v>0.27209411319968652</v>
      </c>
      <c r="AD1074">
        <f t="shared" si="449"/>
        <v>0.1722114640504345</v>
      </c>
      <c r="AE1074">
        <f t="shared" si="450"/>
        <v>1.0890719268062925</v>
      </c>
      <c r="AF1074">
        <f t="shared" si="451"/>
        <v>1.141360603813826</v>
      </c>
      <c r="AG1074">
        <f t="shared" si="452"/>
        <v>1.7603541919056003</v>
      </c>
      <c r="AH1074">
        <f t="shared" si="453"/>
        <v>1.3657920454440002</v>
      </c>
      <c r="AI1074">
        <f t="shared" si="454"/>
        <v>1.1533355050416001</v>
      </c>
      <c r="AJ1074">
        <f t="shared" si="455"/>
        <v>0.79924127103760012</v>
      </c>
      <c r="AK1074">
        <f t="shared" si="456"/>
        <v>0.50584890572000007</v>
      </c>
      <c r="AL1074">
        <f t="shared" si="457"/>
        <v>0.35438917929000002</v>
      </c>
      <c r="AM1074">
        <f t="shared" si="458"/>
        <v>0.22292213674876007</v>
      </c>
      <c r="AN1074">
        <f>ACOS(COS(RADIANS(90-$C1074)) *COS(RADIANS(90-'1. Intensity Data'!$C$8)) +SIN(RADIANS(90-'Climate Stations - U of M'!$C1074)) *SIN(RADIANS(90-'1. Intensity Data'!$C$8)) *COS(RADIANS('Climate Stations - U of M'!$D1074-'1. Intensity Data'!$C$9))) *6371</f>
        <v>380.69832980582305</v>
      </c>
    </row>
    <row r="1075" spans="1:40" x14ac:dyDescent="0.25">
      <c r="A1075" s="1">
        <v>1139</v>
      </c>
      <c r="B1075" t="s">
        <v>2270</v>
      </c>
      <c r="C1075">
        <v>46.149999999999899</v>
      </c>
      <c r="D1075">
        <v>-114.45</v>
      </c>
      <c r="E1075" s="13">
        <v>1706.9</v>
      </c>
      <c r="F1075" t="s">
        <v>2271</v>
      </c>
      <c r="G1075" t="s">
        <v>2346</v>
      </c>
      <c r="H1075" s="8">
        <v>1.1903999999999999</v>
      </c>
      <c r="I1075" s="8">
        <v>2.19523</v>
      </c>
      <c r="J1075" s="8">
        <v>2.3947500000000002</v>
      </c>
      <c r="K1075" s="8">
        <v>4.5802399999999999</v>
      </c>
      <c r="L1075">
        <f t="shared" si="432"/>
        <v>5600.0657959999999</v>
      </c>
      <c r="M1075">
        <f t="shared" si="433"/>
        <v>0.53396126152318013</v>
      </c>
      <c r="N1075">
        <f t="shared" si="434"/>
        <v>1.2328943549878852</v>
      </c>
      <c r="O1075" s="6">
        <f t="shared" si="435"/>
        <v>0.17866282802910338</v>
      </c>
      <c r="P1075" s="6">
        <f t="shared" si="436"/>
        <v>0.41012162600394075</v>
      </c>
      <c r="Q1075">
        <f t="shared" si="437"/>
        <v>0.82150799049591305</v>
      </c>
      <c r="R1075" s="8">
        <v>1.3922777306733156</v>
      </c>
      <c r="S1075">
        <f t="shared" si="438"/>
        <v>1.8581851901006665</v>
      </c>
      <c r="T1075">
        <f t="shared" si="439"/>
        <v>1.4416954061125864</v>
      </c>
      <c r="U1075">
        <f t="shared" si="440"/>
        <v>1.2174316762728505</v>
      </c>
      <c r="V1075">
        <f t="shared" si="441"/>
        <v>0.84365879320662462</v>
      </c>
      <c r="W1075">
        <f t="shared" si="442"/>
        <v>0.53396126152318013</v>
      </c>
      <c r="X1075">
        <f t="shared" si="443"/>
        <v>0.69807094614238507</v>
      </c>
      <c r="Y1075">
        <f t="shared" si="444"/>
        <v>0.84051815239185501</v>
      </c>
      <c r="Z1075">
        <f t="shared" si="445"/>
        <v>2.8588478069257772</v>
      </c>
      <c r="AA1075">
        <f t="shared" si="446"/>
        <v>2.218071574338965</v>
      </c>
      <c r="AB1075">
        <f t="shared" si="447"/>
        <v>1.8730382183306815</v>
      </c>
      <c r="AC1075">
        <f t="shared" si="448"/>
        <v>1.2979826249835427</v>
      </c>
      <c r="AD1075">
        <f t="shared" si="449"/>
        <v>0.82150799049591305</v>
      </c>
      <c r="AE1075">
        <f t="shared" si="450"/>
        <v>1.1196930692987972</v>
      </c>
      <c r="AF1075">
        <f t="shared" si="451"/>
        <v>1.1985608979898246</v>
      </c>
      <c r="AG1075">
        <f t="shared" si="452"/>
        <v>4.2904723553578403</v>
      </c>
      <c r="AH1075">
        <f t="shared" si="453"/>
        <v>3.3288147584672902</v>
      </c>
      <c r="AI1075">
        <f t="shared" si="454"/>
        <v>2.8109991293723779</v>
      </c>
      <c r="AJ1075">
        <f t="shared" si="455"/>
        <v>1.9479730808808589</v>
      </c>
      <c r="AK1075">
        <f t="shared" si="456"/>
        <v>1.2328943549878852</v>
      </c>
      <c r="AL1075">
        <f t="shared" si="457"/>
        <v>1.523358266240914</v>
      </c>
      <c r="AM1075">
        <f t="shared" si="458"/>
        <v>1.7754809412085431</v>
      </c>
      <c r="AN1075">
        <f>ACOS(COS(RADIANS(90-$C1075)) *COS(RADIANS(90-'1. Intensity Data'!$C$8)) +SIN(RADIANS(90-'Climate Stations - U of M'!$C1075)) *SIN(RADIANS(90-'1. Intensity Data'!$C$8)) *COS(RADIANS('Climate Stations - U of M'!$D1075-'1. Intensity Data'!$C$9))) *6371</f>
        <v>193.26560209735231</v>
      </c>
    </row>
    <row r="1076" spans="1:40" x14ac:dyDescent="0.25">
      <c r="A1076">
        <v>879</v>
      </c>
      <c r="B1076" t="s">
        <v>1756</v>
      </c>
      <c r="C1076">
        <v>45.547199999999897</v>
      </c>
      <c r="D1076">
        <v>-112.3261</v>
      </c>
      <c r="E1076" s="13">
        <v>1409.7</v>
      </c>
      <c r="F1076" t="s">
        <v>1757</v>
      </c>
      <c r="G1076" t="s">
        <v>2345</v>
      </c>
      <c r="H1076" s="8">
        <v>0.62631999999999999</v>
      </c>
      <c r="I1076" s="8">
        <v>1.11538</v>
      </c>
      <c r="J1076" s="8">
        <v>1.5415000000000001</v>
      </c>
      <c r="K1076" s="8">
        <v>2.6674000000000002</v>
      </c>
      <c r="L1076">
        <f t="shared" si="432"/>
        <v>4625.0001480000001</v>
      </c>
      <c r="M1076">
        <f t="shared" si="433"/>
        <v>0.34101108208502934</v>
      </c>
      <c r="N1076">
        <f t="shared" si="434"/>
        <v>1.2066146365024908</v>
      </c>
      <c r="O1076" s="6">
        <f t="shared" si="435"/>
        <v>0.2212675010388204</v>
      </c>
      <c r="P1076" s="6">
        <f t="shared" si="436"/>
        <v>0.18764013759042608</v>
      </c>
      <c r="Q1076">
        <f t="shared" si="437"/>
        <v>0.69712738704645849</v>
      </c>
      <c r="R1076" s="8">
        <v>1.3637957822830626</v>
      </c>
      <c r="S1076">
        <f t="shared" si="438"/>
        <v>1.1867185656559021</v>
      </c>
      <c r="T1076">
        <f t="shared" si="439"/>
        <v>0.92072992162957923</v>
      </c>
      <c r="U1076">
        <f t="shared" si="440"/>
        <v>0.77750526715386681</v>
      </c>
      <c r="V1076">
        <f t="shared" si="441"/>
        <v>0.53879750969434637</v>
      </c>
      <c r="W1076">
        <f t="shared" si="442"/>
        <v>0.34101108208502934</v>
      </c>
      <c r="X1076">
        <f t="shared" si="443"/>
        <v>0.41233831156377199</v>
      </c>
      <c r="Y1076">
        <f t="shared" si="444"/>
        <v>0.47425034675132061</v>
      </c>
      <c r="Z1076">
        <f t="shared" si="445"/>
        <v>2.4260033069216753</v>
      </c>
      <c r="AA1076">
        <f t="shared" si="446"/>
        <v>1.8822439450254382</v>
      </c>
      <c r="AB1076">
        <f t="shared" si="447"/>
        <v>1.5894504424659253</v>
      </c>
      <c r="AC1076">
        <f t="shared" si="448"/>
        <v>1.1014612715334045</v>
      </c>
      <c r="AD1076">
        <f t="shared" si="449"/>
        <v>0.69712738704645849</v>
      </c>
      <c r="AE1076">
        <f t="shared" si="450"/>
        <v>1.1125725822012338</v>
      </c>
      <c r="AF1076">
        <f t="shared" si="451"/>
        <v>1.1852598280915765</v>
      </c>
      <c r="AG1076">
        <f t="shared" si="452"/>
        <v>4.1990189350286675</v>
      </c>
      <c r="AH1076">
        <f t="shared" si="453"/>
        <v>3.2578595185567254</v>
      </c>
      <c r="AI1076">
        <f t="shared" si="454"/>
        <v>2.7510813712256788</v>
      </c>
      <c r="AJ1076">
        <f t="shared" si="455"/>
        <v>1.9064511256739356</v>
      </c>
      <c r="AK1076">
        <f t="shared" si="456"/>
        <v>1.2066146365024908</v>
      </c>
      <c r="AL1076">
        <f t="shared" si="457"/>
        <v>1.2903359773768681</v>
      </c>
      <c r="AM1076">
        <f t="shared" si="458"/>
        <v>1.3630061012558277</v>
      </c>
      <c r="AN1076">
        <f>ACOS(COS(RADIANS(90-$C1076)) *COS(RADIANS(90-'1. Intensity Data'!$C$8)) +SIN(RADIANS(90-'Climate Stations - U of M'!$C1076)) *SIN(RADIANS(90-'1. Intensity Data'!$C$8)) *COS(RADIANS('Climate Stations - U of M'!$D1076-'1. Intensity Data'!$C$9))) *6371</f>
        <v>118.52791306427655</v>
      </c>
    </row>
    <row r="1077" spans="1:40" x14ac:dyDescent="0.25">
      <c r="A1077" s="1">
        <v>1138</v>
      </c>
      <c r="B1077" t="s">
        <v>2268</v>
      </c>
      <c r="C1077">
        <v>46.149999999999899</v>
      </c>
      <c r="D1077">
        <v>-114.5</v>
      </c>
      <c r="E1077" s="13">
        <v>1950.7</v>
      </c>
      <c r="F1077" t="s">
        <v>2269</v>
      </c>
      <c r="G1077" t="s">
        <v>2346</v>
      </c>
      <c r="H1077" s="8">
        <v>1.23627</v>
      </c>
      <c r="I1077" s="8">
        <v>2.2999999999999998</v>
      </c>
      <c r="J1077" s="8">
        <v>2.6</v>
      </c>
      <c r="K1077" s="8">
        <v>4.5922299999999998</v>
      </c>
      <c r="L1077">
        <f t="shared" si="432"/>
        <v>6399.9345880000001</v>
      </c>
      <c r="M1077">
        <f t="shared" si="433"/>
        <v>0.55546302312865226</v>
      </c>
      <c r="N1077">
        <f t="shared" si="434"/>
        <v>1.3882739880473132</v>
      </c>
      <c r="O1077" s="6">
        <f t="shared" si="435"/>
        <v>0.21288498655633928</v>
      </c>
      <c r="P1077" s="6">
        <f t="shared" si="436"/>
        <v>0.40790239491358382</v>
      </c>
      <c r="Q1077">
        <f t="shared" si="437"/>
        <v>0.89808819148044849</v>
      </c>
      <c r="R1077" s="8">
        <v>1.2805650437259986</v>
      </c>
      <c r="S1077">
        <f t="shared" si="438"/>
        <v>1.9330113204877097</v>
      </c>
      <c r="T1077">
        <f t="shared" si="439"/>
        <v>1.499750162447361</v>
      </c>
      <c r="U1077">
        <f t="shared" si="440"/>
        <v>1.266455692733327</v>
      </c>
      <c r="V1077">
        <f t="shared" si="441"/>
        <v>0.87763157654327062</v>
      </c>
      <c r="W1077">
        <f t="shared" si="442"/>
        <v>0.55546302312865226</v>
      </c>
      <c r="X1077">
        <f t="shared" si="443"/>
        <v>0.7256647673464891</v>
      </c>
      <c r="Y1077">
        <f t="shared" si="444"/>
        <v>0.87339988132757163</v>
      </c>
      <c r="Z1077">
        <f t="shared" si="445"/>
        <v>3.125346906351961</v>
      </c>
      <c r="AA1077">
        <f t="shared" si="446"/>
        <v>2.4248381169972109</v>
      </c>
      <c r="AB1077">
        <f t="shared" si="447"/>
        <v>2.0476410765754225</v>
      </c>
      <c r="AC1077">
        <f t="shared" si="448"/>
        <v>1.4189793425391086</v>
      </c>
      <c r="AD1077">
        <f t="shared" si="449"/>
        <v>0.89808819148044849</v>
      </c>
      <c r="AE1077">
        <f t="shared" si="450"/>
        <v>1.0917648975619678</v>
      </c>
      <c r="AF1077">
        <f t="shared" si="451"/>
        <v>1.1463910731854274</v>
      </c>
      <c r="AG1077">
        <f t="shared" si="452"/>
        <v>4.83119347840465</v>
      </c>
      <c r="AH1077">
        <f t="shared" si="453"/>
        <v>3.7483397677277459</v>
      </c>
      <c r="AI1077">
        <f t="shared" si="454"/>
        <v>3.1652646927478738</v>
      </c>
      <c r="AJ1077">
        <f t="shared" si="455"/>
        <v>2.1934729011147551</v>
      </c>
      <c r="AK1077">
        <f t="shared" si="456"/>
        <v>1.3882739880473132</v>
      </c>
      <c r="AL1077">
        <f t="shared" si="457"/>
        <v>1.6912054910354848</v>
      </c>
      <c r="AM1077">
        <f t="shared" si="458"/>
        <v>1.9541500356292181</v>
      </c>
      <c r="AN1077">
        <f>ACOS(COS(RADIANS(90-$C1077)) *COS(RADIANS(90-'1. Intensity Data'!$C$8)) +SIN(RADIANS(90-'Climate Stations - U of M'!$C1077)) *SIN(RADIANS(90-'1. Intensity Data'!$C$8)) *COS(RADIANS('Climate Stations - U of M'!$D1077-'1. Intensity Data'!$C$9))) *6371</f>
        <v>196.97827235442844</v>
      </c>
    </row>
    <row r="1078" spans="1:40" x14ac:dyDescent="0.25">
      <c r="A1078">
        <v>231</v>
      </c>
      <c r="B1078" t="s">
        <v>464</v>
      </c>
      <c r="C1078">
        <v>46.4268</v>
      </c>
      <c r="D1078">
        <v>-110.07980000000001</v>
      </c>
      <c r="E1078" s="13">
        <v>1354.8</v>
      </c>
      <c r="F1078" t="s">
        <v>465</v>
      </c>
      <c r="G1078" t="s">
        <v>2345</v>
      </c>
      <c r="H1078" s="8">
        <v>0.94167000000000001</v>
      </c>
      <c r="I1078" s="8">
        <v>1.4857100000000001</v>
      </c>
      <c r="J1078" s="8">
        <v>2.2714300000000001</v>
      </c>
      <c r="K1078" s="8">
        <v>3.4714299999999998</v>
      </c>
      <c r="L1078">
        <f t="shared" si="432"/>
        <v>4444.8820319999995</v>
      </c>
      <c r="M1078">
        <f t="shared" si="433"/>
        <v>0.55919432871892905</v>
      </c>
      <c r="N1078">
        <f t="shared" si="434"/>
        <v>1.6627407346306646</v>
      </c>
      <c r="O1078" s="6">
        <f t="shared" si="435"/>
        <v>0.28209098064620386</v>
      </c>
      <c r="P1078" s="6">
        <f t="shared" si="436"/>
        <v>0.36366376082262286</v>
      </c>
      <c r="Q1078">
        <f t="shared" si="437"/>
        <v>1.0132022477266438</v>
      </c>
      <c r="R1078" s="8">
        <v>1.3548787383396408</v>
      </c>
      <c r="S1078">
        <f t="shared" si="438"/>
        <v>1.9459962639418729</v>
      </c>
      <c r="T1078">
        <f t="shared" si="439"/>
        <v>1.5098246875411083</v>
      </c>
      <c r="U1078">
        <f t="shared" si="440"/>
        <v>1.2749630694791581</v>
      </c>
      <c r="V1078">
        <f t="shared" si="441"/>
        <v>0.88352703937590793</v>
      </c>
      <c r="W1078">
        <f t="shared" si="442"/>
        <v>0.55919432871892905</v>
      </c>
      <c r="X1078">
        <f t="shared" si="443"/>
        <v>0.6548132465391967</v>
      </c>
      <c r="Y1078">
        <f t="shared" si="444"/>
        <v>0.73781046720718924</v>
      </c>
      <c r="Z1078">
        <f t="shared" si="445"/>
        <v>3.5259438220887205</v>
      </c>
      <c r="AA1078">
        <f t="shared" si="446"/>
        <v>2.7356460688619384</v>
      </c>
      <c r="AB1078">
        <f t="shared" si="447"/>
        <v>2.3101011248167476</v>
      </c>
      <c r="AC1078">
        <f t="shared" si="448"/>
        <v>1.6008595514080972</v>
      </c>
      <c r="AD1078">
        <f t="shared" si="449"/>
        <v>1.0132022477266438</v>
      </c>
      <c r="AE1078">
        <f t="shared" si="450"/>
        <v>1.1103433212153784</v>
      </c>
      <c r="AF1078">
        <f t="shared" si="451"/>
        <v>1.1810955685699984</v>
      </c>
      <c r="AG1078">
        <f t="shared" si="452"/>
        <v>5.7863377565147118</v>
      </c>
      <c r="AH1078">
        <f t="shared" si="453"/>
        <v>4.4893999835027945</v>
      </c>
      <c r="AI1078">
        <f t="shared" si="454"/>
        <v>3.791048874957915</v>
      </c>
      <c r="AJ1078">
        <f t="shared" si="455"/>
        <v>2.6271303607164502</v>
      </c>
      <c r="AK1078">
        <f t="shared" si="456"/>
        <v>1.6627407346306646</v>
      </c>
      <c r="AL1078">
        <f t="shared" si="457"/>
        <v>1.8149130509729985</v>
      </c>
      <c r="AM1078">
        <f t="shared" si="458"/>
        <v>1.9469986215581443</v>
      </c>
      <c r="AN1078">
        <f>ACOS(COS(RADIANS(90-$C1078)) *COS(RADIANS(90-'1. Intensity Data'!$C$8)) +SIN(RADIANS(90-'Climate Stations - U of M'!$C1078)) *SIN(RADIANS(90-'1. Intensity Data'!$C$8)) *COS(RADIANS('Climate Stations - U of M'!$D1078-'1. Intensity Data'!$C$9))) *6371</f>
        <v>149.08204959009169</v>
      </c>
    </row>
    <row r="1079" spans="1:40" x14ac:dyDescent="0.25">
      <c r="A1079">
        <v>880</v>
      </c>
      <c r="B1079" t="s">
        <v>1758</v>
      </c>
      <c r="C1079">
        <v>47.355800000000002</v>
      </c>
      <c r="D1079">
        <v>-111.4389</v>
      </c>
      <c r="E1079" s="13">
        <v>1016.8</v>
      </c>
      <c r="F1079" t="s">
        <v>1759</v>
      </c>
      <c r="G1079" t="s">
        <v>2345</v>
      </c>
      <c r="H1079" s="8">
        <v>1.0270900000000001</v>
      </c>
      <c r="I1079" s="8">
        <v>1.6808000000000001</v>
      </c>
      <c r="J1079" s="8">
        <v>2.4384600000000001</v>
      </c>
      <c r="K1079" s="8">
        <v>3.8895200000000001</v>
      </c>
      <c r="L1079">
        <f t="shared" si="432"/>
        <v>3335.9581119999998</v>
      </c>
      <c r="M1079">
        <f t="shared" si="433"/>
        <v>0.58658718622620176</v>
      </c>
      <c r="N1079">
        <f t="shared" si="434"/>
        <v>1.7281817897909288</v>
      </c>
      <c r="O1079" s="6">
        <f t="shared" si="435"/>
        <v>0.29181694534533714</v>
      </c>
      <c r="P1079" s="6">
        <f t="shared" si="436"/>
        <v>0.38431509332046576</v>
      </c>
      <c r="Q1079">
        <f t="shared" si="437"/>
        <v>1.0562484415556974</v>
      </c>
      <c r="R1079" s="8">
        <v>1.1993890378065539</v>
      </c>
      <c r="S1079">
        <f t="shared" si="438"/>
        <v>2.041323408067182</v>
      </c>
      <c r="T1079">
        <f t="shared" si="439"/>
        <v>1.5837854028107448</v>
      </c>
      <c r="U1079">
        <f t="shared" si="440"/>
        <v>1.3374187845957399</v>
      </c>
      <c r="V1079">
        <f t="shared" si="441"/>
        <v>0.92680775423739881</v>
      </c>
      <c r="W1079">
        <f t="shared" si="442"/>
        <v>0.58658718622620176</v>
      </c>
      <c r="X1079">
        <f t="shared" si="443"/>
        <v>0.69671288966965128</v>
      </c>
      <c r="Y1079">
        <f t="shared" si="444"/>
        <v>0.79230200025856556</v>
      </c>
      <c r="Z1079">
        <f t="shared" si="445"/>
        <v>3.6757445766138268</v>
      </c>
      <c r="AA1079">
        <f t="shared" si="446"/>
        <v>2.851870792200383</v>
      </c>
      <c r="AB1079">
        <f t="shared" si="447"/>
        <v>2.4082464467469897</v>
      </c>
      <c r="AC1079">
        <f t="shared" si="448"/>
        <v>1.668872537658002</v>
      </c>
      <c r="AD1079">
        <f t="shared" si="449"/>
        <v>1.0562484415556974</v>
      </c>
      <c r="AE1079">
        <f t="shared" si="450"/>
        <v>1.0714708960821067</v>
      </c>
      <c r="AF1079">
        <f t="shared" si="451"/>
        <v>1.1084818784210468</v>
      </c>
      <c r="AG1079">
        <f t="shared" si="452"/>
        <v>6.014072628472432</v>
      </c>
      <c r="AH1079">
        <f t="shared" si="453"/>
        <v>4.6660908324355077</v>
      </c>
      <c r="AI1079">
        <f t="shared" si="454"/>
        <v>3.9402544807233175</v>
      </c>
      <c r="AJ1079">
        <f t="shared" si="455"/>
        <v>2.7305272278696675</v>
      </c>
      <c r="AK1079">
        <f t="shared" si="456"/>
        <v>1.7281817897909288</v>
      </c>
      <c r="AL1079">
        <f t="shared" si="457"/>
        <v>1.9057513423431967</v>
      </c>
      <c r="AM1079">
        <f t="shared" si="458"/>
        <v>2.059881713958565</v>
      </c>
      <c r="AN1079">
        <f>ACOS(COS(RADIANS(90-$C1079)) *COS(RADIANS(90-'1. Intensity Data'!$C$8)) +SIN(RADIANS(90-'Climate Stations - U of M'!$C1079)) *SIN(RADIANS(90-'1. Intensity Data'!$C$8)) *COS(RADIANS('Climate Stations - U of M'!$D1079-'1. Intensity Data'!$C$9))) *6371</f>
        <v>95.574495753145868</v>
      </c>
    </row>
    <row r="1080" spans="1:40" x14ac:dyDescent="0.25">
      <c r="A1080">
        <v>881</v>
      </c>
      <c r="B1080" t="s">
        <v>1760</v>
      </c>
      <c r="C1080">
        <v>46.549999999999898</v>
      </c>
      <c r="D1080">
        <v>-112.083299999999</v>
      </c>
      <c r="E1080" s="13">
        <v>1498.0999999999899</v>
      </c>
      <c r="F1080" t="s">
        <v>1761</v>
      </c>
      <c r="G1080" t="s">
        <v>2345</v>
      </c>
      <c r="H1080" s="8">
        <v>0.7571</v>
      </c>
      <c r="I1080" s="8">
        <v>1.32412</v>
      </c>
      <c r="J1080" s="8">
        <v>1.75</v>
      </c>
      <c r="K1080" s="8">
        <v>3.0502099999999999</v>
      </c>
      <c r="L1080">
        <f t="shared" si="432"/>
        <v>4915.0264039999665</v>
      </c>
      <c r="M1080">
        <f t="shared" si="433"/>
        <v>0.41327351365435161</v>
      </c>
      <c r="N1080">
        <f t="shared" si="434"/>
        <v>1.283599335576127</v>
      </c>
      <c r="O1080" s="6">
        <f t="shared" si="435"/>
        <v>0.22247461753526257</v>
      </c>
      <c r="P1080" s="6">
        <f t="shared" si="436"/>
        <v>0.25906585976363228</v>
      </c>
      <c r="Q1080">
        <f t="shared" si="437"/>
        <v>0.7713325976698796</v>
      </c>
      <c r="R1080" s="8">
        <v>1.2055065384718142</v>
      </c>
      <c r="S1080">
        <f t="shared" si="438"/>
        <v>1.4381918275171435</v>
      </c>
      <c r="T1080">
        <f t="shared" si="439"/>
        <v>1.1158384868667495</v>
      </c>
      <c r="U1080">
        <f t="shared" si="440"/>
        <v>0.94226361113192159</v>
      </c>
      <c r="V1080">
        <f t="shared" si="441"/>
        <v>0.65297215157387556</v>
      </c>
      <c r="W1080">
        <f t="shared" si="442"/>
        <v>0.41327351365435161</v>
      </c>
      <c r="X1080">
        <f t="shared" si="443"/>
        <v>0.49923013524076365</v>
      </c>
      <c r="Y1080">
        <f t="shared" si="444"/>
        <v>0.57384048277776945</v>
      </c>
      <c r="Z1080">
        <f t="shared" si="445"/>
        <v>2.6842374398911808</v>
      </c>
      <c r="AA1080">
        <f t="shared" si="446"/>
        <v>2.082598013708675</v>
      </c>
      <c r="AB1080">
        <f t="shared" si="447"/>
        <v>1.7586383226873255</v>
      </c>
      <c r="AC1080">
        <f t="shared" si="448"/>
        <v>1.2187055043184098</v>
      </c>
      <c r="AD1080">
        <f t="shared" si="449"/>
        <v>0.7713325976698796</v>
      </c>
      <c r="AE1080">
        <f t="shared" si="450"/>
        <v>1.0730002712484217</v>
      </c>
      <c r="AF1080">
        <f t="shared" si="451"/>
        <v>1.1113387512317234</v>
      </c>
      <c r="AG1080">
        <f t="shared" si="452"/>
        <v>4.4669256878049213</v>
      </c>
      <c r="AH1080">
        <f t="shared" si="453"/>
        <v>3.4657182060555431</v>
      </c>
      <c r="AI1080">
        <f t="shared" si="454"/>
        <v>2.9266064851135694</v>
      </c>
      <c r="AJ1080">
        <f t="shared" si="455"/>
        <v>2.0280869502102807</v>
      </c>
      <c r="AK1080">
        <f t="shared" si="456"/>
        <v>1.283599335576127</v>
      </c>
      <c r="AL1080">
        <f t="shared" si="457"/>
        <v>1.4001995016820952</v>
      </c>
      <c r="AM1080">
        <f t="shared" si="458"/>
        <v>1.5014084458620758</v>
      </c>
      <c r="AN1080">
        <f>ACOS(COS(RADIANS(90-$C1080)) *COS(RADIANS(90-'1. Intensity Data'!$C$8)) +SIN(RADIANS(90-'Climate Stations - U of M'!$C1080)) *SIN(RADIANS(90-'1. Intensity Data'!$C$8)) *COS(RADIANS('Climate Stations - U of M'!$D1080-'1. Intensity Data'!$C$9))) *6371</f>
        <v>7.0189186412446496</v>
      </c>
    </row>
    <row r="1081" spans="1:40" x14ac:dyDescent="0.25">
      <c r="A1081">
        <v>882</v>
      </c>
      <c r="B1081" t="s">
        <v>1762</v>
      </c>
      <c r="C1081">
        <v>48.299999999999898</v>
      </c>
      <c r="D1081">
        <v>-113.366699999999</v>
      </c>
      <c r="E1081" s="13">
        <v>1478.9</v>
      </c>
      <c r="F1081" t="s">
        <v>1763</v>
      </c>
      <c r="G1081" t="s">
        <v>2346</v>
      </c>
      <c r="H1081" s="8">
        <v>1</v>
      </c>
      <c r="I1081" s="8">
        <v>1.8</v>
      </c>
      <c r="J1081" s="8">
        <v>2.1924899999999998</v>
      </c>
      <c r="K1081" s="8">
        <v>3.8676400000000002</v>
      </c>
      <c r="L1081">
        <f t="shared" si="432"/>
        <v>4852.0342760000003</v>
      </c>
      <c r="M1081">
        <f t="shared" si="433"/>
        <v>0.46252034276000004</v>
      </c>
      <c r="N1081">
        <f t="shared" si="434"/>
        <v>1.2192499422229799</v>
      </c>
      <c r="O1081" s="6">
        <f t="shared" si="435"/>
        <v>0.19343689912175263</v>
      </c>
      <c r="P1081" s="6">
        <f t="shared" si="436"/>
        <v>0.32844010151749858</v>
      </c>
      <c r="Q1081">
        <f t="shared" si="437"/>
        <v>0.77384502187023929</v>
      </c>
      <c r="R1081" s="8">
        <v>1.3345970306199115</v>
      </c>
      <c r="S1081">
        <f t="shared" si="438"/>
        <v>1.6095707928047998</v>
      </c>
      <c r="T1081">
        <f t="shared" si="439"/>
        <v>1.2488049254520002</v>
      </c>
      <c r="U1081">
        <f t="shared" si="440"/>
        <v>1.0545463814928</v>
      </c>
      <c r="V1081">
        <f t="shared" si="441"/>
        <v>0.73078214156080012</v>
      </c>
      <c r="W1081">
        <f t="shared" si="442"/>
        <v>0.46252034276000004</v>
      </c>
      <c r="X1081">
        <f t="shared" si="443"/>
        <v>0.5968902570700001</v>
      </c>
      <c r="Y1081">
        <f t="shared" si="444"/>
        <v>0.71352334269108009</v>
      </c>
      <c r="Z1081">
        <f t="shared" si="445"/>
        <v>2.6929806761084327</v>
      </c>
      <c r="AA1081">
        <f t="shared" si="446"/>
        <v>2.0893815590496461</v>
      </c>
      <c r="AB1081">
        <f t="shared" si="447"/>
        <v>1.7643666498641455</v>
      </c>
      <c r="AC1081">
        <f t="shared" si="448"/>
        <v>1.2226751345549782</v>
      </c>
      <c r="AD1081">
        <f t="shared" si="449"/>
        <v>0.77384502187023929</v>
      </c>
      <c r="AE1081">
        <f t="shared" si="450"/>
        <v>1.105272894285446</v>
      </c>
      <c r="AF1081">
        <f t="shared" si="451"/>
        <v>1.1716240110648848</v>
      </c>
      <c r="AG1081">
        <f t="shared" si="452"/>
        <v>4.2429897989359695</v>
      </c>
      <c r="AH1081">
        <f t="shared" si="453"/>
        <v>3.2919748440020458</v>
      </c>
      <c r="AI1081">
        <f t="shared" si="454"/>
        <v>2.7798898682683939</v>
      </c>
      <c r="AJ1081">
        <f t="shared" si="455"/>
        <v>1.9264149087123084</v>
      </c>
      <c r="AK1081">
        <f t="shared" si="456"/>
        <v>1.2192499422229799</v>
      </c>
      <c r="AL1081">
        <f t="shared" si="457"/>
        <v>1.4625599566672349</v>
      </c>
      <c r="AM1081">
        <f t="shared" si="458"/>
        <v>1.6737530492048482</v>
      </c>
      <c r="AN1081">
        <f>ACOS(COS(RADIANS(90-$C1081)) *COS(RADIANS(90-'1. Intensity Data'!$C$8)) +SIN(RADIANS(90-'Climate Stations - U of M'!$C1081)) *SIN(RADIANS(90-'1. Intensity Data'!$C$8)) *COS(RADIANS('Climate Stations - U of M'!$D1081-'1. Intensity Data'!$C$9))) *6371</f>
        <v>215.58071337866329</v>
      </c>
    </row>
    <row r="1082" spans="1:40" x14ac:dyDescent="0.25">
      <c r="A1082">
        <v>883</v>
      </c>
      <c r="B1082" t="s">
        <v>1764</v>
      </c>
      <c r="C1082">
        <v>48.649999999999899</v>
      </c>
      <c r="D1082">
        <v>-113.88330000000001</v>
      </c>
      <c r="E1082">
        <v>964.39999999999895</v>
      </c>
      <c r="F1082" t="s">
        <v>1765</v>
      </c>
      <c r="G1082" t="s">
        <v>2346</v>
      </c>
      <c r="H1082" s="8">
        <v>0.92040999999999995</v>
      </c>
      <c r="I1082" s="8">
        <v>1.6666700000000001</v>
      </c>
      <c r="J1082" s="8">
        <v>2.0138799999999999</v>
      </c>
      <c r="K1082" s="8">
        <v>3.5623</v>
      </c>
      <c r="L1082">
        <f t="shared" si="432"/>
        <v>3164.0420959999965</v>
      </c>
      <c r="M1082">
        <f t="shared" si="433"/>
        <v>0.41203583692062795</v>
      </c>
      <c r="N1082">
        <f t="shared" si="434"/>
        <v>1.1324418353405967</v>
      </c>
      <c r="O1082" s="6">
        <f t="shared" si="435"/>
        <v>0.18415177963431348</v>
      </c>
      <c r="P1082" s="6">
        <f t="shared" si="436"/>
        <v>0.28439155007200717</v>
      </c>
      <c r="Q1082">
        <f t="shared" si="437"/>
        <v>0.70841669270630192</v>
      </c>
      <c r="R1082" s="8">
        <v>1.3447277753317781</v>
      </c>
      <c r="S1082">
        <f t="shared" si="438"/>
        <v>1.4338847124837852</v>
      </c>
      <c r="T1082">
        <f t="shared" si="439"/>
        <v>1.1124967596856954</v>
      </c>
      <c r="U1082">
        <f t="shared" si="440"/>
        <v>0.93944170817903161</v>
      </c>
      <c r="V1082">
        <f t="shared" si="441"/>
        <v>0.65101662233459223</v>
      </c>
      <c r="W1082">
        <f t="shared" si="442"/>
        <v>0.41203583692062795</v>
      </c>
      <c r="X1082">
        <f t="shared" si="443"/>
        <v>0.53912937769047098</v>
      </c>
      <c r="Y1082">
        <f t="shared" si="444"/>
        <v>0.64944657107869475</v>
      </c>
      <c r="Z1082">
        <f t="shared" si="445"/>
        <v>2.4652900906179305</v>
      </c>
      <c r="AA1082">
        <f t="shared" si="446"/>
        <v>1.9127250703070153</v>
      </c>
      <c r="AB1082">
        <f t="shared" si="447"/>
        <v>1.6151900593703683</v>
      </c>
      <c r="AC1082">
        <f t="shared" si="448"/>
        <v>1.119298374475957</v>
      </c>
      <c r="AD1082">
        <f t="shared" si="449"/>
        <v>0.70841669270630192</v>
      </c>
      <c r="AE1082">
        <f t="shared" si="450"/>
        <v>1.1078055804634128</v>
      </c>
      <c r="AF1082">
        <f t="shared" si="451"/>
        <v>1.1763550688453264</v>
      </c>
      <c r="AG1082">
        <f t="shared" si="452"/>
        <v>3.940897586985276</v>
      </c>
      <c r="AH1082">
        <f t="shared" si="453"/>
        <v>3.0575929554196115</v>
      </c>
      <c r="AI1082">
        <f t="shared" si="454"/>
        <v>2.5819673845765605</v>
      </c>
      <c r="AJ1082">
        <f t="shared" si="455"/>
        <v>1.7892580998381429</v>
      </c>
      <c r="AK1082">
        <f t="shared" si="456"/>
        <v>1.1324418353405967</v>
      </c>
      <c r="AL1082">
        <f t="shared" si="457"/>
        <v>1.3528013765054476</v>
      </c>
      <c r="AM1082">
        <f t="shared" si="458"/>
        <v>1.5440734582365381</v>
      </c>
      <c r="AN1082">
        <f>ACOS(COS(RADIANS(90-$C1082)) *COS(RADIANS(90-'1. Intensity Data'!$C$8)) +SIN(RADIANS(90-'Climate Stations - U of M'!$C1082)) *SIN(RADIANS(90-'1. Intensity Data'!$C$8)) *COS(RADIANS('Climate Stations - U of M'!$D1082-'1. Intensity Data'!$C$9))) *6371</f>
        <v>268.44237214553073</v>
      </c>
    </row>
    <row r="1083" spans="1:40" x14ac:dyDescent="0.25">
      <c r="A1083">
        <v>885</v>
      </c>
      <c r="B1083" t="s">
        <v>1768</v>
      </c>
      <c r="C1083">
        <v>46.966700000000003</v>
      </c>
      <c r="D1083">
        <v>-110.083299999999</v>
      </c>
      <c r="E1083" s="13">
        <v>1434.0999999999899</v>
      </c>
      <c r="F1083" t="s">
        <v>1769</v>
      </c>
      <c r="G1083" t="s">
        <v>2345</v>
      </c>
      <c r="H1083" s="8">
        <v>0.99519999999999997</v>
      </c>
      <c r="I1083" s="8">
        <v>1.5619000000000001</v>
      </c>
      <c r="J1083" s="8">
        <v>2.34463</v>
      </c>
      <c r="K1083" s="8">
        <v>3.7256399999999998</v>
      </c>
      <c r="L1083">
        <f t="shared" si="432"/>
        <v>4705.0526439999667</v>
      </c>
      <c r="M1083">
        <f t="shared" si="433"/>
        <v>0.59236167846853194</v>
      </c>
      <c r="N1083">
        <f t="shared" si="434"/>
        <v>1.6468238682630472</v>
      </c>
      <c r="O1083" s="6">
        <f t="shared" si="435"/>
        <v>0.26954396442234391</v>
      </c>
      <c r="P1083" s="6">
        <f t="shared" si="436"/>
        <v>0.40552803949223404</v>
      </c>
      <c r="Q1083">
        <f t="shared" si="437"/>
        <v>1.0261759538776407</v>
      </c>
      <c r="R1083" s="8">
        <v>1.6916194832143903</v>
      </c>
      <c r="S1083">
        <f t="shared" si="438"/>
        <v>2.0614186410704911</v>
      </c>
      <c r="T1083">
        <f t="shared" si="439"/>
        <v>1.5993765318650364</v>
      </c>
      <c r="U1083">
        <f t="shared" si="440"/>
        <v>1.3505846269082527</v>
      </c>
      <c r="V1083">
        <f t="shared" si="441"/>
        <v>0.93593145198028049</v>
      </c>
      <c r="W1083">
        <f t="shared" si="442"/>
        <v>0.59236167846853194</v>
      </c>
      <c r="X1083">
        <f t="shared" si="443"/>
        <v>0.69307125885139897</v>
      </c>
      <c r="Y1083">
        <f t="shared" si="444"/>
        <v>0.78048717462372763</v>
      </c>
      <c r="Z1083">
        <f t="shared" si="445"/>
        <v>3.5710923194941895</v>
      </c>
      <c r="AA1083">
        <f t="shared" si="446"/>
        <v>2.7706750754696299</v>
      </c>
      <c r="AB1083">
        <f t="shared" si="447"/>
        <v>2.3396811748410205</v>
      </c>
      <c r="AC1083">
        <f t="shared" si="448"/>
        <v>1.6213580071266724</v>
      </c>
      <c r="AD1083">
        <f t="shared" si="449"/>
        <v>1.0261759538776407</v>
      </c>
      <c r="AE1083">
        <f t="shared" si="450"/>
        <v>1.1945285074340657</v>
      </c>
      <c r="AF1083">
        <f t="shared" si="451"/>
        <v>1.3383534964265063</v>
      </c>
      <c r="AG1083">
        <f t="shared" si="452"/>
        <v>5.7309470615554039</v>
      </c>
      <c r="AH1083">
        <f t="shared" si="453"/>
        <v>4.4464244443102272</v>
      </c>
      <c r="AI1083">
        <f t="shared" si="454"/>
        <v>3.7547584196397472</v>
      </c>
      <c r="AJ1083">
        <f t="shared" si="455"/>
        <v>2.6019817118556148</v>
      </c>
      <c r="AK1083">
        <f t="shared" si="456"/>
        <v>1.6468238682630472</v>
      </c>
      <c r="AL1083">
        <f t="shared" si="457"/>
        <v>1.8212754011972856</v>
      </c>
      <c r="AM1083">
        <f t="shared" si="458"/>
        <v>1.9726993317842043</v>
      </c>
      <c r="AN1083">
        <f>ACOS(COS(RADIANS(90-$C1083)) *COS(RADIANS(90-'1. Intensity Data'!$C$8)) +SIN(RADIANS(90-'Climate Stations - U of M'!$C1083)) *SIN(RADIANS(90-'1. Intensity Data'!$C$8)) *COS(RADIANS('Climate Stations - U of M'!$D1083-'1. Intensity Data'!$C$9))) *6371</f>
        <v>152.78629911564417</v>
      </c>
    </row>
    <row r="1084" spans="1:40" x14ac:dyDescent="0.25">
      <c r="A1084">
        <v>886</v>
      </c>
      <c r="B1084" t="s">
        <v>1770</v>
      </c>
      <c r="C1084">
        <v>46.883299999999899</v>
      </c>
      <c r="D1084">
        <v>-110.3</v>
      </c>
      <c r="E1084" s="13">
        <v>1524</v>
      </c>
      <c r="F1084" t="s">
        <v>1771</v>
      </c>
      <c r="G1084" t="s">
        <v>2345</v>
      </c>
      <c r="H1084" s="8">
        <v>1.16923</v>
      </c>
      <c r="I1084" s="8">
        <v>1.9366099999999999</v>
      </c>
      <c r="J1084" s="8">
        <v>2.65455</v>
      </c>
      <c r="K1084" s="8">
        <v>4.2777799999999999</v>
      </c>
      <c r="L1084">
        <f t="shared" si="432"/>
        <v>5000.0001599999996</v>
      </c>
      <c r="M1084">
        <f t="shared" si="433"/>
        <v>0.6562720453168166</v>
      </c>
      <c r="N1084">
        <f t="shared" si="434"/>
        <v>1.7679793225128819</v>
      </c>
      <c r="O1084" s="6">
        <f t="shared" si="435"/>
        <v>0.2841770806699016</v>
      </c>
      <c r="P1084" s="6">
        <f t="shared" si="436"/>
        <v>0.4592955030707182</v>
      </c>
      <c r="Q1084">
        <f t="shared" si="437"/>
        <v>1.1136374127918001</v>
      </c>
      <c r="R1084" s="8">
        <v>1.7686518174739636</v>
      </c>
      <c r="S1084">
        <f t="shared" si="438"/>
        <v>2.2838267177025218</v>
      </c>
      <c r="T1084">
        <f t="shared" si="439"/>
        <v>1.7719345223554046</v>
      </c>
      <c r="U1084">
        <f t="shared" si="440"/>
        <v>1.4963002633223417</v>
      </c>
      <c r="V1084">
        <f t="shared" si="441"/>
        <v>1.0369098316005703</v>
      </c>
      <c r="W1084">
        <f t="shared" si="442"/>
        <v>0.6562720453168166</v>
      </c>
      <c r="X1084">
        <f t="shared" si="443"/>
        <v>0.78451153398761253</v>
      </c>
      <c r="Y1084">
        <f t="shared" si="444"/>
        <v>0.89582341015386335</v>
      </c>
      <c r="Z1084">
        <f t="shared" si="445"/>
        <v>3.8754581965154644</v>
      </c>
      <c r="AA1084">
        <f t="shared" si="446"/>
        <v>3.0068210145378602</v>
      </c>
      <c r="AB1084">
        <f t="shared" si="447"/>
        <v>2.5390933011653041</v>
      </c>
      <c r="AC1084">
        <f t="shared" si="448"/>
        <v>1.7595471122110442</v>
      </c>
      <c r="AD1084">
        <f t="shared" si="449"/>
        <v>1.1136374127918001</v>
      </c>
      <c r="AE1084">
        <f t="shared" si="450"/>
        <v>1.2137865909989591</v>
      </c>
      <c r="AF1084">
        <f t="shared" si="451"/>
        <v>1.3743275965257271</v>
      </c>
      <c r="AG1084">
        <f t="shared" si="452"/>
        <v>6.1525680423448286</v>
      </c>
      <c r="AH1084">
        <f t="shared" si="453"/>
        <v>4.7735441707847812</v>
      </c>
      <c r="AI1084">
        <f t="shared" si="454"/>
        <v>4.0309928553293704</v>
      </c>
      <c r="AJ1084">
        <f t="shared" si="455"/>
        <v>2.7934073295703534</v>
      </c>
      <c r="AK1084">
        <f t="shared" si="456"/>
        <v>1.7679793225128819</v>
      </c>
      <c r="AL1084">
        <f t="shared" si="457"/>
        <v>1.9896219918846616</v>
      </c>
      <c r="AM1084">
        <f t="shared" si="458"/>
        <v>2.1820078288993661</v>
      </c>
      <c r="AN1084">
        <f>ACOS(COS(RADIANS(90-$C1084)) *COS(RADIANS(90-'1. Intensity Data'!$C$8)) +SIN(RADIANS(90-'Climate Stations - U of M'!$C1084)) *SIN(RADIANS(90-'1. Intensity Data'!$C$8)) *COS(RADIANS('Climate Stations - U of M'!$D1084-'1. Intensity Data'!$C$9))) *6371</f>
        <v>134.54933978441704</v>
      </c>
    </row>
    <row r="1085" spans="1:40" x14ac:dyDescent="0.25">
      <c r="A1085">
        <v>887</v>
      </c>
      <c r="B1085" t="s">
        <v>1772</v>
      </c>
      <c r="C1085">
        <v>47.338900000000002</v>
      </c>
      <c r="D1085">
        <v>-108.4983</v>
      </c>
      <c r="E1085">
        <v>885.39999999999895</v>
      </c>
      <c r="F1085" t="s">
        <v>1773</v>
      </c>
      <c r="G1085" t="s">
        <v>2345</v>
      </c>
      <c r="H1085" s="8">
        <v>0.93610000000000004</v>
      </c>
      <c r="I1085" s="8">
        <v>1.2952300000000001</v>
      </c>
      <c r="J1085" s="8">
        <v>2.2177899999999999</v>
      </c>
      <c r="K1085" s="8">
        <v>3.2592599999999998</v>
      </c>
      <c r="L1085">
        <f t="shared" si="432"/>
        <v>2904.8557359999963</v>
      </c>
      <c r="M1085">
        <f t="shared" si="433"/>
        <v>0.63012630721956731</v>
      </c>
      <c r="N1085">
        <f t="shared" si="434"/>
        <v>1.7262530658125586</v>
      </c>
      <c r="O1085" s="6">
        <f t="shared" si="435"/>
        <v>0.28019435393709474</v>
      </c>
      <c r="P1085" s="6">
        <f t="shared" si="436"/>
        <v>0.43591038077925459</v>
      </c>
      <c r="Q1085">
        <f t="shared" si="437"/>
        <v>1.0810817232959065</v>
      </c>
      <c r="R1085" s="8">
        <v>1.7424340495277644</v>
      </c>
      <c r="S1085">
        <f t="shared" si="438"/>
        <v>2.192839549124094</v>
      </c>
      <c r="T1085">
        <f t="shared" si="439"/>
        <v>1.7013410294928317</v>
      </c>
      <c r="U1085">
        <f t="shared" si="440"/>
        <v>1.4366879804606134</v>
      </c>
      <c r="V1085">
        <f t="shared" si="441"/>
        <v>0.99559956540691641</v>
      </c>
      <c r="W1085">
        <f t="shared" si="442"/>
        <v>0.63012630721956731</v>
      </c>
      <c r="X1085">
        <f t="shared" si="443"/>
        <v>0.70661973041467552</v>
      </c>
      <c r="Y1085">
        <f t="shared" si="444"/>
        <v>0.77301602174802952</v>
      </c>
      <c r="Z1085">
        <f t="shared" si="445"/>
        <v>3.7621643970697543</v>
      </c>
      <c r="AA1085">
        <f t="shared" si="446"/>
        <v>2.9189206528989478</v>
      </c>
      <c r="AB1085">
        <f t="shared" si="447"/>
        <v>2.4648663291146664</v>
      </c>
      <c r="AC1085">
        <f t="shared" si="448"/>
        <v>1.7081091228075322</v>
      </c>
      <c r="AD1085">
        <f t="shared" si="449"/>
        <v>1.0810817232959065</v>
      </c>
      <c r="AE1085">
        <f t="shared" si="450"/>
        <v>1.2072321490124094</v>
      </c>
      <c r="AF1085">
        <f t="shared" si="451"/>
        <v>1.362083898894852</v>
      </c>
      <c r="AG1085">
        <f t="shared" si="452"/>
        <v>6.0073606690277028</v>
      </c>
      <c r="AH1085">
        <f t="shared" si="453"/>
        <v>4.6608832776939089</v>
      </c>
      <c r="AI1085">
        <f t="shared" si="454"/>
        <v>3.935856990052633</v>
      </c>
      <c r="AJ1085">
        <f t="shared" si="455"/>
        <v>2.7274798439838426</v>
      </c>
      <c r="AK1085">
        <f t="shared" si="456"/>
        <v>1.7262530658125586</v>
      </c>
      <c r="AL1085">
        <f t="shared" si="457"/>
        <v>1.8491372993594188</v>
      </c>
      <c r="AM1085">
        <f t="shared" si="458"/>
        <v>1.9558008140780938</v>
      </c>
      <c r="AN1085">
        <f>ACOS(COS(RADIANS(90-$C1085)) *COS(RADIANS(90-'1. Intensity Data'!$C$8)) +SIN(RADIANS(90-'Climate Stations - U of M'!$C1085)) *SIN(RADIANS(90-'1. Intensity Data'!$C$8)) *COS(RADIANS('Climate Stations - U of M'!$D1085-'1. Intensity Data'!$C$9))) *6371</f>
        <v>279.37195956080899</v>
      </c>
    </row>
    <row r="1086" spans="1:40" x14ac:dyDescent="0.25">
      <c r="A1086">
        <v>888</v>
      </c>
      <c r="B1086" t="s">
        <v>1774</v>
      </c>
      <c r="C1086">
        <v>48.311900000000001</v>
      </c>
      <c r="D1086">
        <v>-112.2492</v>
      </c>
      <c r="E1086" s="13">
        <v>1160.4000000000001</v>
      </c>
      <c r="F1086" t="s">
        <v>1775</v>
      </c>
      <c r="G1086" t="s">
        <v>2345</v>
      </c>
      <c r="H1086" s="8">
        <v>0.90895999999999999</v>
      </c>
      <c r="I1086" s="8">
        <v>1.4201299999999999</v>
      </c>
      <c r="J1086" s="8">
        <v>2.1833800000000001</v>
      </c>
      <c r="K1086" s="8">
        <v>3.8</v>
      </c>
      <c r="L1086">
        <f t="shared" si="432"/>
        <v>3807.0867360000002</v>
      </c>
      <c r="M1086">
        <f t="shared" si="433"/>
        <v>0.54578736497644598</v>
      </c>
      <c r="N1086">
        <f t="shared" si="434"/>
        <v>1.5064535047281054</v>
      </c>
      <c r="O1086" s="6">
        <f t="shared" si="435"/>
        <v>0.24556761001115862</v>
      </c>
      <c r="P1086" s="6">
        <f t="shared" si="436"/>
        <v>0.37557286846036697</v>
      </c>
      <c r="Q1086">
        <f t="shared" si="437"/>
        <v>0.94101318659423627</v>
      </c>
      <c r="R1086" s="8">
        <v>1.7221018891592008</v>
      </c>
      <c r="S1086">
        <f t="shared" si="438"/>
        <v>1.8993400301180321</v>
      </c>
      <c r="T1086">
        <f t="shared" si="439"/>
        <v>1.4736258854364042</v>
      </c>
      <c r="U1086">
        <f t="shared" si="440"/>
        <v>1.2443951921462968</v>
      </c>
      <c r="V1086">
        <f t="shared" si="441"/>
        <v>0.8623440366627847</v>
      </c>
      <c r="W1086">
        <f t="shared" si="442"/>
        <v>0.54578736497644598</v>
      </c>
      <c r="X1086">
        <f t="shared" si="443"/>
        <v>0.63658052373233454</v>
      </c>
      <c r="Y1086">
        <f t="shared" si="444"/>
        <v>0.71538898553244579</v>
      </c>
      <c r="Z1086">
        <f t="shared" si="445"/>
        <v>3.2747258893479421</v>
      </c>
      <c r="AA1086">
        <f t="shared" si="446"/>
        <v>2.5407356038044382</v>
      </c>
      <c r="AB1086">
        <f t="shared" si="447"/>
        <v>2.1455100654348587</v>
      </c>
      <c r="AC1086">
        <f t="shared" si="448"/>
        <v>1.4868008348188935</v>
      </c>
      <c r="AD1086">
        <f t="shared" si="449"/>
        <v>0.94101318659423627</v>
      </c>
      <c r="AE1086">
        <f t="shared" si="450"/>
        <v>1.2021491089202683</v>
      </c>
      <c r="AF1086">
        <f t="shared" si="451"/>
        <v>1.352588780002733</v>
      </c>
      <c r="AG1086">
        <f t="shared" si="452"/>
        <v>5.2424581964538062</v>
      </c>
      <c r="AH1086">
        <f t="shared" si="453"/>
        <v>4.0674244627658851</v>
      </c>
      <c r="AI1086">
        <f t="shared" si="454"/>
        <v>3.4347139907800801</v>
      </c>
      <c r="AJ1086">
        <f t="shared" si="455"/>
        <v>2.3801965374704066</v>
      </c>
      <c r="AK1086">
        <f t="shared" si="456"/>
        <v>1.5064535047281054</v>
      </c>
      <c r="AL1086">
        <f t="shared" si="457"/>
        <v>1.6756851285460792</v>
      </c>
      <c r="AM1086">
        <f t="shared" si="458"/>
        <v>1.8225781780200805</v>
      </c>
      <c r="AN1086">
        <f>ACOS(COS(RADIANS(90-$C1086)) *COS(RADIANS(90-'1. Intensity Data'!$C$8)) +SIN(RADIANS(90-'Climate Stations - U of M'!$C1086)) *SIN(RADIANS(90-'1. Intensity Data'!$C$8)) *COS(RADIANS('Climate Stations - U of M'!$D1086-'1. Intensity Data'!$C$9))) *6371</f>
        <v>192.19571595608684</v>
      </c>
    </row>
    <row r="1087" spans="1:40" x14ac:dyDescent="0.25">
      <c r="A1087">
        <v>890</v>
      </c>
      <c r="B1087" t="s">
        <v>1778</v>
      </c>
      <c r="C1087">
        <v>47.033299999999898</v>
      </c>
      <c r="D1087">
        <v>-107.2</v>
      </c>
      <c r="E1087">
        <v>883.89999999999895</v>
      </c>
      <c r="F1087" t="s">
        <v>1779</v>
      </c>
      <c r="G1087" t="s">
        <v>2345</v>
      </c>
      <c r="H1087" s="8">
        <v>0.8448</v>
      </c>
      <c r="I1087" s="8">
        <v>1.23485</v>
      </c>
      <c r="J1087" s="8">
        <v>2.17</v>
      </c>
      <c r="K1087" s="8">
        <v>3.15</v>
      </c>
      <c r="L1087">
        <f t="shared" si="432"/>
        <v>2899.9344759999967</v>
      </c>
      <c r="M1087">
        <f t="shared" si="433"/>
        <v>0.54237945143134791</v>
      </c>
      <c r="N1087">
        <f t="shared" si="434"/>
        <v>1.715632854608889</v>
      </c>
      <c r="O1087" s="6">
        <f t="shared" si="435"/>
        <v>0.29990963794169606</v>
      </c>
      <c r="P1087" s="6">
        <f t="shared" si="436"/>
        <v>0.3344979314693074</v>
      </c>
      <c r="Q1087">
        <f t="shared" si="437"/>
        <v>1.0250653930390983</v>
      </c>
      <c r="R1087" s="8">
        <v>1.2103368526558977</v>
      </c>
      <c r="S1087">
        <f t="shared" si="438"/>
        <v>1.8874804909810905</v>
      </c>
      <c r="T1087">
        <f t="shared" si="439"/>
        <v>1.4644245188646394</v>
      </c>
      <c r="U1087">
        <f t="shared" si="440"/>
        <v>1.2366251492634732</v>
      </c>
      <c r="V1087">
        <f t="shared" si="441"/>
        <v>0.85695953326152974</v>
      </c>
      <c r="W1087">
        <f t="shared" si="442"/>
        <v>0.54237945143134791</v>
      </c>
      <c r="X1087">
        <f t="shared" si="443"/>
        <v>0.61798458857351091</v>
      </c>
      <c r="Y1087">
        <f t="shared" si="444"/>
        <v>0.68360984761290844</v>
      </c>
      <c r="Z1087">
        <f t="shared" si="445"/>
        <v>3.5672275677760616</v>
      </c>
      <c r="AA1087">
        <f t="shared" si="446"/>
        <v>2.7676765612055654</v>
      </c>
      <c r="AB1087">
        <f t="shared" si="447"/>
        <v>2.3371490961291439</v>
      </c>
      <c r="AC1087">
        <f t="shared" si="448"/>
        <v>1.6196033210017753</v>
      </c>
      <c r="AD1087">
        <f t="shared" si="449"/>
        <v>1.0250653930390983</v>
      </c>
      <c r="AE1087">
        <f t="shared" si="450"/>
        <v>1.0742078497944427</v>
      </c>
      <c r="AF1087">
        <f t="shared" si="451"/>
        <v>1.1135945079556904</v>
      </c>
      <c r="AG1087">
        <f t="shared" si="452"/>
        <v>5.9704023340389334</v>
      </c>
      <c r="AH1087">
        <f t="shared" si="453"/>
        <v>4.6322087074440006</v>
      </c>
      <c r="AI1087">
        <f t="shared" si="454"/>
        <v>3.9116429085082665</v>
      </c>
      <c r="AJ1087">
        <f t="shared" si="455"/>
        <v>2.7106999102820448</v>
      </c>
      <c r="AK1087">
        <f t="shared" si="456"/>
        <v>1.715632854608889</v>
      </c>
      <c r="AL1087">
        <f t="shared" si="457"/>
        <v>1.8292246409566668</v>
      </c>
      <c r="AM1087">
        <f t="shared" si="458"/>
        <v>1.9278223115065378</v>
      </c>
      <c r="AN1087">
        <f>ACOS(COS(RADIANS(90-$C1087)) *COS(RADIANS(90-'1. Intensity Data'!$C$8)) +SIN(RADIANS(90-'Climate Stations - U of M'!$C1087)) *SIN(RADIANS(90-'1. Intensity Data'!$C$8)) *COS(RADIANS('Climate Stations - U of M'!$D1087-'1. Intensity Data'!$C$9))) *6371</f>
        <v>369.52348096189235</v>
      </c>
    </row>
    <row r="1088" spans="1:40" x14ac:dyDescent="0.25">
      <c r="A1088">
        <v>889</v>
      </c>
      <c r="B1088" t="s">
        <v>1776</v>
      </c>
      <c r="C1088">
        <v>46.43</v>
      </c>
      <c r="D1088">
        <v>-106.92</v>
      </c>
      <c r="E1088">
        <v>800.1</v>
      </c>
      <c r="F1088" t="s">
        <v>1777</v>
      </c>
      <c r="G1088" t="s">
        <v>2345</v>
      </c>
      <c r="H1088" s="8">
        <v>0.89661000000000002</v>
      </c>
      <c r="I1088" s="8">
        <v>1.28</v>
      </c>
      <c r="J1088" s="8">
        <v>2.1968399999999999</v>
      </c>
      <c r="K1088" s="8">
        <v>3.2</v>
      </c>
      <c r="L1088">
        <f t="shared" si="432"/>
        <v>2625.0000840000002</v>
      </c>
      <c r="M1088">
        <f t="shared" si="433"/>
        <v>0.58696831872578126</v>
      </c>
      <c r="N1088">
        <f t="shared" si="434"/>
        <v>1.7339256946984998</v>
      </c>
      <c r="O1088" s="6">
        <f t="shared" si="435"/>
        <v>0.29318778912630444</v>
      </c>
      <c r="P1088" s="6">
        <f t="shared" si="436"/>
        <v>0.38374602931827928</v>
      </c>
      <c r="Q1088">
        <f t="shared" si="437"/>
        <v>1.0588358620083897</v>
      </c>
      <c r="R1088" s="8">
        <v>1.2700547524956862</v>
      </c>
      <c r="S1088">
        <f t="shared" si="438"/>
        <v>2.0426497491657187</v>
      </c>
      <c r="T1088">
        <f t="shared" si="439"/>
        <v>1.5848144605596093</v>
      </c>
      <c r="U1088">
        <f t="shared" si="440"/>
        <v>1.3382877666947812</v>
      </c>
      <c r="V1088">
        <f t="shared" si="441"/>
        <v>0.92740994358673445</v>
      </c>
      <c r="W1088">
        <f t="shared" si="442"/>
        <v>0.58696831872578126</v>
      </c>
      <c r="X1088">
        <f t="shared" si="443"/>
        <v>0.66437873904433598</v>
      </c>
      <c r="Y1088">
        <f t="shared" si="444"/>
        <v>0.73157098388084152</v>
      </c>
      <c r="Z1088">
        <f t="shared" si="445"/>
        <v>3.6847487997891961</v>
      </c>
      <c r="AA1088">
        <f t="shared" si="446"/>
        <v>2.8588568274226525</v>
      </c>
      <c r="AB1088">
        <f t="shared" si="447"/>
        <v>2.4141457653791285</v>
      </c>
      <c r="AC1088">
        <f t="shared" si="448"/>
        <v>1.6729606619732558</v>
      </c>
      <c r="AD1088">
        <f t="shared" si="449"/>
        <v>1.0588358620083897</v>
      </c>
      <c r="AE1088">
        <f t="shared" si="450"/>
        <v>1.0891373247543896</v>
      </c>
      <c r="AF1088">
        <f t="shared" si="451"/>
        <v>1.1414827671808716</v>
      </c>
      <c r="AG1088">
        <f t="shared" si="452"/>
        <v>6.0340614175507792</v>
      </c>
      <c r="AH1088">
        <f t="shared" si="453"/>
        <v>4.6815993756859493</v>
      </c>
      <c r="AI1088">
        <f t="shared" si="454"/>
        <v>3.9533505839125791</v>
      </c>
      <c r="AJ1088">
        <f t="shared" si="455"/>
        <v>2.7396025976236298</v>
      </c>
      <c r="AK1088">
        <f t="shared" si="456"/>
        <v>1.7339256946984998</v>
      </c>
      <c r="AL1088">
        <f t="shared" si="457"/>
        <v>1.8496542710238748</v>
      </c>
      <c r="AM1088">
        <f t="shared" si="458"/>
        <v>1.9501066752743004</v>
      </c>
      <c r="AN1088">
        <f>ACOS(COS(RADIANS(90-$C1088)) *COS(RADIANS(90-'1. Intensity Data'!$C$8)) +SIN(RADIANS(90-'Climate Stations - U of M'!$C1088)) *SIN(RADIANS(90-'1. Intensity Data'!$C$8)) *COS(RADIANS('Climate Stations - U of M'!$D1088-'1. Intensity Data'!$C$9))) *6371</f>
        <v>390.11339575134036</v>
      </c>
    </row>
    <row r="1089" spans="1:40" x14ac:dyDescent="0.25">
      <c r="A1089">
        <v>891</v>
      </c>
      <c r="B1089" t="s">
        <v>1780</v>
      </c>
      <c r="C1089">
        <v>46.416699999999899</v>
      </c>
      <c r="D1089">
        <v>-114.2</v>
      </c>
      <c r="E1089" s="13">
        <v>1097.9000000000001</v>
      </c>
      <c r="F1089" t="s">
        <v>1781</v>
      </c>
      <c r="G1089" t="s">
        <v>2346</v>
      </c>
      <c r="H1089" s="8">
        <v>0.86465000000000003</v>
      </c>
      <c r="I1089" s="8">
        <v>1.52318</v>
      </c>
      <c r="J1089" s="8">
        <v>1.9593400000000001</v>
      </c>
      <c r="K1089" s="8">
        <v>3.2343199999999999</v>
      </c>
      <c r="L1089">
        <f t="shared" si="432"/>
        <v>3602.0342360000004</v>
      </c>
      <c r="M1089">
        <f t="shared" si="433"/>
        <v>0.40399915746885123</v>
      </c>
      <c r="N1089">
        <f t="shared" si="434"/>
        <v>1.1692845301497057</v>
      </c>
      <c r="O1089" s="6">
        <f t="shared" si="435"/>
        <v>0.19562394485384654</v>
      </c>
      <c r="P1089" s="6">
        <f t="shared" si="436"/>
        <v>0.26840297164339311</v>
      </c>
      <c r="Q1089">
        <f t="shared" si="437"/>
        <v>0.7188437508965495</v>
      </c>
      <c r="R1089" s="8">
        <v>1.3769184581698537</v>
      </c>
      <c r="S1089">
        <f t="shared" si="438"/>
        <v>1.4059170679916022</v>
      </c>
      <c r="T1089">
        <f t="shared" si="439"/>
        <v>1.0907977251658982</v>
      </c>
      <c r="U1089">
        <f t="shared" si="440"/>
        <v>0.92111807902898069</v>
      </c>
      <c r="V1089">
        <f t="shared" si="441"/>
        <v>0.63831866880078503</v>
      </c>
      <c r="W1089">
        <f t="shared" si="442"/>
        <v>0.40399915746885123</v>
      </c>
      <c r="X1089">
        <f t="shared" si="443"/>
        <v>0.51916186810163845</v>
      </c>
      <c r="Y1089">
        <f t="shared" si="444"/>
        <v>0.61912310093089773</v>
      </c>
      <c r="Z1089">
        <f t="shared" si="445"/>
        <v>2.5015762531199921</v>
      </c>
      <c r="AA1089">
        <f t="shared" si="446"/>
        <v>1.9408781274206837</v>
      </c>
      <c r="AB1089">
        <f t="shared" si="447"/>
        <v>1.6389637520441327</v>
      </c>
      <c r="AC1089">
        <f t="shared" si="448"/>
        <v>1.1357731264165483</v>
      </c>
      <c r="AD1089">
        <f t="shared" si="449"/>
        <v>0.7188437508965495</v>
      </c>
      <c r="AE1089">
        <f t="shared" si="450"/>
        <v>1.1158532511729315</v>
      </c>
      <c r="AF1089">
        <f t="shared" si="451"/>
        <v>1.1913881177307077</v>
      </c>
      <c r="AG1089">
        <f t="shared" si="452"/>
        <v>4.0691101649209758</v>
      </c>
      <c r="AH1089">
        <f t="shared" si="453"/>
        <v>3.1570682314042053</v>
      </c>
      <c r="AI1089">
        <f t="shared" si="454"/>
        <v>2.6659687287413285</v>
      </c>
      <c r="AJ1089">
        <f t="shared" si="455"/>
        <v>1.847469557636535</v>
      </c>
      <c r="AK1089">
        <f t="shared" si="456"/>
        <v>1.1692845301497057</v>
      </c>
      <c r="AL1089">
        <f t="shared" si="457"/>
        <v>1.3667983976122793</v>
      </c>
      <c r="AM1089">
        <f t="shared" si="458"/>
        <v>1.5382404345697931</v>
      </c>
      <c r="AN1089">
        <f>ACOS(COS(RADIANS(90-$C1089)) *COS(RADIANS(90-'1. Intensity Data'!$C$8)) +SIN(RADIANS(90-'Climate Stations - U of M'!$C1089)) *SIN(RADIANS(90-'1. Intensity Data'!$C$8)) *COS(RADIANS('Climate Stations - U of M'!$D1089-'1. Intensity Data'!$C$9))) *6371</f>
        <v>168.47527579396922</v>
      </c>
    </row>
    <row r="1090" spans="1:40" x14ac:dyDescent="0.25">
      <c r="A1090">
        <v>184</v>
      </c>
      <c r="B1090" t="s">
        <v>370</v>
      </c>
      <c r="C1090">
        <v>46.4724</v>
      </c>
      <c r="D1090">
        <v>-114.1463</v>
      </c>
      <c r="E1090" s="13">
        <v>1051.5999999999899</v>
      </c>
      <c r="F1090" t="s">
        <v>371</v>
      </c>
      <c r="G1090" t="s">
        <v>2346</v>
      </c>
      <c r="H1090" s="8">
        <v>0.82972999999999997</v>
      </c>
      <c r="I1090" s="8">
        <v>1.3688199999999999</v>
      </c>
      <c r="J1090" s="8">
        <v>1.8810500000000001</v>
      </c>
      <c r="K1090" s="8">
        <v>2.9093800000000001</v>
      </c>
      <c r="L1090">
        <f t="shared" si="432"/>
        <v>3450.1313439999667</v>
      </c>
      <c r="M1090">
        <f t="shared" si="433"/>
        <v>0.41110076525389777</v>
      </c>
      <c r="N1090">
        <f t="shared" si="434"/>
        <v>1.1873463658824444</v>
      </c>
      <c r="O1090" s="6">
        <f t="shared" si="435"/>
        <v>0.19842562263858451</v>
      </c>
      <c r="P1090" s="6">
        <f t="shared" si="436"/>
        <v>0.27356260437111124</v>
      </c>
      <c r="Q1090">
        <f t="shared" si="437"/>
        <v>0.7304544851267778</v>
      </c>
      <c r="R1090" s="8">
        <v>1.5062168706133519</v>
      </c>
      <c r="S1090">
        <f t="shared" si="438"/>
        <v>1.4306306630835641</v>
      </c>
      <c r="T1090">
        <f t="shared" si="439"/>
        <v>1.1099720661855239</v>
      </c>
      <c r="U1090">
        <f t="shared" si="440"/>
        <v>0.93730974477888684</v>
      </c>
      <c r="V1090">
        <f t="shared" si="441"/>
        <v>0.64953920910115848</v>
      </c>
      <c r="W1090">
        <f t="shared" si="442"/>
        <v>0.41110076525389777</v>
      </c>
      <c r="X1090">
        <f t="shared" si="443"/>
        <v>0.51575807394042328</v>
      </c>
      <c r="Y1090">
        <f t="shared" si="444"/>
        <v>0.60660061788032749</v>
      </c>
      <c r="Z1090">
        <f t="shared" si="445"/>
        <v>2.5419816082411866</v>
      </c>
      <c r="AA1090">
        <f t="shared" si="446"/>
        <v>1.9722271098422999</v>
      </c>
      <c r="AB1090">
        <f t="shared" si="447"/>
        <v>1.6654362260890532</v>
      </c>
      <c r="AC1090">
        <f t="shared" si="448"/>
        <v>1.1541180865003089</v>
      </c>
      <c r="AD1090">
        <f t="shared" si="449"/>
        <v>0.7304544851267778</v>
      </c>
      <c r="AE1090">
        <f t="shared" si="450"/>
        <v>1.1481778542838061</v>
      </c>
      <c r="AF1090">
        <f t="shared" si="451"/>
        <v>1.2517704763418216</v>
      </c>
      <c r="AG1090">
        <f t="shared" si="452"/>
        <v>4.131965353270906</v>
      </c>
      <c r="AH1090">
        <f t="shared" si="453"/>
        <v>3.2058351878825997</v>
      </c>
      <c r="AI1090">
        <f t="shared" si="454"/>
        <v>2.7071497142119729</v>
      </c>
      <c r="AJ1090">
        <f t="shared" si="455"/>
        <v>1.8760072580942622</v>
      </c>
      <c r="AK1090">
        <f t="shared" si="456"/>
        <v>1.1873463658824444</v>
      </c>
      <c r="AL1090">
        <f t="shared" si="457"/>
        <v>1.3607722744118333</v>
      </c>
      <c r="AM1090">
        <f t="shared" si="458"/>
        <v>1.5113059630153429</v>
      </c>
      <c r="AN1090">
        <f>ACOS(COS(RADIANS(90-$C1090)) *COS(RADIANS(90-'1. Intensity Data'!$C$8)) +SIN(RADIANS(90-'Climate Stations - U of M'!$C1090)) *SIN(RADIANS(90-'1. Intensity Data'!$C$8)) *COS(RADIANS('Climate Stations - U of M'!$D1090-'1. Intensity Data'!$C$9))) *6371</f>
        <v>163.69642943507549</v>
      </c>
    </row>
    <row r="1091" spans="1:40" x14ac:dyDescent="0.25">
      <c r="A1091">
        <v>892</v>
      </c>
      <c r="B1091" t="s">
        <v>1782</v>
      </c>
      <c r="C1091">
        <v>47.88</v>
      </c>
      <c r="D1091">
        <v>-105.3686</v>
      </c>
      <c r="E1091">
        <v>696.2</v>
      </c>
      <c r="F1091" t="s">
        <v>1783</v>
      </c>
      <c r="G1091" t="s">
        <v>2345</v>
      </c>
      <c r="H1091" s="8">
        <v>1.1275200000000001</v>
      </c>
      <c r="I1091" s="8">
        <v>1.64195</v>
      </c>
      <c r="J1091" s="8">
        <v>2.83304</v>
      </c>
      <c r="K1091" s="8">
        <v>3.7701899999999999</v>
      </c>
      <c r="L1091">
        <f t="shared" ref="L1091:L1154" si="459">E1091*3.28084</f>
        <v>2284.1208080000001</v>
      </c>
      <c r="M1091">
        <f t="shared" ref="M1091:M1154" si="460">IF($G1091="E",0.028+(0.89*($H1091*($H1091/$I1091))),(0.019+(0.711*($H1091*($H1091/$I1091)))+(0.001*($L1091/100))))</f>
        <v>0.71709418792046065</v>
      </c>
      <c r="N1091">
        <f t="shared" ref="N1091:N1154" si="461">IF($G1091="E",0.671+(0.757*($J1091*($J1091/$K1091)))-(0.003*($L1091/100)),(0.338+(0.67*($J1091*($J1091/$K1091)))+(0.001*($L1091/100))))</f>
        <v>2.2140051158742118</v>
      </c>
      <c r="O1091" s="6">
        <f t="shared" ref="O1091:O1154" si="462">INDEX(LINEST($M1091:$N1091,LN($J$1:$K$1)),1)</f>
        <v>0.38264369250301056</v>
      </c>
      <c r="P1091" s="6">
        <f t="shared" ref="P1091:P1154" si="463">INDEX(LINEST($M1091:$N1091,LN($J$1:$K$1)),1,2)</f>
        <v>0.45186579130295246</v>
      </c>
      <c r="Q1091">
        <f t="shared" ref="Q1091:Q1154" si="464">O1091*LN(10)+P1091</f>
        <v>1.3329354535885822</v>
      </c>
      <c r="R1091" s="8">
        <v>1.308065139197726</v>
      </c>
      <c r="S1091">
        <f t="shared" ref="S1091:S1154" si="465">0.29*$M1091*12</f>
        <v>2.4954877739632031</v>
      </c>
      <c r="T1091">
        <f t="shared" ref="T1091:T1154" si="466">0.45*$M1091*6</f>
        <v>1.9361543073852436</v>
      </c>
      <c r="U1091">
        <f t="shared" ref="U1091:U1154" si="467">0.57*$M1091*4</f>
        <v>1.6349747484586501</v>
      </c>
      <c r="V1091">
        <f t="shared" ref="V1091:V1154" si="468">0.79*$M1091*2</f>
        <v>1.133008816914328</v>
      </c>
      <c r="W1091">
        <f t="shared" ref="W1091:W1154" si="469">M1091</f>
        <v>0.71709418792046065</v>
      </c>
      <c r="X1091">
        <f t="shared" ref="X1091:X1154" si="470">0.25*H1091+0.75*M1091</f>
        <v>0.81970064094034545</v>
      </c>
      <c r="Y1091">
        <f t="shared" ref="Y1091:Y1154" si="471">0.467*H1091+0.533*M1091</f>
        <v>0.90876304216160564</v>
      </c>
      <c r="Z1091">
        <f t="shared" ref="Z1091:Z1154" si="472">0.29*$Q1091*12</f>
        <v>4.6386153784882653</v>
      </c>
      <c r="AA1091">
        <f t="shared" ref="AA1091:AA1154" si="473">0.45*$Q1091*6</f>
        <v>3.5989257246891722</v>
      </c>
      <c r="AB1091">
        <f t="shared" ref="AB1091:AB1154" si="474">0.57*$Q1091*4</f>
        <v>3.0390928341819672</v>
      </c>
      <c r="AC1091">
        <f t="shared" ref="AC1091:AC1154" si="475">0.79*$Q1091*2</f>
        <v>2.1060380166699599</v>
      </c>
      <c r="AD1091">
        <f t="shared" ref="AD1091:AD1154" si="476">Q1091</f>
        <v>1.3329354535885822</v>
      </c>
      <c r="AE1091">
        <f t="shared" ref="AE1091:AE1154" si="477">0.25*R1091+0.75*$Q$3</f>
        <v>1.0986399214298996</v>
      </c>
      <c r="AF1091">
        <f t="shared" ref="AF1091:AF1154" si="478">0.467*R1091+0.533*$Q$3</f>
        <v>1.1592336177707243</v>
      </c>
      <c r="AG1091">
        <f t="shared" ref="AG1091:AG1154" si="479">0.29*$N1091*12</f>
        <v>7.7047378032422564</v>
      </c>
      <c r="AH1091">
        <f t="shared" ref="AH1091:AH1154" si="480">0.45*$N1091*6</f>
        <v>5.9778138128603722</v>
      </c>
      <c r="AI1091">
        <f t="shared" ref="AI1091:AI1154" si="481">0.57*$N1091*4</f>
        <v>5.0479316641932028</v>
      </c>
      <c r="AJ1091">
        <f t="shared" ref="AJ1091:AJ1154" si="482">0.79*$N1091*2</f>
        <v>3.4981280830812547</v>
      </c>
      <c r="AK1091">
        <f t="shared" ref="AK1091:AK1154" si="483">N1091</f>
        <v>2.2140051158742118</v>
      </c>
      <c r="AL1091">
        <f t="shared" ref="AL1091:AL1154" si="484">0.25*J1091+0.75*N1091</f>
        <v>2.3687638369056589</v>
      </c>
      <c r="AM1091">
        <f t="shared" ref="AM1091:AM1154" si="485">0.467*J1091+0.533*N1091</f>
        <v>2.5030944067609551</v>
      </c>
      <c r="AN1091">
        <f>ACOS(COS(RADIANS(90-$C1091)) *COS(RADIANS(90-'1. Intensity Data'!$C$8)) +SIN(RADIANS(90-'Climate Stations - U of M'!$C1091)) *SIN(RADIANS(90-'1. Intensity Data'!$C$8)) *COS(RADIANS('Climate Stations - U of M'!$D1091-'1. Intensity Data'!$C$9))) *6371</f>
        <v>521.55930032055778</v>
      </c>
    </row>
    <row r="1092" spans="1:40" x14ac:dyDescent="0.25">
      <c r="A1092">
        <v>893</v>
      </c>
      <c r="B1092" t="s">
        <v>1784</v>
      </c>
      <c r="C1092">
        <v>45.292499999999897</v>
      </c>
      <c r="D1092">
        <v>-111.9481</v>
      </c>
      <c r="E1092" s="13">
        <v>1759.5999999999899</v>
      </c>
      <c r="F1092" t="s">
        <v>1785</v>
      </c>
      <c r="G1092" t="s">
        <v>2345</v>
      </c>
      <c r="H1092" s="8">
        <v>0.71636</v>
      </c>
      <c r="I1092" s="8">
        <v>1.1950000000000001</v>
      </c>
      <c r="J1092" s="8">
        <v>1.625</v>
      </c>
      <c r="K1092" s="8">
        <v>2.4306000000000001</v>
      </c>
      <c r="L1092">
        <f t="shared" si="459"/>
        <v>5772.9660639999665</v>
      </c>
      <c r="M1092">
        <f t="shared" si="460"/>
        <v>0.41019478505774054</v>
      </c>
      <c r="N1092">
        <f t="shared" si="461"/>
        <v>1.3202224082717233</v>
      </c>
      <c r="O1092" s="6">
        <f t="shared" si="462"/>
        <v>0.23262328006539573</v>
      </c>
      <c r="P1092" s="6">
        <f t="shared" si="463"/>
        <v>0.24895261434780491</v>
      </c>
      <c r="Q1092">
        <f t="shared" si="464"/>
        <v>0.78458751130976412</v>
      </c>
      <c r="R1092" s="8">
        <v>1.1808483877336955</v>
      </c>
      <c r="S1092">
        <f t="shared" si="465"/>
        <v>1.427477852000937</v>
      </c>
      <c r="T1092">
        <f t="shared" si="466"/>
        <v>1.1075259196558995</v>
      </c>
      <c r="U1092">
        <f t="shared" si="467"/>
        <v>0.9352441099316483</v>
      </c>
      <c r="V1092">
        <f t="shared" si="468"/>
        <v>0.64810776039123008</v>
      </c>
      <c r="W1092">
        <f t="shared" si="469"/>
        <v>0.41019478505774054</v>
      </c>
      <c r="X1092">
        <f t="shared" si="470"/>
        <v>0.48673608879330543</v>
      </c>
      <c r="Y1092">
        <f t="shared" si="471"/>
        <v>0.55317394043577572</v>
      </c>
      <c r="Z1092">
        <f t="shared" si="472"/>
        <v>2.730364539357979</v>
      </c>
      <c r="AA1092">
        <f t="shared" si="473"/>
        <v>2.1183862805363631</v>
      </c>
      <c r="AB1092">
        <f t="shared" si="474"/>
        <v>1.7888595257862621</v>
      </c>
      <c r="AC1092">
        <f t="shared" si="475"/>
        <v>1.2396482678694274</v>
      </c>
      <c r="AD1092">
        <f t="shared" si="476"/>
        <v>0.78458751130976412</v>
      </c>
      <c r="AE1092">
        <f t="shared" si="477"/>
        <v>1.0668357335638921</v>
      </c>
      <c r="AF1092">
        <f t="shared" si="478"/>
        <v>1.099823394837022</v>
      </c>
      <c r="AG1092">
        <f t="shared" si="479"/>
        <v>4.5943739807855968</v>
      </c>
      <c r="AH1092">
        <f t="shared" si="480"/>
        <v>3.5646005023336533</v>
      </c>
      <c r="AI1092">
        <f t="shared" si="481"/>
        <v>3.0101070908595289</v>
      </c>
      <c r="AJ1092">
        <f t="shared" si="482"/>
        <v>2.0859514050693231</v>
      </c>
      <c r="AK1092">
        <f t="shared" si="483"/>
        <v>1.3202224082717233</v>
      </c>
      <c r="AL1092">
        <f t="shared" si="484"/>
        <v>1.3964168062037925</v>
      </c>
      <c r="AM1092">
        <f t="shared" si="485"/>
        <v>1.4625535436088286</v>
      </c>
      <c r="AN1092">
        <f>ACOS(COS(RADIANS(90-$C1092)) *COS(RADIANS(90-'1. Intensity Data'!$C$8)) +SIN(RADIANS(90-'Climate Stations - U of M'!$C1092)) *SIN(RADIANS(90-'1. Intensity Data'!$C$8)) *COS(RADIANS('Climate Stations - U of M'!$D1092-'1. Intensity Data'!$C$9))) *6371</f>
        <v>144.45436990544781</v>
      </c>
    </row>
    <row r="1093" spans="1:40" x14ac:dyDescent="0.25">
      <c r="A1093">
        <v>894</v>
      </c>
      <c r="B1093" t="s">
        <v>1786</v>
      </c>
      <c r="C1093">
        <v>45.843600000000002</v>
      </c>
      <c r="D1093">
        <v>-105.6808</v>
      </c>
      <c r="E1093">
        <v>908.29999999999905</v>
      </c>
      <c r="F1093" t="s">
        <v>1787</v>
      </c>
      <c r="G1093" t="s">
        <v>2345</v>
      </c>
      <c r="H1093" s="8">
        <v>1.0611299999999999</v>
      </c>
      <c r="I1093" s="8">
        <v>1.48037</v>
      </c>
      <c r="J1093" s="8">
        <v>2.6349999999999998</v>
      </c>
      <c r="K1093" s="8">
        <v>3.6640000000000001</v>
      </c>
      <c r="L1093">
        <f t="shared" si="459"/>
        <v>2979.986971999997</v>
      </c>
      <c r="M1093">
        <f t="shared" si="460"/>
        <v>0.7049505059147374</v>
      </c>
      <c r="N1093">
        <f t="shared" si="461"/>
        <v>2.0161040275758078</v>
      </c>
      <c r="O1093" s="6">
        <f t="shared" si="462"/>
        <v>0.33515997217853094</v>
      </c>
      <c r="P1093" s="6">
        <f t="shared" si="463"/>
        <v>0.47263531616263887</v>
      </c>
      <c r="Q1093">
        <f t="shared" si="464"/>
        <v>1.2443696718692234</v>
      </c>
      <c r="R1093" s="8">
        <v>1.4327658570457009</v>
      </c>
      <c r="S1093">
        <f t="shared" si="465"/>
        <v>2.4532277605832862</v>
      </c>
      <c r="T1093">
        <f t="shared" si="466"/>
        <v>1.903366365969791</v>
      </c>
      <c r="U1093">
        <f t="shared" si="467"/>
        <v>1.607287153485601</v>
      </c>
      <c r="V1093">
        <f t="shared" si="468"/>
        <v>1.1138217993452852</v>
      </c>
      <c r="W1093">
        <f t="shared" si="469"/>
        <v>0.7049505059147374</v>
      </c>
      <c r="X1093">
        <f t="shared" si="470"/>
        <v>0.79399537943605303</v>
      </c>
      <c r="Y1093">
        <f t="shared" si="471"/>
        <v>0.87128632965255504</v>
      </c>
      <c r="Z1093">
        <f t="shared" si="472"/>
        <v>4.330406458104898</v>
      </c>
      <c r="AA1093">
        <f t="shared" si="473"/>
        <v>3.3597981140469031</v>
      </c>
      <c r="AB1093">
        <f t="shared" si="474"/>
        <v>2.8371628518618293</v>
      </c>
      <c r="AC1093">
        <f t="shared" si="475"/>
        <v>1.966104081553373</v>
      </c>
      <c r="AD1093">
        <f t="shared" si="476"/>
        <v>1.2443696718692234</v>
      </c>
      <c r="AE1093">
        <f t="shared" si="477"/>
        <v>1.1298151008918933</v>
      </c>
      <c r="AF1093">
        <f t="shared" si="478"/>
        <v>1.2174688530057285</v>
      </c>
      <c r="AG1093">
        <f t="shared" si="479"/>
        <v>7.0160420159638104</v>
      </c>
      <c r="AH1093">
        <f t="shared" si="480"/>
        <v>5.4434808744546812</v>
      </c>
      <c r="AI1093">
        <f t="shared" si="481"/>
        <v>4.5967171828728413</v>
      </c>
      <c r="AJ1093">
        <f t="shared" si="482"/>
        <v>3.1854443635697764</v>
      </c>
      <c r="AK1093">
        <f t="shared" si="483"/>
        <v>2.0161040275758078</v>
      </c>
      <c r="AL1093">
        <f t="shared" si="484"/>
        <v>2.1708280206818555</v>
      </c>
      <c r="AM1093">
        <f t="shared" si="485"/>
        <v>2.3051284466979056</v>
      </c>
      <c r="AN1093">
        <f>ACOS(COS(RADIANS(90-$C1093)) *COS(RADIANS(90-'1. Intensity Data'!$C$8)) +SIN(RADIANS(90-'Climate Stations - U of M'!$C1093)) *SIN(RADIANS(90-'1. Intensity Data'!$C$8)) *COS(RADIANS('Climate Stations - U of M'!$D1093-'1. Intensity Data'!$C$9))) *6371</f>
        <v>494.10326911270317</v>
      </c>
    </row>
    <row r="1094" spans="1:40" x14ac:dyDescent="0.25">
      <c r="A1094">
        <v>161</v>
      </c>
      <c r="B1094" t="s">
        <v>324</v>
      </c>
      <c r="C1094">
        <v>45.633299999999899</v>
      </c>
      <c r="D1094">
        <v>-105.76600000000001</v>
      </c>
      <c r="E1094">
        <v>996.39999999999895</v>
      </c>
      <c r="F1094" t="s">
        <v>325</v>
      </c>
      <c r="G1094" t="s">
        <v>2345</v>
      </c>
      <c r="H1094" s="8">
        <v>1.0364599999999999</v>
      </c>
      <c r="I1094" s="8">
        <v>1.43814</v>
      </c>
      <c r="J1094" s="8">
        <v>2.5625</v>
      </c>
      <c r="K1094" s="8">
        <v>3.5538500000000002</v>
      </c>
      <c r="L1094">
        <f t="shared" si="459"/>
        <v>3269.0289759999964</v>
      </c>
      <c r="M1094">
        <f t="shared" si="460"/>
        <v>0.69280447322513805</v>
      </c>
      <c r="N1094">
        <f t="shared" si="461"/>
        <v>1.971629000227717</v>
      </c>
      <c r="O1094" s="6">
        <f t="shared" si="462"/>
        <v>0.32689596283767763</v>
      </c>
      <c r="P1094" s="6">
        <f t="shared" si="463"/>
        <v>0.46621745824777294</v>
      </c>
      <c r="Q1094">
        <f t="shared" si="464"/>
        <v>1.218923229237745</v>
      </c>
      <c r="R1094" s="8">
        <v>1.3847161076905548</v>
      </c>
      <c r="S1094">
        <f t="shared" si="465"/>
        <v>2.4109595668234802</v>
      </c>
      <c r="T1094">
        <f t="shared" si="466"/>
        <v>1.8705720777078727</v>
      </c>
      <c r="U1094">
        <f t="shared" si="467"/>
        <v>1.5795941989533147</v>
      </c>
      <c r="V1094">
        <f t="shared" si="468"/>
        <v>1.0946310676957183</v>
      </c>
      <c r="W1094">
        <f t="shared" si="469"/>
        <v>0.69280447322513805</v>
      </c>
      <c r="X1094">
        <f t="shared" si="470"/>
        <v>0.77871835491885355</v>
      </c>
      <c r="Y1094">
        <f t="shared" si="471"/>
        <v>0.85329160422899863</v>
      </c>
      <c r="Z1094">
        <f t="shared" si="472"/>
        <v>4.2418528377473521</v>
      </c>
      <c r="AA1094">
        <f t="shared" si="473"/>
        <v>3.2910927189419112</v>
      </c>
      <c r="AB1094">
        <f t="shared" si="474"/>
        <v>2.7791449626620581</v>
      </c>
      <c r="AC1094">
        <f t="shared" si="475"/>
        <v>1.9258987021956371</v>
      </c>
      <c r="AD1094">
        <f t="shared" si="476"/>
        <v>1.218923229237745</v>
      </c>
      <c r="AE1094">
        <f t="shared" si="477"/>
        <v>1.1178026635531069</v>
      </c>
      <c r="AF1094">
        <f t="shared" si="478"/>
        <v>1.1950296200568751</v>
      </c>
      <c r="AG1094">
        <f t="shared" si="479"/>
        <v>6.8612689207924547</v>
      </c>
      <c r="AH1094">
        <f t="shared" si="480"/>
        <v>5.3233983006148362</v>
      </c>
      <c r="AI1094">
        <f t="shared" si="481"/>
        <v>4.4953141205191942</v>
      </c>
      <c r="AJ1094">
        <f t="shared" si="482"/>
        <v>3.115173820359793</v>
      </c>
      <c r="AK1094">
        <f t="shared" si="483"/>
        <v>1.971629000227717</v>
      </c>
      <c r="AL1094">
        <f t="shared" si="484"/>
        <v>2.1193467501707879</v>
      </c>
      <c r="AM1094">
        <f t="shared" si="485"/>
        <v>2.2475657571213734</v>
      </c>
      <c r="AN1094">
        <f>ACOS(COS(RADIANS(90-$C1094)) *COS(RADIANS(90-'1. Intensity Data'!$C$8)) +SIN(RADIANS(90-'Climate Stations - U of M'!$C1094)) *SIN(RADIANS(90-'1. Intensity Data'!$C$8)) *COS(RADIANS('Climate Stations - U of M'!$D1094-'1. Intensity Data'!$C$9))) *6371</f>
        <v>493.06096224063521</v>
      </c>
    </row>
    <row r="1095" spans="1:40" x14ac:dyDescent="0.25">
      <c r="A1095">
        <v>152</v>
      </c>
      <c r="B1095" t="s">
        <v>306</v>
      </c>
      <c r="C1095">
        <v>45.6678</v>
      </c>
      <c r="D1095">
        <v>-105.899</v>
      </c>
      <c r="E1095" s="13">
        <v>1087.2</v>
      </c>
      <c r="F1095" t="s">
        <v>307</v>
      </c>
      <c r="G1095" t="s">
        <v>2345</v>
      </c>
      <c r="H1095" s="8">
        <v>1.0038499999999999</v>
      </c>
      <c r="I1095" s="8">
        <v>1.4072899999999999</v>
      </c>
      <c r="J1095" s="8">
        <v>2.4714299999999998</v>
      </c>
      <c r="K1095" s="8">
        <v>3.42692</v>
      </c>
      <c r="L1095">
        <f t="shared" si="459"/>
        <v>3566.9292479999999</v>
      </c>
      <c r="M1095">
        <f t="shared" si="460"/>
        <v>0.66530019542880281</v>
      </c>
      <c r="N1095">
        <f t="shared" si="461"/>
        <v>1.9132300526515396</v>
      </c>
      <c r="O1095" s="6">
        <f t="shared" si="462"/>
        <v>0.31899859880454834</v>
      </c>
      <c r="P1095" s="6">
        <f t="shared" si="463"/>
        <v>0.44418721606485689</v>
      </c>
      <c r="Q1095">
        <f t="shared" si="464"/>
        <v>1.1787086343581983</v>
      </c>
      <c r="R1095" s="8">
        <v>1.4371755430245012</v>
      </c>
      <c r="S1095">
        <f t="shared" si="465"/>
        <v>2.3152446800922335</v>
      </c>
      <c r="T1095">
        <f t="shared" si="466"/>
        <v>1.7963105276577676</v>
      </c>
      <c r="U1095">
        <f t="shared" si="467"/>
        <v>1.5168844455776702</v>
      </c>
      <c r="V1095">
        <f t="shared" si="468"/>
        <v>1.0511743087775085</v>
      </c>
      <c r="W1095">
        <f t="shared" si="469"/>
        <v>0.66530019542880281</v>
      </c>
      <c r="X1095">
        <f t="shared" si="470"/>
        <v>0.74993764657160211</v>
      </c>
      <c r="Y1095">
        <f t="shared" si="471"/>
        <v>0.82340295416355191</v>
      </c>
      <c r="Z1095">
        <f t="shared" si="472"/>
        <v>4.1019060475665299</v>
      </c>
      <c r="AA1095">
        <f t="shared" si="473"/>
        <v>3.182513312767135</v>
      </c>
      <c r="AB1095">
        <f t="shared" si="474"/>
        <v>2.6874556863366919</v>
      </c>
      <c r="AC1095">
        <f t="shared" si="475"/>
        <v>1.8623596422859534</v>
      </c>
      <c r="AD1095">
        <f t="shared" si="476"/>
        <v>1.1787086343581983</v>
      </c>
      <c r="AE1095">
        <f t="shared" si="477"/>
        <v>1.1309175223865935</v>
      </c>
      <c r="AF1095">
        <f t="shared" si="478"/>
        <v>1.2195281763578283</v>
      </c>
      <c r="AG1095">
        <f t="shared" si="479"/>
        <v>6.6580405832273568</v>
      </c>
      <c r="AH1095">
        <f t="shared" si="480"/>
        <v>5.1657211421591569</v>
      </c>
      <c r="AI1095">
        <f t="shared" si="481"/>
        <v>4.3621645200455097</v>
      </c>
      <c r="AJ1095">
        <f t="shared" si="482"/>
        <v>3.0229034831894328</v>
      </c>
      <c r="AK1095">
        <f t="shared" si="483"/>
        <v>1.9132300526515396</v>
      </c>
      <c r="AL1095">
        <f t="shared" si="484"/>
        <v>2.0527800394886544</v>
      </c>
      <c r="AM1095">
        <f t="shared" si="485"/>
        <v>2.1739094280632707</v>
      </c>
      <c r="AN1095">
        <f>ACOS(COS(RADIANS(90-$C1095)) *COS(RADIANS(90-'1. Intensity Data'!$C$8)) +SIN(RADIANS(90-'Climate Stations - U of M'!$C1095)) *SIN(RADIANS(90-'1. Intensity Data'!$C$8)) *COS(RADIANS('Climate Stations - U of M'!$D1095-'1. Intensity Data'!$C$9))) *6371</f>
        <v>482.08994307193967</v>
      </c>
    </row>
    <row r="1096" spans="1:40" x14ac:dyDescent="0.25">
      <c r="A1096" s="1">
        <v>1098</v>
      </c>
      <c r="B1096" t="s">
        <v>2190</v>
      </c>
      <c r="C1096">
        <v>47.916699999999899</v>
      </c>
      <c r="D1096">
        <v>-112.7833</v>
      </c>
      <c r="E1096" s="13">
        <v>1706.9</v>
      </c>
      <c r="F1096" t="s">
        <v>2191</v>
      </c>
      <c r="G1096" t="s">
        <v>2345</v>
      </c>
      <c r="H1096" s="8">
        <v>1.20625</v>
      </c>
      <c r="I1096" s="8">
        <v>2.2118799999999998</v>
      </c>
      <c r="J1096" s="8">
        <v>2.5095399999999999</v>
      </c>
      <c r="K1096" s="8">
        <v>4.5512600000000001</v>
      </c>
      <c r="L1096">
        <f t="shared" si="459"/>
        <v>5600.0657959999999</v>
      </c>
      <c r="M1096">
        <f t="shared" si="460"/>
        <v>0.61346791219460384</v>
      </c>
      <c r="N1096">
        <f t="shared" si="461"/>
        <v>1.5504942789777139</v>
      </c>
      <c r="O1096" s="6">
        <f t="shared" si="462"/>
        <v>0.23952475879690241</v>
      </c>
      <c r="P1096" s="6">
        <f t="shared" si="463"/>
        <v>0.4474420009602299</v>
      </c>
      <c r="Q1096">
        <f t="shared" si="464"/>
        <v>0.99896813996897182</v>
      </c>
      <c r="R1096" s="8">
        <v>1.3152521116187941</v>
      </c>
      <c r="S1096">
        <f t="shared" si="465"/>
        <v>2.134868334437221</v>
      </c>
      <c r="T1096">
        <f t="shared" si="466"/>
        <v>1.6563633629254304</v>
      </c>
      <c r="U1096">
        <f t="shared" si="467"/>
        <v>1.3987068398036966</v>
      </c>
      <c r="V1096">
        <f t="shared" si="468"/>
        <v>0.96927930126747408</v>
      </c>
      <c r="W1096">
        <f t="shared" si="469"/>
        <v>0.61346791219460384</v>
      </c>
      <c r="X1096">
        <f t="shared" si="470"/>
        <v>0.76166343414595294</v>
      </c>
      <c r="Y1096">
        <f t="shared" si="471"/>
        <v>0.89029714719972397</v>
      </c>
      <c r="Z1096">
        <f t="shared" si="472"/>
        <v>3.4764091270920217</v>
      </c>
      <c r="AA1096">
        <f t="shared" si="473"/>
        <v>2.6972139779162241</v>
      </c>
      <c r="AB1096">
        <f t="shared" si="474"/>
        <v>2.2776473591292556</v>
      </c>
      <c r="AC1096">
        <f t="shared" si="475"/>
        <v>1.5783696611509757</v>
      </c>
      <c r="AD1096">
        <f t="shared" si="476"/>
        <v>0.99896813996897182</v>
      </c>
      <c r="AE1096">
        <f t="shared" si="477"/>
        <v>1.1004366645351666</v>
      </c>
      <c r="AF1096">
        <f t="shared" si="478"/>
        <v>1.162589933891363</v>
      </c>
      <c r="AG1096">
        <f t="shared" si="479"/>
        <v>5.3957200908424436</v>
      </c>
      <c r="AH1096">
        <f t="shared" si="480"/>
        <v>4.1863345532398277</v>
      </c>
      <c r="AI1096">
        <f t="shared" si="481"/>
        <v>3.5351269560691874</v>
      </c>
      <c r="AJ1096">
        <f t="shared" si="482"/>
        <v>2.4497809607847878</v>
      </c>
      <c r="AK1096">
        <f t="shared" si="483"/>
        <v>1.5504942789777139</v>
      </c>
      <c r="AL1096">
        <f t="shared" si="484"/>
        <v>1.7902557092332851</v>
      </c>
      <c r="AM1096">
        <f t="shared" si="485"/>
        <v>1.9983686306951216</v>
      </c>
      <c r="AN1096">
        <f>ACOS(COS(RADIANS(90-$C1096)) *COS(RADIANS(90-'1. Intensity Data'!$C$8)) +SIN(RADIANS(90-'Climate Stations - U of M'!$C1096)) *SIN(RADIANS(90-'1. Intensity Data'!$C$8)) *COS(RADIANS('Climate Stations - U of M'!$D1096-'1. Intensity Data'!$C$9))) *6371</f>
        <v>158.47060684266714</v>
      </c>
    </row>
    <row r="1097" spans="1:40" x14ac:dyDescent="0.25">
      <c r="A1097">
        <v>895</v>
      </c>
      <c r="B1097" t="s">
        <v>1788</v>
      </c>
      <c r="C1097">
        <v>46.216700000000003</v>
      </c>
      <c r="D1097">
        <v>-111.099999999999</v>
      </c>
      <c r="E1097" s="13">
        <v>1706.9</v>
      </c>
      <c r="F1097" t="s">
        <v>1789</v>
      </c>
      <c r="G1097" t="s">
        <v>2345</v>
      </c>
      <c r="H1097" s="8">
        <v>0.85833000000000004</v>
      </c>
      <c r="I1097" s="8">
        <v>1.38182</v>
      </c>
      <c r="J1097" s="8">
        <v>1.9571400000000001</v>
      </c>
      <c r="K1097" s="8">
        <v>2.9937800000000001</v>
      </c>
      <c r="L1097">
        <f t="shared" si="459"/>
        <v>5600.0657959999999</v>
      </c>
      <c r="M1097">
        <f t="shared" si="460"/>
        <v>0.50251190901926446</v>
      </c>
      <c r="N1097">
        <f t="shared" si="461"/>
        <v>1.4715429805111713</v>
      </c>
      <c r="O1097" s="6">
        <f t="shared" si="462"/>
        <v>0.24770587242133374</v>
      </c>
      <c r="P1097" s="6">
        <f t="shared" si="463"/>
        <v>0.33081528194227539</v>
      </c>
      <c r="Q1097">
        <f t="shared" si="464"/>
        <v>0.90117913122672344</v>
      </c>
      <c r="R1097" s="8">
        <v>1.7582927878857073</v>
      </c>
      <c r="S1097">
        <f t="shared" si="465"/>
        <v>1.7487414433870401</v>
      </c>
      <c r="T1097">
        <f t="shared" si="466"/>
        <v>1.3567821543520142</v>
      </c>
      <c r="U1097">
        <f t="shared" si="467"/>
        <v>1.1457271525639228</v>
      </c>
      <c r="V1097">
        <f t="shared" si="468"/>
        <v>0.79396881625043791</v>
      </c>
      <c r="W1097">
        <f t="shared" si="469"/>
        <v>0.50251190901926446</v>
      </c>
      <c r="X1097">
        <f t="shared" si="470"/>
        <v>0.59146643176444835</v>
      </c>
      <c r="Y1097">
        <f t="shared" si="471"/>
        <v>0.66867895750726802</v>
      </c>
      <c r="Z1097">
        <f t="shared" si="472"/>
        <v>3.1361033766689976</v>
      </c>
      <c r="AA1097">
        <f t="shared" si="473"/>
        <v>2.4331836543121534</v>
      </c>
      <c r="AB1097">
        <f t="shared" si="474"/>
        <v>2.0546884191969292</v>
      </c>
      <c r="AC1097">
        <f t="shared" si="475"/>
        <v>1.4238630273382231</v>
      </c>
      <c r="AD1097">
        <f t="shared" si="476"/>
        <v>0.90117913122672344</v>
      </c>
      <c r="AE1097">
        <f t="shared" si="477"/>
        <v>1.211196833601895</v>
      </c>
      <c r="AF1097">
        <f t="shared" si="478"/>
        <v>1.3694899297080114</v>
      </c>
      <c r="AG1097">
        <f t="shared" si="479"/>
        <v>5.1209695721788755</v>
      </c>
      <c r="AH1097">
        <f t="shared" si="480"/>
        <v>3.9731660473801624</v>
      </c>
      <c r="AI1097">
        <f t="shared" si="481"/>
        <v>3.3551179955654704</v>
      </c>
      <c r="AJ1097">
        <f t="shared" si="482"/>
        <v>2.3250379092076505</v>
      </c>
      <c r="AK1097">
        <f t="shared" si="483"/>
        <v>1.4715429805111713</v>
      </c>
      <c r="AL1097">
        <f t="shared" si="484"/>
        <v>1.5929422353833784</v>
      </c>
      <c r="AM1097">
        <f t="shared" si="485"/>
        <v>1.6983167886124546</v>
      </c>
      <c r="AN1097">
        <f>ACOS(COS(RADIANS(90-$C1097)) *COS(RADIANS(90-'1. Intensity Data'!$C$8)) +SIN(RADIANS(90-'Climate Stations - U of M'!$C1097)) *SIN(RADIANS(90-'1. Intensity Data'!$C$8)) *COS(RADIANS('Climate Stations - U of M'!$D1097-'1. Intensity Data'!$C$9))) *6371</f>
        <v>81.449969974581336</v>
      </c>
    </row>
    <row r="1098" spans="1:40" x14ac:dyDescent="0.25">
      <c r="A1098">
        <v>897</v>
      </c>
      <c r="B1098" t="s">
        <v>1792</v>
      </c>
      <c r="C1098">
        <v>48.666699999999899</v>
      </c>
      <c r="D1098">
        <v>-115.3167</v>
      </c>
      <c r="E1098">
        <v>680</v>
      </c>
      <c r="F1098" t="s">
        <v>1793</v>
      </c>
      <c r="G1098" t="s">
        <v>2346</v>
      </c>
      <c r="H1098" s="8">
        <v>0.75924000000000003</v>
      </c>
      <c r="I1098" s="8">
        <v>1.3982300000000001</v>
      </c>
      <c r="J1098" s="8">
        <v>1.79844</v>
      </c>
      <c r="K1098" s="8">
        <v>2.9160200000000001</v>
      </c>
      <c r="L1098">
        <f t="shared" si="459"/>
        <v>2230.9712</v>
      </c>
      <c r="M1098">
        <f t="shared" si="460"/>
        <v>0.3344322050616565</v>
      </c>
      <c r="N1098">
        <f t="shared" si="461"/>
        <v>1.1034592481869947</v>
      </c>
      <c r="O1098" s="6">
        <f t="shared" si="462"/>
        <v>0.19658039895426765</v>
      </c>
      <c r="P1098" s="6">
        <f t="shared" si="463"/>
        <v>0.19817305577315658</v>
      </c>
      <c r="Q1098">
        <f t="shared" si="464"/>
        <v>0.65081615198007559</v>
      </c>
      <c r="R1098" s="8">
        <v>1.7027454549566552</v>
      </c>
      <c r="S1098">
        <f t="shared" si="465"/>
        <v>1.1638240736145646</v>
      </c>
      <c r="T1098">
        <f t="shared" si="466"/>
        <v>0.9029669536664725</v>
      </c>
      <c r="U1098">
        <f t="shared" si="467"/>
        <v>0.76250542754057671</v>
      </c>
      <c r="V1098">
        <f t="shared" si="468"/>
        <v>0.52840288399741731</v>
      </c>
      <c r="W1098">
        <f t="shared" si="469"/>
        <v>0.3344322050616565</v>
      </c>
      <c r="X1098">
        <f t="shared" si="470"/>
        <v>0.44063415379624238</v>
      </c>
      <c r="Y1098">
        <f t="shared" si="471"/>
        <v>0.5328174452978629</v>
      </c>
      <c r="Z1098">
        <f t="shared" si="472"/>
        <v>2.2648402088906625</v>
      </c>
      <c r="AA1098">
        <f t="shared" si="473"/>
        <v>1.7572036103462039</v>
      </c>
      <c r="AB1098">
        <f t="shared" si="474"/>
        <v>1.4838608265145723</v>
      </c>
      <c r="AC1098">
        <f t="shared" si="475"/>
        <v>1.0282895201285194</v>
      </c>
      <c r="AD1098">
        <f t="shared" si="476"/>
        <v>0.65081615198007559</v>
      </c>
      <c r="AE1098">
        <f t="shared" si="477"/>
        <v>1.197310000369632</v>
      </c>
      <c r="AF1098">
        <f t="shared" si="478"/>
        <v>1.343549325230144</v>
      </c>
      <c r="AG1098">
        <f t="shared" si="479"/>
        <v>3.8400381836907416</v>
      </c>
      <c r="AH1098">
        <f t="shared" si="480"/>
        <v>2.9793399701048857</v>
      </c>
      <c r="AI1098">
        <f t="shared" si="481"/>
        <v>2.5158870858663476</v>
      </c>
      <c r="AJ1098">
        <f t="shared" si="482"/>
        <v>1.7434656121354517</v>
      </c>
      <c r="AK1098">
        <f t="shared" si="483"/>
        <v>1.1034592481869947</v>
      </c>
      <c r="AL1098">
        <f t="shared" si="484"/>
        <v>1.2772044361402461</v>
      </c>
      <c r="AM1098">
        <f t="shared" si="485"/>
        <v>1.4280152592836683</v>
      </c>
      <c r="AN1098">
        <f>ACOS(COS(RADIANS(90-$C1098)) *COS(RADIANS(90-'1. Intensity Data'!$C$8)) +SIN(RADIANS(90-'Climate Stations - U of M'!$C1098)) *SIN(RADIANS(90-'1. Intensity Data'!$C$8)) *COS(RADIANS('Climate Stations - U of M'!$D1098-'1. Intensity Data'!$C$9))) *6371</f>
        <v>338.41292715632642</v>
      </c>
    </row>
    <row r="1099" spans="1:40" x14ac:dyDescent="0.25">
      <c r="A1099">
        <v>896</v>
      </c>
      <c r="B1099" t="s">
        <v>1790</v>
      </c>
      <c r="C1099">
        <v>48.5</v>
      </c>
      <c r="D1099">
        <v>-115.2833</v>
      </c>
      <c r="E1099">
        <v>670.89999999999895</v>
      </c>
      <c r="F1099" t="s">
        <v>1791</v>
      </c>
      <c r="G1099" t="s">
        <v>2346</v>
      </c>
      <c r="H1099" s="8">
        <v>0.76102000000000003</v>
      </c>
      <c r="I1099" s="8">
        <v>1.3960999999999999</v>
      </c>
      <c r="J1099" s="8">
        <v>1.8048200000000001</v>
      </c>
      <c r="K1099" s="8">
        <v>2.9168099999999999</v>
      </c>
      <c r="L1099">
        <f t="shared" si="459"/>
        <v>2201.1155559999966</v>
      </c>
      <c r="M1099">
        <f t="shared" si="460"/>
        <v>0.33595899176399691</v>
      </c>
      <c r="N1099">
        <f t="shared" si="461"/>
        <v>1.1082400102704544</v>
      </c>
      <c r="O1099" s="6">
        <f t="shared" si="462"/>
        <v>0.19741218736057412</v>
      </c>
      <c r="P1099" s="6">
        <f t="shared" si="463"/>
        <v>0.19912329068684331</v>
      </c>
      <c r="Q1099">
        <f t="shared" si="464"/>
        <v>0.6536816504786489</v>
      </c>
      <c r="R1099" s="8">
        <v>1.557136398757984</v>
      </c>
      <c r="S1099">
        <f t="shared" si="465"/>
        <v>1.1691372913387093</v>
      </c>
      <c r="T1099">
        <f t="shared" si="466"/>
        <v>0.90708927776279169</v>
      </c>
      <c r="U1099">
        <f t="shared" si="467"/>
        <v>0.76598650122191292</v>
      </c>
      <c r="V1099">
        <f t="shared" si="468"/>
        <v>0.53081520698711515</v>
      </c>
      <c r="W1099">
        <f t="shared" si="469"/>
        <v>0.33595899176399691</v>
      </c>
      <c r="X1099">
        <f t="shared" si="470"/>
        <v>0.44222424382299769</v>
      </c>
      <c r="Y1099">
        <f t="shared" si="471"/>
        <v>0.53446248261021045</v>
      </c>
      <c r="Z1099">
        <f t="shared" si="472"/>
        <v>2.2748121436656978</v>
      </c>
      <c r="AA1099">
        <f t="shared" si="473"/>
        <v>1.7649404562923521</v>
      </c>
      <c r="AB1099">
        <f t="shared" si="474"/>
        <v>1.4903941630913193</v>
      </c>
      <c r="AC1099">
        <f t="shared" si="475"/>
        <v>1.0328170077562653</v>
      </c>
      <c r="AD1099">
        <f t="shared" si="476"/>
        <v>0.6536816504786489</v>
      </c>
      <c r="AE1099">
        <f t="shared" si="477"/>
        <v>1.1609077363199642</v>
      </c>
      <c r="AF1099">
        <f t="shared" si="478"/>
        <v>1.2755498959853648</v>
      </c>
      <c r="AG1099">
        <f t="shared" si="479"/>
        <v>3.8566752357411804</v>
      </c>
      <c r="AH1099">
        <f t="shared" si="480"/>
        <v>2.992248027730227</v>
      </c>
      <c r="AI1099">
        <f t="shared" si="481"/>
        <v>2.526787223416636</v>
      </c>
      <c r="AJ1099">
        <f t="shared" si="482"/>
        <v>1.7510192162273179</v>
      </c>
      <c r="AK1099">
        <f t="shared" si="483"/>
        <v>1.1082400102704544</v>
      </c>
      <c r="AL1099">
        <f t="shared" si="484"/>
        <v>1.2823850077028409</v>
      </c>
      <c r="AM1099">
        <f t="shared" si="485"/>
        <v>1.4335428654741522</v>
      </c>
      <c r="AN1099">
        <f>ACOS(COS(RADIANS(90-$C1099)) *COS(RADIANS(90-'1. Intensity Data'!$C$8)) +SIN(RADIANS(90-'Climate Stations - U of M'!$C1099)) *SIN(RADIANS(90-'1. Intensity Data'!$C$8)) *COS(RADIANS('Climate Stations - U of M'!$D1099-'1. Intensity Data'!$C$9))) *6371</f>
        <v>324.45934743703958</v>
      </c>
    </row>
    <row r="1100" spans="1:40" x14ac:dyDescent="0.25">
      <c r="A1100" s="1">
        <v>1127</v>
      </c>
      <c r="B1100" t="s">
        <v>2246</v>
      </c>
      <c r="C1100">
        <v>46.2667</v>
      </c>
      <c r="D1100">
        <v>-113.16670000000001</v>
      </c>
      <c r="E1100" s="13">
        <v>2377.4</v>
      </c>
      <c r="F1100" t="s">
        <v>2247</v>
      </c>
      <c r="G1100" t="s">
        <v>2346</v>
      </c>
      <c r="H1100" s="8">
        <v>1.0316000000000001</v>
      </c>
      <c r="I1100" s="8">
        <v>1.7701800000000001</v>
      </c>
      <c r="J1100" s="8">
        <v>2.2217099999999999</v>
      </c>
      <c r="K1100" s="8">
        <v>3.7</v>
      </c>
      <c r="L1100">
        <f t="shared" si="459"/>
        <v>7799.8690160000006</v>
      </c>
      <c r="M1100">
        <f t="shared" si="460"/>
        <v>0.52443837209065114</v>
      </c>
      <c r="N1100">
        <f t="shared" si="461"/>
        <v>1.3098140596591892</v>
      </c>
      <c r="O1100" s="6">
        <f t="shared" si="462"/>
        <v>0.20075947571851857</v>
      </c>
      <c r="P1100" s="6">
        <f t="shared" si="463"/>
        <v>0.38528250752566717</v>
      </c>
      <c r="Q1100">
        <f t="shared" si="464"/>
        <v>0.84754828359242818</v>
      </c>
      <c r="R1100" s="8">
        <v>1.1668762853288022</v>
      </c>
      <c r="S1100">
        <f t="shared" si="465"/>
        <v>1.8250455348754657</v>
      </c>
      <c r="T1100">
        <f t="shared" si="466"/>
        <v>1.415983604644758</v>
      </c>
      <c r="U1100">
        <f t="shared" si="467"/>
        <v>1.1957194883666844</v>
      </c>
      <c r="V1100">
        <f t="shared" si="468"/>
        <v>0.82861262790322887</v>
      </c>
      <c r="W1100">
        <f t="shared" si="469"/>
        <v>0.52443837209065114</v>
      </c>
      <c r="X1100">
        <f t="shared" si="470"/>
        <v>0.65122877906798837</v>
      </c>
      <c r="Y1100">
        <f t="shared" si="471"/>
        <v>0.76128285232431714</v>
      </c>
      <c r="Z1100">
        <f t="shared" si="472"/>
        <v>2.9494680269016502</v>
      </c>
      <c r="AA1100">
        <f t="shared" si="473"/>
        <v>2.2883803656995561</v>
      </c>
      <c r="AB1100">
        <f t="shared" si="474"/>
        <v>1.9324100865907361</v>
      </c>
      <c r="AC1100">
        <f t="shared" si="475"/>
        <v>1.3391262880760366</v>
      </c>
      <c r="AD1100">
        <f t="shared" si="476"/>
        <v>0.84754828359242818</v>
      </c>
      <c r="AE1100">
        <f t="shared" si="477"/>
        <v>1.0633427079626687</v>
      </c>
      <c r="AF1100">
        <f t="shared" si="478"/>
        <v>1.0932984230139366</v>
      </c>
      <c r="AG1100">
        <f t="shared" si="479"/>
        <v>4.5581529276139783</v>
      </c>
      <c r="AH1100">
        <f t="shared" si="480"/>
        <v>3.5364979610798111</v>
      </c>
      <c r="AI1100">
        <f t="shared" si="481"/>
        <v>2.9863760560229511</v>
      </c>
      <c r="AJ1100">
        <f t="shared" si="482"/>
        <v>2.0695062142615188</v>
      </c>
      <c r="AK1100">
        <f t="shared" si="483"/>
        <v>1.3098140596591892</v>
      </c>
      <c r="AL1100">
        <f t="shared" si="484"/>
        <v>1.5377880447443919</v>
      </c>
      <c r="AM1100">
        <f t="shared" si="485"/>
        <v>1.7356694637983479</v>
      </c>
      <c r="AN1100">
        <f>ACOS(COS(RADIANS(90-$C1100)) *COS(RADIANS(90-'1. Intensity Data'!$C$8)) +SIN(RADIANS(90-'Climate Stations - U of M'!$C1100)) *SIN(RADIANS(90-'1. Intensity Data'!$C$8)) *COS(RADIANS('Climate Stations - U of M'!$D1100-'1. Intensity Data'!$C$9))) *6371</f>
        <v>95.464709688492675</v>
      </c>
    </row>
    <row r="1101" spans="1:40" x14ac:dyDescent="0.25">
      <c r="A1101">
        <v>898</v>
      </c>
      <c r="B1101" t="s">
        <v>1794</v>
      </c>
      <c r="C1101">
        <v>46.183300000000003</v>
      </c>
      <c r="D1101">
        <v>-112.75</v>
      </c>
      <c r="E1101" s="13">
        <v>1478.9</v>
      </c>
      <c r="F1101" t="s">
        <v>1795</v>
      </c>
      <c r="G1101" t="s">
        <v>2346</v>
      </c>
      <c r="H1101" s="8">
        <v>0.67778000000000005</v>
      </c>
      <c r="I1101" s="8">
        <v>1.1402600000000001</v>
      </c>
      <c r="J1101" s="8">
        <v>1.5557000000000001</v>
      </c>
      <c r="K1101" s="8">
        <v>2.72566</v>
      </c>
      <c r="L1101">
        <f t="shared" si="459"/>
        <v>4852.0342760000003</v>
      </c>
      <c r="M1101">
        <f t="shared" si="460"/>
        <v>0.35396663824734498</v>
      </c>
      <c r="N1101">
        <f t="shared" si="461"/>
        <v>0.98143521413060397</v>
      </c>
      <c r="O1101" s="6">
        <f t="shared" si="462"/>
        <v>0.1603949094912305</v>
      </c>
      <c r="P1101" s="6">
        <f t="shared" si="463"/>
        <v>0.24278935895733089</v>
      </c>
      <c r="Q1101">
        <f t="shared" si="464"/>
        <v>0.61211228654396743</v>
      </c>
      <c r="R1101" s="8">
        <v>1.3162715729839123</v>
      </c>
      <c r="S1101">
        <f t="shared" si="465"/>
        <v>1.2318039011007604</v>
      </c>
      <c r="T1101">
        <f t="shared" si="466"/>
        <v>0.95570992326783144</v>
      </c>
      <c r="U1101">
        <f t="shared" si="467"/>
        <v>0.80704393520394646</v>
      </c>
      <c r="V1101">
        <f t="shared" si="468"/>
        <v>0.55926728843080509</v>
      </c>
      <c r="W1101">
        <f t="shared" si="469"/>
        <v>0.35396663824734498</v>
      </c>
      <c r="X1101">
        <f t="shared" si="470"/>
        <v>0.43491997868550875</v>
      </c>
      <c r="Y1101">
        <f t="shared" si="471"/>
        <v>0.50518747818583487</v>
      </c>
      <c r="Z1101">
        <f t="shared" si="472"/>
        <v>2.1301507571730065</v>
      </c>
      <c r="AA1101">
        <f t="shared" si="473"/>
        <v>1.6527031736687121</v>
      </c>
      <c r="AB1101">
        <f t="shared" si="474"/>
        <v>1.3956160133202455</v>
      </c>
      <c r="AC1101">
        <f t="shared" si="475"/>
        <v>0.96713741273946863</v>
      </c>
      <c r="AD1101">
        <f t="shared" si="476"/>
        <v>0.61211228654396743</v>
      </c>
      <c r="AE1101">
        <f t="shared" si="477"/>
        <v>1.1006915298764461</v>
      </c>
      <c r="AF1101">
        <f t="shared" si="478"/>
        <v>1.1630660223488731</v>
      </c>
      <c r="AG1101">
        <f t="shared" si="479"/>
        <v>3.4153945451745016</v>
      </c>
      <c r="AH1101">
        <f t="shared" si="480"/>
        <v>2.6498750781526308</v>
      </c>
      <c r="AI1101">
        <f t="shared" si="481"/>
        <v>2.2376722882177771</v>
      </c>
      <c r="AJ1101">
        <f t="shared" si="482"/>
        <v>1.5506676383263542</v>
      </c>
      <c r="AK1101">
        <f t="shared" si="483"/>
        <v>0.98143521413060397</v>
      </c>
      <c r="AL1101">
        <f t="shared" si="484"/>
        <v>1.1250014105979529</v>
      </c>
      <c r="AM1101">
        <f t="shared" si="485"/>
        <v>1.2496168691316121</v>
      </c>
      <c r="AN1101">
        <f>ACOS(COS(RADIANS(90-$C1101)) *COS(RADIANS(90-'1. Intensity Data'!$C$8)) +SIN(RADIANS(90-'Climate Stations - U of M'!$C1101)) *SIN(RADIANS(90-'1. Intensity Data'!$C$8)) *COS(RADIANS('Climate Stations - U of M'!$D1101-'1. Intensity Data'!$C$9))) *6371</f>
        <v>72.432349498893416</v>
      </c>
    </row>
    <row r="1102" spans="1:40" x14ac:dyDescent="0.25">
      <c r="A1102">
        <v>899</v>
      </c>
      <c r="B1102" t="s">
        <v>1796</v>
      </c>
      <c r="C1102">
        <v>48.083300000000001</v>
      </c>
      <c r="D1102">
        <v>-109.66670000000001</v>
      </c>
      <c r="E1102">
        <v>-999.89999999999895</v>
      </c>
      <c r="F1102" t="s">
        <v>1797</v>
      </c>
      <c r="G1102" t="s">
        <v>2345</v>
      </c>
      <c r="H1102" s="8">
        <v>1.2375</v>
      </c>
      <c r="I1102" s="8">
        <v>2.0874999999999999</v>
      </c>
      <c r="J1102" s="8">
        <v>2.66</v>
      </c>
      <c r="K1102" s="8">
        <v>4.4000000000000004</v>
      </c>
      <c r="L1102">
        <f t="shared" si="459"/>
        <v>-3280.5119159999967</v>
      </c>
      <c r="M1102">
        <f t="shared" si="460"/>
        <v>0.68091092814371257</v>
      </c>
      <c r="N1102">
        <f t="shared" si="461"/>
        <v>1.9867401756618182</v>
      </c>
      <c r="O1102" s="6">
        <f t="shared" si="462"/>
        <v>0.3337989694094835</v>
      </c>
      <c r="P1102" s="6">
        <f t="shared" si="463"/>
        <v>0.44953911362371357</v>
      </c>
      <c r="Q1102">
        <f t="shared" si="464"/>
        <v>1.2181396446427657</v>
      </c>
      <c r="R1102" s="8">
        <v>1.3476031080617101</v>
      </c>
      <c r="S1102">
        <f t="shared" si="465"/>
        <v>2.3695700299401197</v>
      </c>
      <c r="T1102">
        <f t="shared" si="466"/>
        <v>1.8384595059880242</v>
      </c>
      <c r="U1102">
        <f t="shared" si="467"/>
        <v>1.5524769161676646</v>
      </c>
      <c r="V1102">
        <f t="shared" si="468"/>
        <v>1.075839266467066</v>
      </c>
      <c r="W1102">
        <f t="shared" si="469"/>
        <v>0.68091092814371257</v>
      </c>
      <c r="X1102">
        <f t="shared" si="470"/>
        <v>0.82005819610778441</v>
      </c>
      <c r="Y1102">
        <f t="shared" si="471"/>
        <v>0.94083802470059885</v>
      </c>
      <c r="Z1102">
        <f t="shared" si="472"/>
        <v>4.239125963356825</v>
      </c>
      <c r="AA1102">
        <f t="shared" si="473"/>
        <v>3.2889770405354675</v>
      </c>
      <c r="AB1102">
        <f t="shared" si="474"/>
        <v>2.7773583897855056</v>
      </c>
      <c r="AC1102">
        <f t="shared" si="475"/>
        <v>1.9246606385355698</v>
      </c>
      <c r="AD1102">
        <f t="shared" si="476"/>
        <v>1.2181396446427657</v>
      </c>
      <c r="AE1102">
        <f t="shared" si="477"/>
        <v>1.1085244136458958</v>
      </c>
      <c r="AF1102">
        <f t="shared" si="478"/>
        <v>1.1776978492302048</v>
      </c>
      <c r="AG1102">
        <f t="shared" si="479"/>
        <v>6.9138558113031259</v>
      </c>
      <c r="AH1102">
        <f t="shared" si="480"/>
        <v>5.3641984742869084</v>
      </c>
      <c r="AI1102">
        <f t="shared" si="481"/>
        <v>4.5297676005089453</v>
      </c>
      <c r="AJ1102">
        <f t="shared" si="482"/>
        <v>3.1390494775456728</v>
      </c>
      <c r="AK1102">
        <f t="shared" si="483"/>
        <v>1.9867401756618182</v>
      </c>
      <c r="AL1102">
        <f t="shared" si="484"/>
        <v>2.1550551317463635</v>
      </c>
      <c r="AM1102">
        <f t="shared" si="485"/>
        <v>2.3011525136277493</v>
      </c>
      <c r="AN1102">
        <f>ACOS(COS(RADIANS(90-$C1102)) *COS(RADIANS(90-'1. Intensity Data'!$C$8)) +SIN(RADIANS(90-'Climate Stations - U of M'!$C1102)) *SIN(RADIANS(90-'1. Intensity Data'!$C$8)) *COS(RADIANS('Climate Stations - U of M'!$D1102-'1. Intensity Data'!$C$9))) *6371</f>
        <v>242.48361025303703</v>
      </c>
    </row>
    <row r="1103" spans="1:40" x14ac:dyDescent="0.25">
      <c r="A1103">
        <v>900</v>
      </c>
      <c r="B1103" t="s">
        <v>1798</v>
      </c>
      <c r="C1103">
        <v>48.087800000000001</v>
      </c>
      <c r="D1103">
        <v>-109.64530000000001</v>
      </c>
      <c r="E1103" s="13">
        <v>1295.4000000000001</v>
      </c>
      <c r="F1103" t="s">
        <v>1799</v>
      </c>
      <c r="G1103" t="s">
        <v>2345</v>
      </c>
      <c r="H1103" s="8">
        <v>1.24</v>
      </c>
      <c r="I1103" s="8">
        <v>2.1</v>
      </c>
      <c r="J1103" s="8">
        <v>2.68</v>
      </c>
      <c r="K1103" s="8">
        <v>4.4000000000000004</v>
      </c>
      <c r="L1103">
        <f t="shared" si="459"/>
        <v>4250.0001360000006</v>
      </c>
      <c r="M1103">
        <f t="shared" si="460"/>
        <v>0.67964952380952381</v>
      </c>
      <c r="N1103">
        <f t="shared" si="461"/>
        <v>1.7791992686472728</v>
      </c>
      <c r="O1103" s="6">
        <f t="shared" si="462"/>
        <v>0.28106934527533789</v>
      </c>
      <c r="P1103" s="6">
        <f t="shared" si="463"/>
        <v>0.48482709959009374</v>
      </c>
      <c r="Q1103">
        <f t="shared" si="464"/>
        <v>1.1320131841186831</v>
      </c>
      <c r="R1103" s="8">
        <v>1.1788884872784269</v>
      </c>
      <c r="S1103">
        <f t="shared" si="465"/>
        <v>2.3651803428571427</v>
      </c>
      <c r="T1103">
        <f t="shared" si="466"/>
        <v>1.8350537142857144</v>
      </c>
      <c r="U1103">
        <f t="shared" si="467"/>
        <v>1.5496009142857141</v>
      </c>
      <c r="V1103">
        <f t="shared" si="468"/>
        <v>1.0738462476190476</v>
      </c>
      <c r="W1103">
        <f t="shared" si="469"/>
        <v>0.67964952380952381</v>
      </c>
      <c r="X1103">
        <f t="shared" si="470"/>
        <v>0.81973714285714294</v>
      </c>
      <c r="Y1103">
        <f t="shared" si="471"/>
        <v>0.94133319619047628</v>
      </c>
      <c r="Z1103">
        <f t="shared" si="472"/>
        <v>3.939405880733017</v>
      </c>
      <c r="AA1103">
        <f t="shared" si="473"/>
        <v>3.0564355971204442</v>
      </c>
      <c r="AB1103">
        <f t="shared" si="474"/>
        <v>2.5809900597905973</v>
      </c>
      <c r="AC1103">
        <f t="shared" si="475"/>
        <v>1.7885808309075195</v>
      </c>
      <c r="AD1103">
        <f t="shared" si="476"/>
        <v>1.1320131841186831</v>
      </c>
      <c r="AE1103">
        <f t="shared" si="477"/>
        <v>1.0663457584500748</v>
      </c>
      <c r="AF1103">
        <f t="shared" si="478"/>
        <v>1.0989081213244116</v>
      </c>
      <c r="AG1103">
        <f t="shared" si="479"/>
        <v>6.1916134548925097</v>
      </c>
      <c r="AH1103">
        <f t="shared" si="480"/>
        <v>4.8038380253476367</v>
      </c>
      <c r="AI1103">
        <f t="shared" si="481"/>
        <v>4.0565743325157815</v>
      </c>
      <c r="AJ1103">
        <f t="shared" si="482"/>
        <v>2.8111348444626914</v>
      </c>
      <c r="AK1103">
        <f t="shared" si="483"/>
        <v>1.7791992686472728</v>
      </c>
      <c r="AL1103">
        <f t="shared" si="484"/>
        <v>2.0043994514854546</v>
      </c>
      <c r="AM1103">
        <f t="shared" si="485"/>
        <v>2.1998732101889966</v>
      </c>
      <c r="AN1103">
        <f>ACOS(COS(RADIANS(90-$C1103)) *COS(RADIANS(90-'1. Intensity Data'!$C$8)) +SIN(RADIANS(90-'Climate Stations - U of M'!$C1103)) *SIN(RADIANS(90-'1. Intensity Data'!$C$8)) *COS(RADIANS('Climate Stations - U of M'!$D1103-'1. Intensity Data'!$C$9))) *6371</f>
        <v>243.99699270862257</v>
      </c>
    </row>
    <row r="1104" spans="1:40" x14ac:dyDescent="0.25">
      <c r="A1104">
        <v>901</v>
      </c>
      <c r="B1104" t="s">
        <v>1800</v>
      </c>
      <c r="C1104">
        <v>46.055799999999898</v>
      </c>
      <c r="D1104">
        <v>-104.1853</v>
      </c>
      <c r="E1104">
        <v>957.1</v>
      </c>
      <c r="F1104" t="s">
        <v>1801</v>
      </c>
      <c r="G1104" t="s">
        <v>2345</v>
      </c>
      <c r="H1104" s="8">
        <v>1.38378</v>
      </c>
      <c r="I1104" s="8">
        <v>1.7970600000000001</v>
      </c>
      <c r="J1104" s="8">
        <v>3.45</v>
      </c>
      <c r="K1104" s="8">
        <v>4.5904800000000003</v>
      </c>
      <c r="L1104">
        <f t="shared" si="459"/>
        <v>3140.0919640000002</v>
      </c>
      <c r="M1104">
        <f t="shared" si="460"/>
        <v>0.97633445109011396</v>
      </c>
      <c r="N1104">
        <f t="shared" si="461"/>
        <v>2.5395968829475173</v>
      </c>
      <c r="O1104" s="6">
        <f t="shared" si="462"/>
        <v>0.39960461114065315</v>
      </c>
      <c r="P1104" s="6">
        <f t="shared" si="463"/>
        <v>0.69934964153921686</v>
      </c>
      <c r="Q1104">
        <f t="shared" si="464"/>
        <v>1.6194732622433672</v>
      </c>
      <c r="R1104" s="8">
        <v>1.2900550423140364</v>
      </c>
      <c r="S1104">
        <f t="shared" si="465"/>
        <v>3.3976438897935965</v>
      </c>
      <c r="T1104">
        <f t="shared" si="466"/>
        <v>2.6361030179433076</v>
      </c>
      <c r="U1104">
        <f t="shared" si="467"/>
        <v>2.2260425484854598</v>
      </c>
      <c r="V1104">
        <f t="shared" si="468"/>
        <v>1.5426084327223801</v>
      </c>
      <c r="W1104">
        <f t="shared" si="469"/>
        <v>0.97633445109011396</v>
      </c>
      <c r="X1104">
        <f t="shared" si="470"/>
        <v>1.0781958383175854</v>
      </c>
      <c r="Y1104">
        <f t="shared" si="471"/>
        <v>1.1666115224310309</v>
      </c>
      <c r="Z1104">
        <f t="shared" si="472"/>
        <v>5.6357669526069172</v>
      </c>
      <c r="AA1104">
        <f t="shared" si="473"/>
        <v>4.3725778080570912</v>
      </c>
      <c r="AB1104">
        <f t="shared" si="474"/>
        <v>3.692399037914877</v>
      </c>
      <c r="AC1104">
        <f t="shared" si="475"/>
        <v>2.5587677543445202</v>
      </c>
      <c r="AD1104">
        <f t="shared" si="476"/>
        <v>1.6194732622433672</v>
      </c>
      <c r="AE1104">
        <f t="shared" si="477"/>
        <v>1.0941373972089772</v>
      </c>
      <c r="AF1104">
        <f t="shared" si="478"/>
        <v>1.1508229025260412</v>
      </c>
      <c r="AG1104">
        <f t="shared" si="479"/>
        <v>8.8377971526573607</v>
      </c>
      <c r="AH1104">
        <f t="shared" si="480"/>
        <v>6.856911583958297</v>
      </c>
      <c r="AI1104">
        <f t="shared" si="481"/>
        <v>5.7902808931203387</v>
      </c>
      <c r="AJ1104">
        <f t="shared" si="482"/>
        <v>4.0125630750570771</v>
      </c>
      <c r="AK1104">
        <f t="shared" si="483"/>
        <v>2.5395968829475173</v>
      </c>
      <c r="AL1104">
        <f t="shared" si="484"/>
        <v>2.7671976622106378</v>
      </c>
      <c r="AM1104">
        <f t="shared" si="485"/>
        <v>2.9647551386110269</v>
      </c>
      <c r="AN1104">
        <f>ACOS(COS(RADIANS(90-$C1104)) *COS(RADIANS(90-'1. Intensity Data'!$C$8)) +SIN(RADIANS(90-'Climate Stations - U of M'!$C1104)) *SIN(RADIANS(90-'1. Intensity Data'!$C$8)) *COS(RADIANS('Climate Stations - U of M'!$D1104-'1. Intensity Data'!$C$9))) *6371</f>
        <v>603.79234781803677</v>
      </c>
    </row>
    <row r="1105" spans="1:40" x14ac:dyDescent="0.25">
      <c r="A1105" s="1">
        <v>1045</v>
      </c>
      <c r="B1105" t="s">
        <v>2085</v>
      </c>
      <c r="C1105">
        <v>45.818100000000001</v>
      </c>
      <c r="D1105">
        <v>-114.263099999999</v>
      </c>
      <c r="E1105" s="13">
        <v>1585</v>
      </c>
      <c r="F1105" t="s">
        <v>2086</v>
      </c>
      <c r="G1105" t="s">
        <v>2346</v>
      </c>
      <c r="H1105" s="8">
        <v>0.84538000000000002</v>
      </c>
      <c r="I1105" s="8">
        <v>1.53627</v>
      </c>
      <c r="J1105" s="8">
        <v>1.93895</v>
      </c>
      <c r="K1105" s="8">
        <v>3.3184900000000002</v>
      </c>
      <c r="L1105">
        <f t="shared" si="459"/>
        <v>5200.1314000000002</v>
      </c>
      <c r="M1105">
        <f t="shared" si="460"/>
        <v>0.40175598724649964</v>
      </c>
      <c r="N1105">
        <f t="shared" si="461"/>
        <v>1.1490462888756212</v>
      </c>
      <c r="O1105" s="6">
        <f t="shared" si="462"/>
        <v>0.19102400486710208</v>
      </c>
      <c r="P1105" s="6">
        <f t="shared" si="463"/>
        <v>0.26934823685359854</v>
      </c>
      <c r="Q1105">
        <f t="shared" si="464"/>
        <v>0.70919726286460993</v>
      </c>
      <c r="R1105" s="8">
        <v>1.299176138464567</v>
      </c>
      <c r="S1105">
        <f t="shared" si="465"/>
        <v>1.3981108356178185</v>
      </c>
      <c r="T1105">
        <f t="shared" si="466"/>
        <v>1.084741165565549</v>
      </c>
      <c r="U1105">
        <f t="shared" si="467"/>
        <v>0.91600365092201907</v>
      </c>
      <c r="V1105">
        <f t="shared" si="468"/>
        <v>0.63477445984946945</v>
      </c>
      <c r="W1105">
        <f t="shared" si="469"/>
        <v>0.40175598724649964</v>
      </c>
      <c r="X1105">
        <f t="shared" si="470"/>
        <v>0.5126619904348747</v>
      </c>
      <c r="Y1105">
        <f t="shared" si="471"/>
        <v>0.60892840120238434</v>
      </c>
      <c r="Z1105">
        <f t="shared" si="472"/>
        <v>2.4680064747688424</v>
      </c>
      <c r="AA1105">
        <f t="shared" si="473"/>
        <v>1.914832609734447</v>
      </c>
      <c r="AB1105">
        <f t="shared" si="474"/>
        <v>1.6169697593313106</v>
      </c>
      <c r="AC1105">
        <f t="shared" si="475"/>
        <v>1.1205316753260837</v>
      </c>
      <c r="AD1105">
        <f t="shared" si="476"/>
        <v>0.70919726286460993</v>
      </c>
      <c r="AE1105">
        <f t="shared" si="477"/>
        <v>1.09641767124661</v>
      </c>
      <c r="AF1105">
        <f t="shared" si="478"/>
        <v>1.1550824544283389</v>
      </c>
      <c r="AG1105">
        <f t="shared" si="479"/>
        <v>3.9986810852871613</v>
      </c>
      <c r="AH1105">
        <f t="shared" si="480"/>
        <v>3.1024249799641774</v>
      </c>
      <c r="AI1105">
        <f t="shared" si="481"/>
        <v>2.619825538636416</v>
      </c>
      <c r="AJ1105">
        <f t="shared" si="482"/>
        <v>1.8154931364234816</v>
      </c>
      <c r="AK1105">
        <f t="shared" si="483"/>
        <v>1.1490462888756212</v>
      </c>
      <c r="AL1105">
        <f t="shared" si="484"/>
        <v>1.3465222166567159</v>
      </c>
      <c r="AM1105">
        <f t="shared" si="485"/>
        <v>1.517931321970706</v>
      </c>
      <c r="AN1105">
        <f>ACOS(COS(RADIANS(90-$C1105)) *COS(RADIANS(90-'1. Intensity Data'!$C$8)) +SIN(RADIANS(90-'Climate Stations - U of M'!$C1105)) *SIN(RADIANS(90-'1. Intensity Data'!$C$8)) *COS(RADIANS('Climate Stations - U of M'!$D1105-'1. Intensity Data'!$C$9))) *6371</f>
        <v>193.27728874679377</v>
      </c>
    </row>
    <row r="1106" spans="1:40" x14ac:dyDescent="0.25">
      <c r="A1106">
        <v>285</v>
      </c>
      <c r="B1106" t="s">
        <v>572</v>
      </c>
      <c r="C1106">
        <v>48.5</v>
      </c>
      <c r="D1106">
        <v>-113.9833</v>
      </c>
      <c r="E1106">
        <v>961</v>
      </c>
      <c r="F1106" t="s">
        <v>573</v>
      </c>
      <c r="G1106" t="s">
        <v>2346</v>
      </c>
      <c r="H1106" s="8">
        <v>0.87070999999999998</v>
      </c>
      <c r="I1106" s="8">
        <v>1.6255500000000001</v>
      </c>
      <c r="J1106" s="8">
        <v>1.9312499999999999</v>
      </c>
      <c r="K1106" s="8">
        <v>3.4845999999999999</v>
      </c>
      <c r="L1106">
        <f t="shared" si="459"/>
        <v>3152.88724</v>
      </c>
      <c r="M1106">
        <f t="shared" si="460"/>
        <v>0.38213025520280519</v>
      </c>
      <c r="N1106">
        <f t="shared" si="461"/>
        <v>1.0866604791482637</v>
      </c>
      <c r="O1106" s="6">
        <f t="shared" si="462"/>
        <v>0.180093578940585</v>
      </c>
      <c r="P1106" s="6">
        <f t="shared" si="463"/>
        <v>0.25729889872318873</v>
      </c>
      <c r="Q1106">
        <f t="shared" si="464"/>
        <v>0.67197968893572613</v>
      </c>
      <c r="R1106" s="8">
        <v>1.6099729349128264</v>
      </c>
      <c r="S1106">
        <f t="shared" si="465"/>
        <v>1.329813288105762</v>
      </c>
      <c r="T1106">
        <f t="shared" si="466"/>
        <v>1.031751689047574</v>
      </c>
      <c r="U1106">
        <f t="shared" si="467"/>
        <v>0.87125698186239575</v>
      </c>
      <c r="V1106">
        <f t="shared" si="468"/>
        <v>0.60376580322043227</v>
      </c>
      <c r="W1106">
        <f t="shared" si="469"/>
        <v>0.38213025520280519</v>
      </c>
      <c r="X1106">
        <f t="shared" si="470"/>
        <v>0.50427519140210386</v>
      </c>
      <c r="Y1106">
        <f t="shared" si="471"/>
        <v>0.61029699602309517</v>
      </c>
      <c r="Z1106">
        <f t="shared" si="472"/>
        <v>2.3384893174963266</v>
      </c>
      <c r="AA1106">
        <f t="shared" si="473"/>
        <v>1.8143451601264609</v>
      </c>
      <c r="AB1106">
        <f t="shared" si="474"/>
        <v>1.5321136907734554</v>
      </c>
      <c r="AC1106">
        <f t="shared" si="475"/>
        <v>1.0617279085184472</v>
      </c>
      <c r="AD1106">
        <f t="shared" si="476"/>
        <v>0.67197968893572613</v>
      </c>
      <c r="AE1106">
        <f t="shared" si="477"/>
        <v>1.1741168703586748</v>
      </c>
      <c r="AF1106">
        <f t="shared" si="478"/>
        <v>1.3002245583696761</v>
      </c>
      <c r="AG1106">
        <f t="shared" si="479"/>
        <v>3.7815784674359572</v>
      </c>
      <c r="AH1106">
        <f t="shared" si="480"/>
        <v>2.9339832937003121</v>
      </c>
      <c r="AI1106">
        <f t="shared" si="481"/>
        <v>2.4775858924580412</v>
      </c>
      <c r="AJ1106">
        <f t="shared" si="482"/>
        <v>1.7169235570542567</v>
      </c>
      <c r="AK1106">
        <f t="shared" si="483"/>
        <v>1.0866604791482637</v>
      </c>
      <c r="AL1106">
        <f t="shared" si="484"/>
        <v>1.2978078593611979</v>
      </c>
      <c r="AM1106">
        <f t="shared" si="485"/>
        <v>1.4810837853860246</v>
      </c>
      <c r="AN1106">
        <f>ACOS(COS(RADIANS(90-$C1106)) *COS(RADIANS(90-'1. Intensity Data'!$C$8)) +SIN(RADIANS(90-'Climate Stations - U of M'!$C1106)) *SIN(RADIANS(90-'1. Intensity Data'!$C$8)) *COS(RADIANS('Climate Stations - U of M'!$D1106-'1. Intensity Data'!$C$9))) *6371</f>
        <v>258.69160037434563</v>
      </c>
    </row>
    <row r="1107" spans="1:40" x14ac:dyDescent="0.25">
      <c r="A1107">
        <v>904</v>
      </c>
      <c r="B1107" t="s">
        <v>1806</v>
      </c>
      <c r="C1107">
        <v>48.500300000000003</v>
      </c>
      <c r="D1107">
        <v>-113.9847</v>
      </c>
      <c r="E1107">
        <v>961.29999999999905</v>
      </c>
      <c r="F1107" t="s">
        <v>573</v>
      </c>
      <c r="G1107" t="s">
        <v>2346</v>
      </c>
      <c r="H1107" s="8">
        <v>0.87070999999999998</v>
      </c>
      <c r="I1107" s="8">
        <v>1.6255500000000001</v>
      </c>
      <c r="J1107" s="8">
        <v>1.9312499999999999</v>
      </c>
      <c r="K1107" s="8">
        <v>3.4845999999999999</v>
      </c>
      <c r="L1107">
        <f t="shared" si="459"/>
        <v>3153.871491999997</v>
      </c>
      <c r="M1107">
        <f t="shared" si="460"/>
        <v>0.38214009772280516</v>
      </c>
      <c r="N1107">
        <f t="shared" si="461"/>
        <v>1.0866703216682636</v>
      </c>
      <c r="O1107" s="6">
        <f t="shared" si="462"/>
        <v>0.18009357894058503</v>
      </c>
      <c r="P1107" s="6">
        <f t="shared" si="463"/>
        <v>0.25730874124318859</v>
      </c>
      <c r="Q1107">
        <f t="shared" si="464"/>
        <v>0.67198953145572604</v>
      </c>
      <c r="R1107" s="8">
        <v>1.7709061002866733</v>
      </c>
      <c r="S1107">
        <f t="shared" si="465"/>
        <v>1.329847540075362</v>
      </c>
      <c r="T1107">
        <f t="shared" si="466"/>
        <v>1.031778263851574</v>
      </c>
      <c r="U1107">
        <f t="shared" si="467"/>
        <v>0.87127942280799564</v>
      </c>
      <c r="V1107">
        <f t="shared" si="468"/>
        <v>0.60378135440203218</v>
      </c>
      <c r="W1107">
        <f t="shared" si="469"/>
        <v>0.38214009772280516</v>
      </c>
      <c r="X1107">
        <f t="shared" si="470"/>
        <v>0.50428257329210391</v>
      </c>
      <c r="Y1107">
        <f t="shared" si="471"/>
        <v>0.61030224208625516</v>
      </c>
      <c r="Z1107">
        <f t="shared" si="472"/>
        <v>2.3385235694659263</v>
      </c>
      <c r="AA1107">
        <f t="shared" si="473"/>
        <v>1.8143717349304604</v>
      </c>
      <c r="AB1107">
        <f t="shared" si="474"/>
        <v>1.5321361317190552</v>
      </c>
      <c r="AC1107">
        <f t="shared" si="475"/>
        <v>1.0617434597000472</v>
      </c>
      <c r="AD1107">
        <f t="shared" si="476"/>
        <v>0.67198953145572604</v>
      </c>
      <c r="AE1107">
        <f t="shared" si="477"/>
        <v>1.2143501617021366</v>
      </c>
      <c r="AF1107">
        <f t="shared" si="478"/>
        <v>1.3753803465992624</v>
      </c>
      <c r="AG1107">
        <f t="shared" si="479"/>
        <v>3.7816127194055573</v>
      </c>
      <c r="AH1107">
        <f t="shared" si="480"/>
        <v>2.9340098685043117</v>
      </c>
      <c r="AI1107">
        <f t="shared" si="481"/>
        <v>2.4776083334036407</v>
      </c>
      <c r="AJ1107">
        <f t="shared" si="482"/>
        <v>1.7169391082358565</v>
      </c>
      <c r="AK1107">
        <f t="shared" si="483"/>
        <v>1.0866703216682636</v>
      </c>
      <c r="AL1107">
        <f t="shared" si="484"/>
        <v>1.2978152412511976</v>
      </c>
      <c r="AM1107">
        <f t="shared" si="485"/>
        <v>1.4810890314491845</v>
      </c>
      <c r="AN1107">
        <f>ACOS(COS(RADIANS(90-$C1107)) *COS(RADIANS(90-'1. Intensity Data'!$C$8)) +SIN(RADIANS(90-'Climate Stations - U of M'!$C1107)) *SIN(RADIANS(90-'1. Intensity Data'!$C$8)) *COS(RADIANS('Climate Stations - U of M'!$D1107-'1. Intensity Data'!$C$9))) *6371</f>
        <v>258.77876720944096</v>
      </c>
    </row>
    <row r="1108" spans="1:40" x14ac:dyDescent="0.25">
      <c r="A1108" s="1">
        <v>1046</v>
      </c>
      <c r="B1108" t="s">
        <v>2087</v>
      </c>
      <c r="C1108">
        <v>48.510599999999897</v>
      </c>
      <c r="D1108">
        <v>-113.99420000000001</v>
      </c>
      <c r="E1108">
        <v>975.39999999999895</v>
      </c>
      <c r="F1108" t="s">
        <v>2088</v>
      </c>
      <c r="G1108" t="s">
        <v>2346</v>
      </c>
      <c r="H1108" s="8">
        <v>0.85428999999999999</v>
      </c>
      <c r="I1108" s="8">
        <v>1.59091</v>
      </c>
      <c r="J1108" s="8">
        <v>1.9159299999999999</v>
      </c>
      <c r="K1108" s="8">
        <v>3.3763299999999998</v>
      </c>
      <c r="L1108">
        <f t="shared" si="459"/>
        <v>3200.1313359999967</v>
      </c>
      <c r="M1108">
        <f t="shared" si="460"/>
        <v>0.37716426935065933</v>
      </c>
      <c r="N1108">
        <f t="shared" si="461"/>
        <v>1.0984336059626187</v>
      </c>
      <c r="O1108" s="6">
        <f t="shared" si="462"/>
        <v>0.18437246805838273</v>
      </c>
      <c r="P1108" s="6">
        <f t="shared" si="463"/>
        <v>0.24936701294311281</v>
      </c>
      <c r="Q1108">
        <f t="shared" si="464"/>
        <v>0.67390030945286572</v>
      </c>
      <c r="R1108" s="8">
        <v>1.1699599502546283</v>
      </c>
      <c r="S1108">
        <f t="shared" si="465"/>
        <v>1.3125316573402943</v>
      </c>
      <c r="T1108">
        <f t="shared" si="466"/>
        <v>1.0183435272467802</v>
      </c>
      <c r="U1108">
        <f t="shared" si="467"/>
        <v>0.85993453411950316</v>
      </c>
      <c r="V1108">
        <f t="shared" si="468"/>
        <v>0.59591954557404181</v>
      </c>
      <c r="W1108">
        <f t="shared" si="469"/>
        <v>0.37716426935065933</v>
      </c>
      <c r="X1108">
        <f t="shared" si="470"/>
        <v>0.49644570201299448</v>
      </c>
      <c r="Y1108">
        <f t="shared" si="471"/>
        <v>0.59998198556390148</v>
      </c>
      <c r="Z1108">
        <f t="shared" si="472"/>
        <v>2.3451730768959727</v>
      </c>
      <c r="AA1108">
        <f t="shared" si="473"/>
        <v>1.8195308355227375</v>
      </c>
      <c r="AB1108">
        <f t="shared" si="474"/>
        <v>1.5364927055525337</v>
      </c>
      <c r="AC1108">
        <f t="shared" si="475"/>
        <v>1.0647624889355278</v>
      </c>
      <c r="AD1108">
        <f t="shared" si="476"/>
        <v>0.67390030945286572</v>
      </c>
      <c r="AE1108">
        <f t="shared" si="477"/>
        <v>1.0641136241941251</v>
      </c>
      <c r="AF1108">
        <f t="shared" si="478"/>
        <v>1.0947384945342975</v>
      </c>
      <c r="AG1108">
        <f t="shared" si="479"/>
        <v>3.8225489487499127</v>
      </c>
      <c r="AH1108">
        <f t="shared" si="480"/>
        <v>2.9657707360990706</v>
      </c>
      <c r="AI1108">
        <f t="shared" si="481"/>
        <v>2.5044286215947706</v>
      </c>
      <c r="AJ1108">
        <f t="shared" si="482"/>
        <v>1.7355250974209377</v>
      </c>
      <c r="AK1108">
        <f t="shared" si="483"/>
        <v>1.0984336059626187</v>
      </c>
      <c r="AL1108">
        <f t="shared" si="484"/>
        <v>1.3028077044719639</v>
      </c>
      <c r="AM1108">
        <f t="shared" si="485"/>
        <v>1.4802044219780757</v>
      </c>
      <c r="AN1108">
        <f>ACOS(COS(RADIANS(90-$C1108)) *COS(RADIANS(90-'1. Intensity Data'!$C$8)) +SIN(RADIANS(90-'Climate Stations - U of M'!$C1108)) *SIN(RADIANS(90-'1. Intensity Data'!$C$8)) *COS(RADIANS('Climate Stations - U of M'!$D1108-'1. Intensity Data'!$C$9))) *6371</f>
        <v>260.11744193232516</v>
      </c>
    </row>
    <row r="1109" spans="1:40" x14ac:dyDescent="0.25">
      <c r="A1109">
        <v>905</v>
      </c>
      <c r="B1109" t="s">
        <v>1807</v>
      </c>
      <c r="C1109">
        <v>44.649999999999899</v>
      </c>
      <c r="D1109">
        <v>-111.099999999999</v>
      </c>
      <c r="E1109" s="13">
        <v>2029.7</v>
      </c>
      <c r="F1109" t="s">
        <v>1808</v>
      </c>
      <c r="G1109" t="s">
        <v>2345</v>
      </c>
      <c r="H1109" s="8">
        <v>0.75209000000000004</v>
      </c>
      <c r="I1109" s="8">
        <v>1.2571399999999999</v>
      </c>
      <c r="J1109" s="8">
        <v>1.86429</v>
      </c>
      <c r="K1109" s="8">
        <v>2.70377</v>
      </c>
      <c r="L1109">
        <f t="shared" si="459"/>
        <v>6659.1209479999998</v>
      </c>
      <c r="M1109">
        <f t="shared" si="460"/>
        <v>0.42844787184323158</v>
      </c>
      <c r="N1109">
        <f t="shared" si="461"/>
        <v>1.4443165173577936</v>
      </c>
      <c r="O1109" s="6">
        <f t="shared" si="462"/>
        <v>0.25967859700850143</v>
      </c>
      <c r="P1109" s="6">
        <f t="shared" si="463"/>
        <v>0.24845238447502649</v>
      </c>
      <c r="Q1109">
        <f t="shared" si="464"/>
        <v>0.84638445091641012</v>
      </c>
      <c r="R1109" s="8">
        <v>1.4430895385170188</v>
      </c>
      <c r="S1109">
        <f t="shared" si="465"/>
        <v>1.4909985940144459</v>
      </c>
      <c r="T1109">
        <f t="shared" si="466"/>
        <v>1.1568092539767252</v>
      </c>
      <c r="U1109">
        <f t="shared" si="467"/>
        <v>0.97686114780256794</v>
      </c>
      <c r="V1109">
        <f t="shared" si="468"/>
        <v>0.67694763751230591</v>
      </c>
      <c r="W1109">
        <f t="shared" si="469"/>
        <v>0.42844787184323158</v>
      </c>
      <c r="X1109">
        <f t="shared" si="470"/>
        <v>0.5093584038824237</v>
      </c>
      <c r="Y1109">
        <f t="shared" si="471"/>
        <v>0.57958874569244245</v>
      </c>
      <c r="Z1109">
        <f t="shared" si="472"/>
        <v>2.9454178891891072</v>
      </c>
      <c r="AA1109">
        <f t="shared" si="473"/>
        <v>2.2852380174743074</v>
      </c>
      <c r="AB1109">
        <f t="shared" si="474"/>
        <v>1.929756548089415</v>
      </c>
      <c r="AC1109">
        <f t="shared" si="475"/>
        <v>1.337287432447928</v>
      </c>
      <c r="AD1109">
        <f t="shared" si="476"/>
        <v>0.84638445091641012</v>
      </c>
      <c r="AE1109">
        <f t="shared" si="477"/>
        <v>1.1323960212597228</v>
      </c>
      <c r="AF1109">
        <f t="shared" si="478"/>
        <v>1.222290012252834</v>
      </c>
      <c r="AG1109">
        <f t="shared" si="479"/>
        <v>5.0262214804051215</v>
      </c>
      <c r="AH1109">
        <f t="shared" si="480"/>
        <v>3.8996545968660428</v>
      </c>
      <c r="AI1109">
        <f t="shared" si="481"/>
        <v>3.2930416595757692</v>
      </c>
      <c r="AJ1109">
        <f t="shared" si="482"/>
        <v>2.2820200974253142</v>
      </c>
      <c r="AK1109">
        <f t="shared" si="483"/>
        <v>1.4443165173577936</v>
      </c>
      <c r="AL1109">
        <f t="shared" si="484"/>
        <v>1.5493098880183451</v>
      </c>
      <c r="AM1109">
        <f t="shared" si="485"/>
        <v>1.6404441337517042</v>
      </c>
      <c r="AN1109">
        <f>ACOS(COS(RADIANS(90-$C1109)) *COS(RADIANS(90-'1. Intensity Data'!$C$8)) +SIN(RADIANS(90-'Climate Stations - U of M'!$C1109)) *SIN(RADIANS(90-'1. Intensity Data'!$C$8)) *COS(RADIANS('Climate Stations - U of M'!$D1109-'1. Intensity Data'!$C$9))) *6371</f>
        <v>227.19183385647719</v>
      </c>
    </row>
    <row r="1110" spans="1:40" x14ac:dyDescent="0.25">
      <c r="A1110">
        <v>908</v>
      </c>
      <c r="B1110" t="s">
        <v>1813</v>
      </c>
      <c r="C1110">
        <v>44.791699999999899</v>
      </c>
      <c r="D1110">
        <v>-111.1092</v>
      </c>
      <c r="E1110" s="13">
        <v>2075.0999999999899</v>
      </c>
      <c r="F1110" t="s">
        <v>1814</v>
      </c>
      <c r="G1110" t="s">
        <v>2345</v>
      </c>
      <c r="H1110" s="8">
        <v>0.76061999999999996</v>
      </c>
      <c r="I1110" s="8">
        <v>1.2388399999999999</v>
      </c>
      <c r="J1110" s="8">
        <v>1.78772</v>
      </c>
      <c r="K1110" s="8">
        <v>2.7026500000000002</v>
      </c>
      <c r="L1110">
        <f t="shared" si="459"/>
        <v>6808.0710839999665</v>
      </c>
      <c r="M1110">
        <f t="shared" si="460"/>
        <v>0.44363323602402249</v>
      </c>
      <c r="N1110">
        <f t="shared" si="461"/>
        <v>1.3619269416808037</v>
      </c>
      <c r="O1110" s="6">
        <f t="shared" si="462"/>
        <v>0.23473627439884642</v>
      </c>
      <c r="P1110" s="6">
        <f t="shared" si="463"/>
        <v>0.28092644924931642</v>
      </c>
      <c r="Q1110">
        <f t="shared" si="464"/>
        <v>0.82142669546506009</v>
      </c>
      <c r="R1110" s="8">
        <v>1.5942844589300984</v>
      </c>
      <c r="S1110">
        <f t="shared" si="465"/>
        <v>1.543843661363598</v>
      </c>
      <c r="T1110">
        <f t="shared" si="466"/>
        <v>1.1978097372648606</v>
      </c>
      <c r="U1110">
        <f t="shared" si="467"/>
        <v>1.0114837781347712</v>
      </c>
      <c r="V1110">
        <f t="shared" si="468"/>
        <v>0.70094051291795556</v>
      </c>
      <c r="W1110">
        <f t="shared" si="469"/>
        <v>0.44363323602402249</v>
      </c>
      <c r="X1110">
        <f t="shared" si="470"/>
        <v>0.52287992701801689</v>
      </c>
      <c r="Y1110">
        <f t="shared" si="471"/>
        <v>0.59166605480080403</v>
      </c>
      <c r="Z1110">
        <f t="shared" si="472"/>
        <v>2.858564900218409</v>
      </c>
      <c r="AA1110">
        <f t="shared" si="473"/>
        <v>2.2178520777556625</v>
      </c>
      <c r="AB1110">
        <f t="shared" si="474"/>
        <v>1.8728528656603369</v>
      </c>
      <c r="AC1110">
        <f t="shared" si="475"/>
        <v>1.297854178834795</v>
      </c>
      <c r="AD1110">
        <f t="shared" si="476"/>
        <v>0.82142669546506009</v>
      </c>
      <c r="AE1110">
        <f t="shared" si="477"/>
        <v>1.1701947513629927</v>
      </c>
      <c r="AF1110">
        <f t="shared" si="478"/>
        <v>1.2928980400857422</v>
      </c>
      <c r="AG1110">
        <f t="shared" si="479"/>
        <v>4.739505757049197</v>
      </c>
      <c r="AH1110">
        <f t="shared" si="480"/>
        <v>3.6772027425381699</v>
      </c>
      <c r="AI1110">
        <f t="shared" si="481"/>
        <v>3.1051934270322321</v>
      </c>
      <c r="AJ1110">
        <f t="shared" si="482"/>
        <v>2.1518445678556701</v>
      </c>
      <c r="AK1110">
        <f t="shared" si="483"/>
        <v>1.3619269416808037</v>
      </c>
      <c r="AL1110">
        <f t="shared" si="484"/>
        <v>1.4683752062606028</v>
      </c>
      <c r="AM1110">
        <f t="shared" si="485"/>
        <v>1.5607722999158686</v>
      </c>
      <c r="AN1110">
        <f>ACOS(COS(RADIANS(90-$C1110)) *COS(RADIANS(90-'1. Intensity Data'!$C$8)) +SIN(RADIANS(90-'Climate Stations - U of M'!$C1110)) *SIN(RADIANS(90-'1. Intensity Data'!$C$8)) *COS(RADIANS('Climate Stations - U of M'!$D1110-'1. Intensity Data'!$C$9))) *6371</f>
        <v>212.01502403765875</v>
      </c>
    </row>
    <row r="1111" spans="1:40" x14ac:dyDescent="0.25">
      <c r="A1111">
        <v>907</v>
      </c>
      <c r="B1111" t="s">
        <v>1811</v>
      </c>
      <c r="C1111">
        <v>44.786700000000003</v>
      </c>
      <c r="D1111">
        <v>-111.1317</v>
      </c>
      <c r="E1111" s="13">
        <v>2003.0999999999899</v>
      </c>
      <c r="F1111" t="s">
        <v>1812</v>
      </c>
      <c r="G1111" t="s">
        <v>2345</v>
      </c>
      <c r="H1111" s="8">
        <v>0.75405999999999995</v>
      </c>
      <c r="I1111" s="8">
        <v>1.24282</v>
      </c>
      <c r="J1111" s="8">
        <v>1.77563</v>
      </c>
      <c r="K1111" s="8">
        <v>2.71062</v>
      </c>
      <c r="L1111">
        <f t="shared" si="459"/>
        <v>6571.8506039999666</v>
      </c>
      <c r="M1111">
        <f t="shared" si="460"/>
        <v>0.43518669670909704</v>
      </c>
      <c r="N1111">
        <f t="shared" si="461"/>
        <v>1.3543502170820212</v>
      </c>
      <c r="O1111" s="6">
        <f t="shared" si="462"/>
        <v>0.23495861836638851</v>
      </c>
      <c r="P1111" s="6">
        <f t="shared" si="463"/>
        <v>0.27232579284017477</v>
      </c>
      <c r="Q1111">
        <f t="shared" si="464"/>
        <v>0.81333800496109798</v>
      </c>
      <c r="R1111" s="8">
        <v>1.5660216874086967</v>
      </c>
      <c r="S1111">
        <f t="shared" si="465"/>
        <v>1.5144497045476575</v>
      </c>
      <c r="T1111">
        <f t="shared" si="466"/>
        <v>1.1750040811145621</v>
      </c>
      <c r="U1111">
        <f t="shared" si="467"/>
        <v>0.99222566849674121</v>
      </c>
      <c r="V1111">
        <f t="shared" si="468"/>
        <v>0.6875949808003734</v>
      </c>
      <c r="W1111">
        <f t="shared" si="469"/>
        <v>0.43518669670909704</v>
      </c>
      <c r="X1111">
        <f t="shared" si="470"/>
        <v>0.5149050225318228</v>
      </c>
      <c r="Y1111">
        <f t="shared" si="471"/>
        <v>0.58410052934594869</v>
      </c>
      <c r="Z1111">
        <f t="shared" si="472"/>
        <v>2.8304162572646208</v>
      </c>
      <c r="AA1111">
        <f t="shared" si="473"/>
        <v>2.1960126133949647</v>
      </c>
      <c r="AB1111">
        <f t="shared" si="474"/>
        <v>1.8544106513113032</v>
      </c>
      <c r="AC1111">
        <f t="shared" si="475"/>
        <v>1.285074047838535</v>
      </c>
      <c r="AD1111">
        <f t="shared" si="476"/>
        <v>0.81333800496109798</v>
      </c>
      <c r="AE1111">
        <f t="shared" si="477"/>
        <v>1.1631290584826424</v>
      </c>
      <c r="AF1111">
        <f t="shared" si="478"/>
        <v>1.2796993257852476</v>
      </c>
      <c r="AG1111">
        <f t="shared" si="479"/>
        <v>4.7131387554454331</v>
      </c>
      <c r="AH1111">
        <f t="shared" si="480"/>
        <v>3.6567455861214571</v>
      </c>
      <c r="AI1111">
        <f t="shared" si="481"/>
        <v>3.087918494947008</v>
      </c>
      <c r="AJ1111">
        <f t="shared" si="482"/>
        <v>2.1398733429895938</v>
      </c>
      <c r="AK1111">
        <f t="shared" si="483"/>
        <v>1.3543502170820212</v>
      </c>
      <c r="AL1111">
        <f t="shared" si="484"/>
        <v>1.4596701628115158</v>
      </c>
      <c r="AM1111">
        <f t="shared" si="485"/>
        <v>1.5510878757047175</v>
      </c>
      <c r="AN1111">
        <f>ACOS(COS(RADIANS(90-$C1111)) *COS(RADIANS(90-'1. Intensity Data'!$C$8)) +SIN(RADIANS(90-'Climate Stations - U of M'!$C1111)) *SIN(RADIANS(90-'1. Intensity Data'!$C$8)) *COS(RADIANS('Climate Stations - U of M'!$D1111-'1. Intensity Data'!$C$9))) *6371</f>
        <v>211.9699063320306</v>
      </c>
    </row>
    <row r="1112" spans="1:40" x14ac:dyDescent="0.25">
      <c r="A1112">
        <v>906</v>
      </c>
      <c r="B1112" t="s">
        <v>1809</v>
      </c>
      <c r="C1112">
        <v>44.661700000000003</v>
      </c>
      <c r="D1112">
        <v>-111.0975</v>
      </c>
      <c r="E1112" s="13">
        <v>2042.2</v>
      </c>
      <c r="F1112" t="s">
        <v>1810</v>
      </c>
      <c r="G1112" t="s">
        <v>2345</v>
      </c>
      <c r="H1112" s="8">
        <v>0.75373000000000001</v>
      </c>
      <c r="I1112" s="8">
        <v>1.25</v>
      </c>
      <c r="J1112" s="8">
        <v>1.8706199999999999</v>
      </c>
      <c r="K1112" s="8">
        <v>2.70756</v>
      </c>
      <c r="L1112">
        <f t="shared" si="459"/>
        <v>6700.1314480000001</v>
      </c>
      <c r="M1112">
        <f t="shared" si="460"/>
        <v>0.4324935459848</v>
      </c>
      <c r="N1112">
        <f t="shared" si="461"/>
        <v>1.4483340888070417</v>
      </c>
      <c r="O1112" s="6">
        <f t="shared" si="462"/>
        <v>0.2596714133359409</v>
      </c>
      <c r="P1112" s="6">
        <f t="shared" si="463"/>
        <v>0.25250303795897622</v>
      </c>
      <c r="Q1112">
        <f t="shared" si="464"/>
        <v>0.85041856338300903</v>
      </c>
      <c r="R1112" s="8">
        <v>1.5589590084445044</v>
      </c>
      <c r="S1112">
        <f t="shared" si="465"/>
        <v>1.5050775400271039</v>
      </c>
      <c r="T1112">
        <f t="shared" si="466"/>
        <v>1.1677325741589599</v>
      </c>
      <c r="U1112">
        <f t="shared" si="467"/>
        <v>0.98608528484534386</v>
      </c>
      <c r="V1112">
        <f t="shared" si="468"/>
        <v>0.68333980265598404</v>
      </c>
      <c r="W1112">
        <f t="shared" si="469"/>
        <v>0.4324935459848</v>
      </c>
      <c r="X1112">
        <f t="shared" si="470"/>
        <v>0.51280265948859993</v>
      </c>
      <c r="Y1112">
        <f t="shared" si="471"/>
        <v>0.58251097000989849</v>
      </c>
      <c r="Z1112">
        <f t="shared" si="472"/>
        <v>2.9594566005728709</v>
      </c>
      <c r="AA1112">
        <f t="shared" si="473"/>
        <v>2.2961301211341247</v>
      </c>
      <c r="AB1112">
        <f t="shared" si="474"/>
        <v>1.9389543245132603</v>
      </c>
      <c r="AC1112">
        <f t="shared" si="475"/>
        <v>1.3436613301451543</v>
      </c>
      <c r="AD1112">
        <f t="shared" si="476"/>
        <v>0.85041856338300903</v>
      </c>
      <c r="AE1112">
        <f t="shared" si="477"/>
        <v>1.1613633887415942</v>
      </c>
      <c r="AF1112">
        <f t="shared" si="478"/>
        <v>1.2764010547089697</v>
      </c>
      <c r="AG1112">
        <f t="shared" si="479"/>
        <v>5.0402026290485047</v>
      </c>
      <c r="AH1112">
        <f t="shared" si="480"/>
        <v>3.9105020397790127</v>
      </c>
      <c r="AI1112">
        <f t="shared" si="481"/>
        <v>3.3022017224800551</v>
      </c>
      <c r="AJ1112">
        <f t="shared" si="482"/>
        <v>2.2883678603151258</v>
      </c>
      <c r="AK1112">
        <f t="shared" si="483"/>
        <v>1.4483340888070417</v>
      </c>
      <c r="AL1112">
        <f t="shared" si="484"/>
        <v>1.5539055666052812</v>
      </c>
      <c r="AM1112">
        <f t="shared" si="485"/>
        <v>1.6455416093341533</v>
      </c>
      <c r="AN1112">
        <f>ACOS(COS(RADIANS(90-$C1112)) *COS(RADIANS(90-'1. Intensity Data'!$C$8)) +SIN(RADIANS(90-'Climate Stations - U of M'!$C1112)) *SIN(RADIANS(90-'1. Intensity Data'!$C$8)) *COS(RADIANS('Climate Stations - U of M'!$D1112-'1. Intensity Data'!$C$9))) *6371</f>
        <v>226.01527545264085</v>
      </c>
    </row>
    <row r="1113" spans="1:40" x14ac:dyDescent="0.25">
      <c r="A1113">
        <v>902</v>
      </c>
      <c r="B1113" t="s">
        <v>1802</v>
      </c>
      <c r="C1113">
        <v>48.874400000000001</v>
      </c>
      <c r="D1113">
        <v>-104.050299999999</v>
      </c>
      <c r="E1113">
        <v>641.6</v>
      </c>
      <c r="F1113" t="s">
        <v>1803</v>
      </c>
      <c r="G1113" t="s">
        <v>2345</v>
      </c>
      <c r="H1113" s="8">
        <v>-9.9989999999999996E-2</v>
      </c>
      <c r="I1113" s="8">
        <v>-9.9989999999999996E-2</v>
      </c>
      <c r="J1113" s="8">
        <v>-9.9989999999999996E-2</v>
      </c>
      <c r="K1113" s="8">
        <v>-9.9989999999999996E-2</v>
      </c>
      <c r="L1113">
        <f t="shared" si="459"/>
        <v>2104.9869440000002</v>
      </c>
      <c r="M1113">
        <f t="shared" si="460"/>
        <v>-6.0991100000000006E-2</v>
      </c>
      <c r="N1113">
        <f t="shared" si="461"/>
        <v>0.53215796167999996</v>
      </c>
      <c r="O1113" s="6">
        <f t="shared" si="462"/>
        <v>0.15162207912810666</v>
      </c>
      <c r="P1113" s="6">
        <f t="shared" si="463"/>
        <v>-0.16608751665828411</v>
      </c>
      <c r="Q1113">
        <f t="shared" si="464"/>
        <v>0.18303522251085794</v>
      </c>
      <c r="R1113" s="8">
        <v>1.5911800757399384</v>
      </c>
      <c r="S1113">
        <f t="shared" si="465"/>
        <v>-0.21224902800000001</v>
      </c>
      <c r="T1113">
        <f t="shared" si="466"/>
        <v>-0.16467597000000003</v>
      </c>
      <c r="U1113">
        <f t="shared" si="467"/>
        <v>-0.139059708</v>
      </c>
      <c r="V1113">
        <f t="shared" si="468"/>
        <v>-9.6365938000000012E-2</v>
      </c>
      <c r="W1113">
        <f t="shared" si="469"/>
        <v>-6.0991100000000006E-2</v>
      </c>
      <c r="X1113">
        <f t="shared" si="470"/>
        <v>-7.0740825000000007E-2</v>
      </c>
      <c r="Y1113">
        <f t="shared" si="471"/>
        <v>-7.9203586300000003E-2</v>
      </c>
      <c r="Z1113">
        <f t="shared" si="472"/>
        <v>0.63696257433778558</v>
      </c>
      <c r="AA1113">
        <f t="shared" si="473"/>
        <v>0.4941951007793165</v>
      </c>
      <c r="AB1113">
        <f t="shared" si="474"/>
        <v>0.41732030732475606</v>
      </c>
      <c r="AC1113">
        <f t="shared" si="475"/>
        <v>0.28919565156715554</v>
      </c>
      <c r="AD1113">
        <f t="shared" si="476"/>
        <v>0.18303522251085794</v>
      </c>
      <c r="AE1113">
        <f t="shared" si="477"/>
        <v>1.1694186555654529</v>
      </c>
      <c r="AF1113">
        <f t="shared" si="478"/>
        <v>1.2914482931359372</v>
      </c>
      <c r="AG1113">
        <f t="shared" si="479"/>
        <v>1.8519097066463999</v>
      </c>
      <c r="AH1113">
        <f t="shared" si="480"/>
        <v>1.4368264965359998</v>
      </c>
      <c r="AI1113">
        <f t="shared" si="481"/>
        <v>1.2133201526303998</v>
      </c>
      <c r="AJ1113">
        <f t="shared" si="482"/>
        <v>0.84080957945439994</v>
      </c>
      <c r="AK1113">
        <f t="shared" si="483"/>
        <v>0.53215796167999996</v>
      </c>
      <c r="AL1113">
        <f t="shared" si="484"/>
        <v>0.37412097125999999</v>
      </c>
      <c r="AM1113">
        <f t="shared" si="485"/>
        <v>0.23694486357544001</v>
      </c>
      <c r="AN1113">
        <f>ACOS(COS(RADIANS(90-$C1113)) *COS(RADIANS(90-'1. Intensity Data'!$C$8)) +SIN(RADIANS(90-'Climate Stations - U of M'!$C1113)) *SIN(RADIANS(90-'1. Intensity Data'!$C$8)) *COS(RADIANS('Climate Stations - U of M'!$D1113-'1. Intensity Data'!$C$9))) *6371</f>
        <v>647.00418985048339</v>
      </c>
    </row>
    <row r="1114" spans="1:40" x14ac:dyDescent="0.25">
      <c r="A1114">
        <v>903</v>
      </c>
      <c r="B1114" t="s">
        <v>1804</v>
      </c>
      <c r="C1114">
        <v>46.328600000000002</v>
      </c>
      <c r="D1114">
        <v>-114.0836</v>
      </c>
      <c r="E1114" s="13">
        <v>1096.4000000000001</v>
      </c>
      <c r="F1114" t="s">
        <v>1805</v>
      </c>
      <c r="G1114" t="s">
        <v>2346</v>
      </c>
      <c r="H1114" s="8">
        <v>0.75133000000000005</v>
      </c>
      <c r="I1114" s="8">
        <v>1.1499999999999999</v>
      </c>
      <c r="J1114" s="8">
        <v>1.65347</v>
      </c>
      <c r="K1114" s="8">
        <v>2.50909</v>
      </c>
      <c r="L1114">
        <f t="shared" si="459"/>
        <v>3597.1129760000003</v>
      </c>
      <c r="M1114">
        <f t="shared" si="460"/>
        <v>0.40397739296686963</v>
      </c>
      <c r="N1114">
        <f t="shared" si="461"/>
        <v>1.1040187714958485</v>
      </c>
      <c r="O1114" s="6">
        <f t="shared" si="462"/>
        <v>0.17894613031611342</v>
      </c>
      <c r="P1114" s="6">
        <f t="shared" si="463"/>
        <v>0.27994138726614304</v>
      </c>
      <c r="Q1114">
        <f t="shared" si="464"/>
        <v>0.69198007938099571</v>
      </c>
      <c r="R1114" s="8">
        <v>1.1316390355618722</v>
      </c>
      <c r="S1114">
        <f t="shared" si="465"/>
        <v>1.4058413275247061</v>
      </c>
      <c r="T1114">
        <f t="shared" si="466"/>
        <v>1.090738961010548</v>
      </c>
      <c r="U1114">
        <f t="shared" si="467"/>
        <v>0.92106845596446263</v>
      </c>
      <c r="V1114">
        <f t="shared" si="468"/>
        <v>0.6382842808876541</v>
      </c>
      <c r="W1114">
        <f t="shared" si="469"/>
        <v>0.40397739296686963</v>
      </c>
      <c r="X1114">
        <f t="shared" si="470"/>
        <v>0.49081554472515226</v>
      </c>
      <c r="Y1114">
        <f t="shared" si="471"/>
        <v>0.5661910604513416</v>
      </c>
      <c r="Z1114">
        <f t="shared" si="472"/>
        <v>2.4080906762458647</v>
      </c>
      <c r="AA1114">
        <f t="shared" si="473"/>
        <v>1.8683462143286884</v>
      </c>
      <c r="AB1114">
        <f t="shared" si="474"/>
        <v>1.5777145809886701</v>
      </c>
      <c r="AC1114">
        <f t="shared" si="475"/>
        <v>1.0933285254219733</v>
      </c>
      <c r="AD1114">
        <f t="shared" si="476"/>
        <v>0.69198007938099571</v>
      </c>
      <c r="AE1114">
        <f t="shared" si="477"/>
        <v>1.0545333955209362</v>
      </c>
      <c r="AF1114">
        <f t="shared" si="478"/>
        <v>1.0768426273727805</v>
      </c>
      <c r="AG1114">
        <f t="shared" si="479"/>
        <v>3.8419853248055524</v>
      </c>
      <c r="AH1114">
        <f t="shared" si="480"/>
        <v>2.9808506830387911</v>
      </c>
      <c r="AI1114">
        <f t="shared" si="481"/>
        <v>2.5171627990105345</v>
      </c>
      <c r="AJ1114">
        <f t="shared" si="482"/>
        <v>1.7443496589634406</v>
      </c>
      <c r="AK1114">
        <f t="shared" si="483"/>
        <v>1.1040187714958485</v>
      </c>
      <c r="AL1114">
        <f t="shared" si="484"/>
        <v>1.2413815786218865</v>
      </c>
      <c r="AM1114">
        <f t="shared" si="485"/>
        <v>1.3606124952072873</v>
      </c>
      <c r="AN1114">
        <f>ACOS(COS(RADIANS(90-$C1114)) *COS(RADIANS(90-'1. Intensity Data'!$C$8)) +SIN(RADIANS(90-'Climate Stations - U of M'!$C1114)) *SIN(RADIANS(90-'1. Intensity Data'!$C$8)) *COS(RADIANS('Climate Stations - U of M'!$D1114-'1. Intensity Data'!$C$9))) *6371</f>
        <v>161.23736758096274</v>
      </c>
    </row>
    <row r="1115" spans="1:40" x14ac:dyDescent="0.25">
      <c r="A1115" s="1">
        <v>1091</v>
      </c>
      <c r="B1115" t="s">
        <v>2176</v>
      </c>
      <c r="C1115">
        <v>44.6</v>
      </c>
      <c r="D1115">
        <v>-111.15</v>
      </c>
      <c r="E1115" s="13">
        <v>2072.5999999999899</v>
      </c>
      <c r="F1115" t="s">
        <v>2177</v>
      </c>
      <c r="G1115" t="s">
        <v>2345</v>
      </c>
      <c r="H1115" s="8">
        <v>0.78635999999999995</v>
      </c>
      <c r="I1115" s="8">
        <v>1.2818700000000001</v>
      </c>
      <c r="J1115" s="8">
        <v>1.7903</v>
      </c>
      <c r="K1115" s="8">
        <v>2.7</v>
      </c>
      <c r="L1115">
        <f t="shared" si="459"/>
        <v>6799.868983999967</v>
      </c>
      <c r="M1115">
        <f t="shared" si="460"/>
        <v>0.45732764176086493</v>
      </c>
      <c r="N1115">
        <f t="shared" si="461"/>
        <v>1.3656397771948159</v>
      </c>
      <c r="O1115" s="6">
        <f t="shared" si="462"/>
        <v>0.23218476327302218</v>
      </c>
      <c r="P1115" s="6">
        <f t="shared" si="463"/>
        <v>0.2963894277291913</v>
      </c>
      <c r="Q1115">
        <f t="shared" si="464"/>
        <v>0.83101460246200365</v>
      </c>
      <c r="R1115" s="8">
        <v>1.1867752870575641</v>
      </c>
      <c r="S1115">
        <f t="shared" si="465"/>
        <v>1.5915001933278101</v>
      </c>
      <c r="T1115">
        <f t="shared" si="466"/>
        <v>1.2347846327543355</v>
      </c>
      <c r="U1115">
        <f t="shared" si="467"/>
        <v>1.0427070232147719</v>
      </c>
      <c r="V1115">
        <f t="shared" si="468"/>
        <v>0.72257767398216666</v>
      </c>
      <c r="W1115">
        <f t="shared" si="469"/>
        <v>0.45732764176086493</v>
      </c>
      <c r="X1115">
        <f t="shared" si="470"/>
        <v>0.53958573132064869</v>
      </c>
      <c r="Y1115">
        <f t="shared" si="471"/>
        <v>0.61098575305854097</v>
      </c>
      <c r="Z1115">
        <f t="shared" si="472"/>
        <v>2.8919308165677724</v>
      </c>
      <c r="AA1115">
        <f t="shared" si="473"/>
        <v>2.24373942664741</v>
      </c>
      <c r="AB1115">
        <f t="shared" si="474"/>
        <v>1.8947132936133682</v>
      </c>
      <c r="AC1115">
        <f t="shared" si="475"/>
        <v>1.3130030718899659</v>
      </c>
      <c r="AD1115">
        <f t="shared" si="476"/>
        <v>0.83101460246200365</v>
      </c>
      <c r="AE1115">
        <f t="shared" si="477"/>
        <v>1.0683174583948591</v>
      </c>
      <c r="AF1115">
        <f t="shared" si="478"/>
        <v>1.1025912568212686</v>
      </c>
      <c r="AG1115">
        <f t="shared" si="479"/>
        <v>4.7524264246379593</v>
      </c>
      <c r="AH1115">
        <f t="shared" si="480"/>
        <v>3.6872273984260029</v>
      </c>
      <c r="AI1115">
        <f t="shared" si="481"/>
        <v>3.1136586920041798</v>
      </c>
      <c r="AJ1115">
        <f t="shared" si="482"/>
        <v>2.1577108479678091</v>
      </c>
      <c r="AK1115">
        <f t="shared" si="483"/>
        <v>1.3656397771948159</v>
      </c>
      <c r="AL1115">
        <f t="shared" si="484"/>
        <v>1.471804832896112</v>
      </c>
      <c r="AM1115">
        <f t="shared" si="485"/>
        <v>1.5639561012448371</v>
      </c>
      <c r="AN1115">
        <f>ACOS(COS(RADIANS(90-$C1115)) *COS(RADIANS(90-'1. Intensity Data'!$C$8)) +SIN(RADIANS(90-'Climate Stations - U of M'!$C1115)) *SIN(RADIANS(90-'1. Intensity Data'!$C$8)) *COS(RADIANS('Climate Stations - U of M'!$D1115-'1. Intensity Data'!$C$9))) *6371</f>
        <v>231.33014055518311</v>
      </c>
    </row>
    <row r="1116" spans="1:40" x14ac:dyDescent="0.25">
      <c r="A1116" s="1">
        <v>1060</v>
      </c>
      <c r="B1116" t="s">
        <v>2114</v>
      </c>
      <c r="C1116">
        <v>45.049999999999898</v>
      </c>
      <c r="D1116">
        <v>-109.9</v>
      </c>
      <c r="E1116" s="13">
        <v>2651.8</v>
      </c>
      <c r="F1116" t="s">
        <v>2115</v>
      </c>
      <c r="G1116" t="s">
        <v>2345</v>
      </c>
      <c r="H1116" s="8">
        <v>0.99129</v>
      </c>
      <c r="I1116" s="8">
        <v>1.4</v>
      </c>
      <c r="J1116" s="8">
        <v>2.2828400000000002</v>
      </c>
      <c r="K1116" s="8">
        <v>3.5</v>
      </c>
      <c r="L1116">
        <f t="shared" si="459"/>
        <v>8700.1315119999999</v>
      </c>
      <c r="M1116">
        <f t="shared" si="460"/>
        <v>0.65268837074928587</v>
      </c>
      <c r="N1116">
        <f t="shared" si="461"/>
        <v>1.5371384427712003</v>
      </c>
      <c r="O1116" s="6">
        <f t="shared" si="462"/>
        <v>0.22608508968242044</v>
      </c>
      <c r="P1116" s="6">
        <f t="shared" si="463"/>
        <v>0.49597812826927368</v>
      </c>
      <c r="Q1116">
        <f t="shared" si="464"/>
        <v>1.0165582855202371</v>
      </c>
      <c r="R1116" s="8">
        <v>1.1872654255223152</v>
      </c>
      <c r="S1116">
        <f t="shared" si="465"/>
        <v>2.2713555302075146</v>
      </c>
      <c r="T1116">
        <f t="shared" si="466"/>
        <v>1.7622586010230719</v>
      </c>
      <c r="U1116">
        <f t="shared" si="467"/>
        <v>1.4881294853083717</v>
      </c>
      <c r="V1116">
        <f t="shared" si="468"/>
        <v>1.0312476257838716</v>
      </c>
      <c r="W1116">
        <f t="shared" si="469"/>
        <v>0.65268837074928587</v>
      </c>
      <c r="X1116">
        <f t="shared" si="470"/>
        <v>0.73733877806196446</v>
      </c>
      <c r="Y1116">
        <f t="shared" si="471"/>
        <v>0.81081533160936936</v>
      </c>
      <c r="Z1116">
        <f t="shared" si="472"/>
        <v>3.5376228336104245</v>
      </c>
      <c r="AA1116">
        <f t="shared" si="473"/>
        <v>2.7447073709046403</v>
      </c>
      <c r="AB1116">
        <f t="shared" si="474"/>
        <v>2.3177528909861405</v>
      </c>
      <c r="AC1116">
        <f t="shared" si="475"/>
        <v>1.6061620911219747</v>
      </c>
      <c r="AD1116">
        <f t="shared" si="476"/>
        <v>1.0165582855202371</v>
      </c>
      <c r="AE1116">
        <f t="shared" si="477"/>
        <v>1.0684399930110469</v>
      </c>
      <c r="AF1116">
        <f t="shared" si="478"/>
        <v>1.1028201514843072</v>
      </c>
      <c r="AG1116">
        <f t="shared" si="479"/>
        <v>5.3492417808437764</v>
      </c>
      <c r="AH1116">
        <f t="shared" si="480"/>
        <v>4.1502737954822404</v>
      </c>
      <c r="AI1116">
        <f t="shared" si="481"/>
        <v>3.5046756495183362</v>
      </c>
      <c r="AJ1116">
        <f t="shared" si="482"/>
        <v>2.4286787395784963</v>
      </c>
      <c r="AK1116">
        <f t="shared" si="483"/>
        <v>1.5371384427712003</v>
      </c>
      <c r="AL1116">
        <f t="shared" si="484"/>
        <v>1.7235638320784004</v>
      </c>
      <c r="AM1116">
        <f t="shared" si="485"/>
        <v>1.8853810699970499</v>
      </c>
      <c r="AN1116">
        <f>ACOS(COS(RADIANS(90-$C1116)) *COS(RADIANS(90-'1. Intensity Data'!$C$8)) +SIN(RADIANS(90-'Climate Stations - U of M'!$C1116)) *SIN(RADIANS(90-'1. Intensity Data'!$C$8)) *COS(RADIANS('Climate Stations - U of M'!$D1116-'1. Intensity Data'!$C$9))) *6371</f>
        <v>236.99005235477807</v>
      </c>
    </row>
    <row r="1117" spans="1:40" x14ac:dyDescent="0.25">
      <c r="A1117">
        <v>913</v>
      </c>
      <c r="B1117" t="s">
        <v>1822</v>
      </c>
      <c r="C1117">
        <v>46.683300000000003</v>
      </c>
      <c r="D1117">
        <v>-110.866699999999</v>
      </c>
      <c r="E1117" s="13">
        <v>1659</v>
      </c>
      <c r="F1117" t="s">
        <v>1823</v>
      </c>
      <c r="G1117" t="s">
        <v>2345</v>
      </c>
      <c r="H1117" s="8">
        <v>0.87180999999999997</v>
      </c>
      <c r="I1117" s="8">
        <v>1.34884</v>
      </c>
      <c r="J1117" s="8">
        <v>2.0135800000000001</v>
      </c>
      <c r="K1117" s="8">
        <v>3.35148</v>
      </c>
      <c r="L1117">
        <f t="shared" si="459"/>
        <v>5442.91356</v>
      </c>
      <c r="M1117">
        <f t="shared" si="460"/>
        <v>0.52950268506939291</v>
      </c>
      <c r="N1117">
        <f t="shared" si="461"/>
        <v>1.4235049724517934</v>
      </c>
      <c r="O1117" s="6">
        <f t="shared" si="462"/>
        <v>0.22852684816575036</v>
      </c>
      <c r="P1117" s="6">
        <f t="shared" si="463"/>
        <v>0.37109994458105233</v>
      </c>
      <c r="Q1117">
        <f t="shared" si="464"/>
        <v>0.89730245851642287</v>
      </c>
      <c r="R1117" s="8">
        <v>1.0007209649084747</v>
      </c>
      <c r="S1117">
        <f t="shared" si="465"/>
        <v>1.8426693440414872</v>
      </c>
      <c r="T1117">
        <f t="shared" si="466"/>
        <v>1.4296572496873607</v>
      </c>
      <c r="U1117">
        <f t="shared" si="467"/>
        <v>1.2072661219582157</v>
      </c>
      <c r="V1117">
        <f t="shared" si="468"/>
        <v>0.83661424240964088</v>
      </c>
      <c r="W1117">
        <f t="shared" si="469"/>
        <v>0.52950268506939291</v>
      </c>
      <c r="X1117">
        <f t="shared" si="470"/>
        <v>0.61507951380204462</v>
      </c>
      <c r="Y1117">
        <f t="shared" si="471"/>
        <v>0.68936020114198637</v>
      </c>
      <c r="Z1117">
        <f t="shared" si="472"/>
        <v>3.1226125556371511</v>
      </c>
      <c r="AA1117">
        <f t="shared" si="473"/>
        <v>2.4227166379943421</v>
      </c>
      <c r="AB1117">
        <f t="shared" si="474"/>
        <v>2.0458496054174438</v>
      </c>
      <c r="AC1117">
        <f t="shared" si="475"/>
        <v>1.4177378844559483</v>
      </c>
      <c r="AD1117">
        <f t="shared" si="476"/>
        <v>0.89730245851642287</v>
      </c>
      <c r="AE1117">
        <f t="shared" si="477"/>
        <v>1.0218038778575869</v>
      </c>
      <c r="AF1117">
        <f t="shared" si="478"/>
        <v>1.0157038883776439</v>
      </c>
      <c r="AG1117">
        <f t="shared" si="479"/>
        <v>4.953797304132241</v>
      </c>
      <c r="AH1117">
        <f t="shared" si="480"/>
        <v>3.8434634256198423</v>
      </c>
      <c r="AI1117">
        <f t="shared" si="481"/>
        <v>3.2455913371900889</v>
      </c>
      <c r="AJ1117">
        <f t="shared" si="482"/>
        <v>2.2491378564738338</v>
      </c>
      <c r="AK1117">
        <f t="shared" si="483"/>
        <v>1.4235049724517934</v>
      </c>
      <c r="AL1117">
        <f t="shared" si="484"/>
        <v>1.5710237293388452</v>
      </c>
      <c r="AM1117">
        <f t="shared" si="485"/>
        <v>1.6990700103168059</v>
      </c>
      <c r="AN1117">
        <f>ACOS(COS(RADIANS(90-$C1117)) *COS(RADIANS(90-'1. Intensity Data'!$C$8)) +SIN(RADIANS(90-'Climate Stations - U of M'!$C1117)) *SIN(RADIANS(90-'1. Intensity Data'!$C$8)) *COS(RADIANS('Climate Stations - U of M'!$D1117-'1. Intensity Data'!$C$9))) *6371</f>
        <v>88.139280222153559</v>
      </c>
    </row>
    <row r="1118" spans="1:40" x14ac:dyDescent="0.25">
      <c r="A1118" s="1">
        <v>1052</v>
      </c>
      <c r="B1118" t="s">
        <v>2099</v>
      </c>
      <c r="C1118">
        <v>46.534399999999899</v>
      </c>
      <c r="D1118">
        <v>-110.8853</v>
      </c>
      <c r="E1118" s="13">
        <v>1542.3</v>
      </c>
      <c r="F1118" t="s">
        <v>2100</v>
      </c>
      <c r="G1118" t="s">
        <v>2345</v>
      </c>
      <c r="H1118" s="8">
        <v>0.86367000000000005</v>
      </c>
      <c r="I1118" s="8">
        <v>1.34545</v>
      </c>
      <c r="J1118" s="8">
        <v>1.89825</v>
      </c>
      <c r="K1118" s="8">
        <v>3.1325599999999998</v>
      </c>
      <c r="L1118">
        <f t="shared" si="459"/>
        <v>5060.0395319999998</v>
      </c>
      <c r="M1118">
        <f t="shared" si="460"/>
        <v>0.52142154916273376</v>
      </c>
      <c r="N1118">
        <f t="shared" si="461"/>
        <v>1.3899684938905059</v>
      </c>
      <c r="O1118" s="6">
        <f t="shared" si="462"/>
        <v>0.22201989700025168</v>
      </c>
      <c r="P1118" s="6">
        <f t="shared" si="463"/>
        <v>0.36752908352879976</v>
      </c>
      <c r="Q1118">
        <f t="shared" si="464"/>
        <v>0.87874878870965278</v>
      </c>
      <c r="R1118" s="8">
        <v>1.3391675651817896</v>
      </c>
      <c r="S1118">
        <f t="shared" si="465"/>
        <v>1.8145469910863135</v>
      </c>
      <c r="T1118">
        <f t="shared" si="466"/>
        <v>1.4078381827393811</v>
      </c>
      <c r="U1118">
        <f t="shared" si="467"/>
        <v>1.1888411320910328</v>
      </c>
      <c r="V1118">
        <f t="shared" si="468"/>
        <v>0.82384604767711933</v>
      </c>
      <c r="W1118">
        <f t="shared" si="469"/>
        <v>0.52142154916273376</v>
      </c>
      <c r="X1118">
        <f t="shared" si="470"/>
        <v>0.60698366187205033</v>
      </c>
      <c r="Y1118">
        <f t="shared" si="471"/>
        <v>0.68125157570373718</v>
      </c>
      <c r="Z1118">
        <f t="shared" si="472"/>
        <v>3.0580457847095914</v>
      </c>
      <c r="AA1118">
        <f t="shared" si="473"/>
        <v>2.3726217295160628</v>
      </c>
      <c r="AB1118">
        <f t="shared" si="474"/>
        <v>2.0035472382580082</v>
      </c>
      <c r="AC1118">
        <f t="shared" si="475"/>
        <v>1.3884230861612514</v>
      </c>
      <c r="AD1118">
        <f t="shared" si="476"/>
        <v>0.87874878870965278</v>
      </c>
      <c r="AE1118">
        <f t="shared" si="477"/>
        <v>1.1064155279259156</v>
      </c>
      <c r="AF1118">
        <f t="shared" si="478"/>
        <v>1.1737584507052818</v>
      </c>
      <c r="AG1118">
        <f t="shared" si="479"/>
        <v>4.8370903587389602</v>
      </c>
      <c r="AH1118">
        <f t="shared" si="480"/>
        <v>3.7529149335043659</v>
      </c>
      <c r="AI1118">
        <f t="shared" si="481"/>
        <v>3.1691281660703532</v>
      </c>
      <c r="AJ1118">
        <f t="shared" si="482"/>
        <v>2.1961502203469996</v>
      </c>
      <c r="AK1118">
        <f t="shared" si="483"/>
        <v>1.3899684938905059</v>
      </c>
      <c r="AL1118">
        <f t="shared" si="484"/>
        <v>1.5170388704178794</v>
      </c>
      <c r="AM1118">
        <f t="shared" si="485"/>
        <v>1.6273359572436399</v>
      </c>
      <c r="AN1118">
        <f>ACOS(COS(RADIANS(90-$C1118)) *COS(RADIANS(90-'1. Intensity Data'!$C$8)) +SIN(RADIANS(90-'Climate Stations - U of M'!$C1118)) *SIN(RADIANS(90-'1. Intensity Data'!$C$8)) *COS(RADIANS('Climate Stations - U of M'!$D1118-'1. Intensity Data'!$C$9))) *6371</f>
        <v>86.463619527892448</v>
      </c>
    </row>
    <row r="1119" spans="1:40" x14ac:dyDescent="0.25">
      <c r="A1119">
        <v>911</v>
      </c>
      <c r="B1119" t="s">
        <v>1818</v>
      </c>
      <c r="C1119">
        <v>46.542499999999897</v>
      </c>
      <c r="D1119">
        <v>-110.9042</v>
      </c>
      <c r="E1119" s="13">
        <v>1572.8</v>
      </c>
      <c r="F1119" t="s">
        <v>1819</v>
      </c>
      <c r="G1119" t="s">
        <v>2345</v>
      </c>
      <c r="H1119" s="8">
        <v>0.84443999999999997</v>
      </c>
      <c r="I1119" s="8">
        <v>1.33267</v>
      </c>
      <c r="J1119" s="8">
        <v>1.9125000000000001</v>
      </c>
      <c r="K1119" s="8">
        <v>3.0754000000000001</v>
      </c>
      <c r="L1119">
        <f t="shared" si="459"/>
        <v>5160.1051520000001</v>
      </c>
      <c r="M1119">
        <f t="shared" si="460"/>
        <v>0.5042170928316837</v>
      </c>
      <c r="N1119">
        <f t="shared" si="461"/>
        <v>1.4165173830123485</v>
      </c>
      <c r="O1119" s="6">
        <f t="shared" si="462"/>
        <v>0.2332042242376382</v>
      </c>
      <c r="P1119" s="6">
        <f t="shared" si="463"/>
        <v>0.34257224230669547</v>
      </c>
      <c r="Q1119">
        <f t="shared" si="464"/>
        <v>0.879544812659522</v>
      </c>
      <c r="R1119" s="8">
        <v>1.0366532770469967</v>
      </c>
      <c r="S1119">
        <f t="shared" si="465"/>
        <v>1.754675483054259</v>
      </c>
      <c r="T1119">
        <f t="shared" si="466"/>
        <v>1.361386150645546</v>
      </c>
      <c r="U1119">
        <f t="shared" si="467"/>
        <v>1.1496149716562387</v>
      </c>
      <c r="V1119">
        <f t="shared" si="468"/>
        <v>0.79666300667406031</v>
      </c>
      <c r="W1119">
        <f t="shared" si="469"/>
        <v>0.5042170928316837</v>
      </c>
      <c r="X1119">
        <f t="shared" si="470"/>
        <v>0.58927281962376277</v>
      </c>
      <c r="Y1119">
        <f t="shared" si="471"/>
        <v>0.66310119047928739</v>
      </c>
      <c r="Z1119">
        <f t="shared" si="472"/>
        <v>3.0608159480551365</v>
      </c>
      <c r="AA1119">
        <f t="shared" si="473"/>
        <v>2.3747709941807096</v>
      </c>
      <c r="AB1119">
        <f t="shared" si="474"/>
        <v>2.0053621728637099</v>
      </c>
      <c r="AC1119">
        <f t="shared" si="475"/>
        <v>1.3896808040020447</v>
      </c>
      <c r="AD1119">
        <f t="shared" si="476"/>
        <v>0.879544812659522</v>
      </c>
      <c r="AE1119">
        <f t="shared" si="477"/>
        <v>1.0307869558922174</v>
      </c>
      <c r="AF1119">
        <f t="shared" si="478"/>
        <v>1.0324842781463337</v>
      </c>
      <c r="AG1119">
        <f t="shared" si="479"/>
        <v>4.9294804928829725</v>
      </c>
      <c r="AH1119">
        <f t="shared" si="480"/>
        <v>3.824596934133341</v>
      </c>
      <c r="AI1119">
        <f t="shared" si="481"/>
        <v>3.2296596332681542</v>
      </c>
      <c r="AJ1119">
        <f t="shared" si="482"/>
        <v>2.2380974651595107</v>
      </c>
      <c r="AK1119">
        <f t="shared" si="483"/>
        <v>1.4165173830123485</v>
      </c>
      <c r="AL1119">
        <f t="shared" si="484"/>
        <v>1.5405130372592613</v>
      </c>
      <c r="AM1119">
        <f t="shared" si="485"/>
        <v>1.6481412651455818</v>
      </c>
      <c r="AN1119">
        <f>ACOS(COS(RADIANS(90-$C1119)) *COS(RADIANS(90-'1. Intensity Data'!$C$8)) +SIN(RADIANS(90-'Climate Stations - U of M'!$C1119)) *SIN(RADIANS(90-'1. Intensity Data'!$C$8)) *COS(RADIANS('Climate Stations - U of M'!$D1119-'1. Intensity Data'!$C$9))) *6371</f>
        <v>84.954537813524922</v>
      </c>
    </row>
    <row r="1120" spans="1:40" x14ac:dyDescent="0.25">
      <c r="A1120">
        <v>912</v>
      </c>
      <c r="B1120" t="s">
        <v>1820</v>
      </c>
      <c r="C1120">
        <v>46.543599999999898</v>
      </c>
      <c r="D1120">
        <v>-110.9</v>
      </c>
      <c r="E1120" s="13">
        <v>1536.2</v>
      </c>
      <c r="F1120" t="s">
        <v>1821</v>
      </c>
      <c r="G1120" t="s">
        <v>2345</v>
      </c>
      <c r="H1120" s="8">
        <v>0.85</v>
      </c>
      <c r="I1120" s="8">
        <v>1.33508</v>
      </c>
      <c r="J1120" s="8">
        <v>1.9176500000000001</v>
      </c>
      <c r="K1120" s="8">
        <v>3.08284</v>
      </c>
      <c r="L1120">
        <f t="shared" si="459"/>
        <v>5040.0264079999997</v>
      </c>
      <c r="M1120">
        <f t="shared" si="460"/>
        <v>0.50963780447613627</v>
      </c>
      <c r="N1120">
        <f t="shared" si="461"/>
        <v>1.4227905444925262</v>
      </c>
      <c r="O1120" s="6">
        <f t="shared" si="462"/>
        <v>0.23342212935592166</v>
      </c>
      <c r="P1120" s="6">
        <f t="shared" si="463"/>
        <v>0.34784191363278016</v>
      </c>
      <c r="Q1120">
        <f t="shared" si="464"/>
        <v>0.88531622906265328</v>
      </c>
      <c r="R1120" s="8">
        <v>1.4198773042185362</v>
      </c>
      <c r="S1120">
        <f t="shared" si="465"/>
        <v>1.7735395595769541</v>
      </c>
      <c r="T1120">
        <f t="shared" si="466"/>
        <v>1.376022072085568</v>
      </c>
      <c r="U1120">
        <f t="shared" si="467"/>
        <v>1.1619741942055906</v>
      </c>
      <c r="V1120">
        <f t="shared" si="468"/>
        <v>0.80522773107229539</v>
      </c>
      <c r="W1120">
        <f t="shared" si="469"/>
        <v>0.50963780447613627</v>
      </c>
      <c r="X1120">
        <f t="shared" si="470"/>
        <v>0.59472835335710217</v>
      </c>
      <c r="Y1120">
        <f t="shared" si="471"/>
        <v>0.66858694978578059</v>
      </c>
      <c r="Z1120">
        <f t="shared" si="472"/>
        <v>3.0809004771380337</v>
      </c>
      <c r="AA1120">
        <f t="shared" si="473"/>
        <v>2.3903538184691642</v>
      </c>
      <c r="AB1120">
        <f t="shared" si="474"/>
        <v>2.0185210022628493</v>
      </c>
      <c r="AC1120">
        <f t="shared" si="475"/>
        <v>1.3987996419189923</v>
      </c>
      <c r="AD1120">
        <f t="shared" si="476"/>
        <v>0.88531622906265328</v>
      </c>
      <c r="AE1120">
        <f t="shared" si="477"/>
        <v>1.1265929626851023</v>
      </c>
      <c r="AF1120">
        <f t="shared" si="478"/>
        <v>1.2114498988354425</v>
      </c>
      <c r="AG1120">
        <f t="shared" si="479"/>
        <v>4.95131109483399</v>
      </c>
      <c r="AH1120">
        <f t="shared" si="480"/>
        <v>3.8415344701298211</v>
      </c>
      <c r="AI1120">
        <f t="shared" si="481"/>
        <v>3.2439624414429593</v>
      </c>
      <c r="AJ1120">
        <f t="shared" si="482"/>
        <v>2.2480090602981915</v>
      </c>
      <c r="AK1120">
        <f t="shared" si="483"/>
        <v>1.4227905444925262</v>
      </c>
      <c r="AL1120">
        <f t="shared" si="484"/>
        <v>1.5465054083693945</v>
      </c>
      <c r="AM1120">
        <f t="shared" si="485"/>
        <v>1.6538899102145166</v>
      </c>
      <c r="AN1120">
        <f>ACOS(COS(RADIANS(90-$C1120)) *COS(RADIANS(90-'1. Intensity Data'!$C$8)) +SIN(RADIANS(90-'Climate Stations - U of M'!$C1120)) *SIN(RADIANS(90-'1. Intensity Data'!$C$8)) *COS(RADIANS('Climate Stations - U of M'!$D1120-'1. Intensity Data'!$C$9))) *6371</f>
        <v>85.266489654316857</v>
      </c>
    </row>
    <row r="1121" spans="1:40" x14ac:dyDescent="0.25">
      <c r="A1121">
        <v>914</v>
      </c>
      <c r="B1121" t="s">
        <v>1824</v>
      </c>
      <c r="C1121">
        <v>46.833300000000001</v>
      </c>
      <c r="D1121">
        <v>-111.2</v>
      </c>
      <c r="E1121" s="13">
        <v>1338.4</v>
      </c>
      <c r="F1121" t="s">
        <v>1821</v>
      </c>
      <c r="G1121" t="s">
        <v>2345</v>
      </c>
      <c r="H1121" s="8">
        <v>0.79200000000000004</v>
      </c>
      <c r="I1121" s="8">
        <v>1.31429</v>
      </c>
      <c r="J1121" s="8">
        <v>1.7759499999999999</v>
      </c>
      <c r="K1121" s="8">
        <v>2.96</v>
      </c>
      <c r="L1121">
        <f t="shared" si="459"/>
        <v>4391.0762560000003</v>
      </c>
      <c r="M1121">
        <f t="shared" si="460"/>
        <v>0.45276543228663396</v>
      </c>
      <c r="N1121">
        <f t="shared" si="461"/>
        <v>1.3458814929593581</v>
      </c>
      <c r="O1121" s="6">
        <f t="shared" si="462"/>
        <v>0.22830030892800909</v>
      </c>
      <c r="P1121" s="6">
        <f t="shared" si="463"/>
        <v>0.29451971683221978</v>
      </c>
      <c r="Q1121">
        <f t="shared" si="464"/>
        <v>0.82020060489578905</v>
      </c>
      <c r="R1121" s="8">
        <v>1.6046233650242498</v>
      </c>
      <c r="S1121">
        <f t="shared" si="465"/>
        <v>1.5756237043574863</v>
      </c>
      <c r="T1121">
        <f t="shared" si="466"/>
        <v>1.2224666671739117</v>
      </c>
      <c r="U1121">
        <f t="shared" si="467"/>
        <v>1.0323051856135252</v>
      </c>
      <c r="V1121">
        <f t="shared" si="468"/>
        <v>0.71536938301288167</v>
      </c>
      <c r="W1121">
        <f t="shared" si="469"/>
        <v>0.45276543228663396</v>
      </c>
      <c r="X1121">
        <f t="shared" si="470"/>
        <v>0.53757407421497549</v>
      </c>
      <c r="Y1121">
        <f t="shared" si="471"/>
        <v>0.6111879754087759</v>
      </c>
      <c r="Z1121">
        <f t="shared" si="472"/>
        <v>2.8542981050373455</v>
      </c>
      <c r="AA1121">
        <f t="shared" si="473"/>
        <v>2.2145416332186305</v>
      </c>
      <c r="AB1121">
        <f t="shared" si="474"/>
        <v>1.8700573791623989</v>
      </c>
      <c r="AC1121">
        <f t="shared" si="475"/>
        <v>1.2959169557353467</v>
      </c>
      <c r="AD1121">
        <f t="shared" si="476"/>
        <v>0.82020060489578905</v>
      </c>
      <c r="AE1121">
        <f t="shared" si="477"/>
        <v>1.1727794778865306</v>
      </c>
      <c r="AF1121">
        <f t="shared" si="478"/>
        <v>1.2977263092317108</v>
      </c>
      <c r="AG1121">
        <f t="shared" si="479"/>
        <v>4.6836675954985658</v>
      </c>
      <c r="AH1121">
        <f t="shared" si="480"/>
        <v>3.6338800309902668</v>
      </c>
      <c r="AI1121">
        <f t="shared" si="481"/>
        <v>3.0686098039473362</v>
      </c>
      <c r="AJ1121">
        <f t="shared" si="482"/>
        <v>2.126492758875786</v>
      </c>
      <c r="AK1121">
        <f t="shared" si="483"/>
        <v>1.3458814929593581</v>
      </c>
      <c r="AL1121">
        <f t="shared" si="484"/>
        <v>1.4533986197195186</v>
      </c>
      <c r="AM1121">
        <f t="shared" si="485"/>
        <v>1.546723485747338</v>
      </c>
      <c r="AN1121">
        <f>ACOS(COS(RADIANS(90-$C1121)) *COS(RADIANS(90-'1. Intensity Data'!$C$8)) +SIN(RADIANS(90-'Climate Stations - U of M'!$C1121)) *SIN(RADIANS(90-'1. Intensity Data'!$C$8)) *COS(RADIANS('Climate Stations - U of M'!$D1121-'1. Intensity Data'!$C$9))) *6371</f>
        <v>67.613313126856056</v>
      </c>
    </row>
    <row r="1122" spans="1:40" x14ac:dyDescent="0.25">
      <c r="A1122">
        <v>909</v>
      </c>
      <c r="B1122" t="s">
        <v>1815</v>
      </c>
      <c r="C1122">
        <v>48.399999999999899</v>
      </c>
      <c r="D1122">
        <v>-114.333299999999</v>
      </c>
      <c r="E1122">
        <v>924.5</v>
      </c>
      <c r="F1122" t="s">
        <v>1816</v>
      </c>
      <c r="G1122" t="s">
        <v>2346</v>
      </c>
      <c r="H1122" s="8">
        <v>0.79549999999999998</v>
      </c>
      <c r="I1122" s="8">
        <v>1.3464499999999999</v>
      </c>
      <c r="J1122" s="8">
        <v>1.78657</v>
      </c>
      <c r="K1122" s="8">
        <v>2.97071</v>
      </c>
      <c r="L1122">
        <f t="shared" si="459"/>
        <v>3033.1365799999999</v>
      </c>
      <c r="M1122">
        <f t="shared" si="460"/>
        <v>0.38349542517836538</v>
      </c>
      <c r="N1122">
        <f t="shared" si="461"/>
        <v>1.0882022668583329</v>
      </c>
      <c r="O1122" s="6">
        <f t="shared" si="462"/>
        <v>0.18013872635773059</v>
      </c>
      <c r="P1122" s="6">
        <f t="shared" si="463"/>
        <v>0.25863277489384479</v>
      </c>
      <c r="Q1122">
        <f t="shared" si="464"/>
        <v>0.67341752087608886</v>
      </c>
      <c r="R1122" s="8">
        <v>1.568657554284147</v>
      </c>
      <c r="S1122">
        <f t="shared" si="465"/>
        <v>1.3345640796207114</v>
      </c>
      <c r="T1122">
        <f t="shared" si="466"/>
        <v>1.0354376479815866</v>
      </c>
      <c r="U1122">
        <f t="shared" si="467"/>
        <v>0.87436956940667299</v>
      </c>
      <c r="V1122">
        <f t="shared" si="468"/>
        <v>0.6059227717818173</v>
      </c>
      <c r="W1122">
        <f t="shared" si="469"/>
        <v>0.38349542517836538</v>
      </c>
      <c r="X1122">
        <f t="shared" si="470"/>
        <v>0.48649656888377402</v>
      </c>
      <c r="Y1122">
        <f t="shared" si="471"/>
        <v>0.57590156162006878</v>
      </c>
      <c r="Z1122">
        <f t="shared" si="472"/>
        <v>2.343492972648789</v>
      </c>
      <c r="AA1122">
        <f t="shared" si="473"/>
        <v>1.8182273063654399</v>
      </c>
      <c r="AB1122">
        <f t="shared" si="474"/>
        <v>1.5353919475974824</v>
      </c>
      <c r="AC1122">
        <f t="shared" si="475"/>
        <v>1.0639996829842204</v>
      </c>
      <c r="AD1122">
        <f t="shared" si="476"/>
        <v>0.67341752087608886</v>
      </c>
      <c r="AE1122">
        <f t="shared" si="477"/>
        <v>1.1637880252015049</v>
      </c>
      <c r="AF1122">
        <f t="shared" si="478"/>
        <v>1.280930275616083</v>
      </c>
      <c r="AG1122">
        <f t="shared" si="479"/>
        <v>3.7869438886669977</v>
      </c>
      <c r="AH1122">
        <f t="shared" si="480"/>
        <v>2.9381461205174988</v>
      </c>
      <c r="AI1122">
        <f t="shared" si="481"/>
        <v>2.4811011684369988</v>
      </c>
      <c r="AJ1122">
        <f t="shared" si="482"/>
        <v>1.719359581636166</v>
      </c>
      <c r="AK1122">
        <f t="shared" si="483"/>
        <v>1.0882022668583329</v>
      </c>
      <c r="AL1122">
        <f t="shared" si="484"/>
        <v>1.2627942001437498</v>
      </c>
      <c r="AM1122">
        <f t="shared" si="485"/>
        <v>1.4143399982354916</v>
      </c>
      <c r="AN1122">
        <f>ACOS(COS(RADIANS(90-$C1122)) *COS(RADIANS(90-'1. Intensity Data'!$C$8)) +SIN(RADIANS(90-'Climate Stations - U of M'!$C1122)) *SIN(RADIANS(90-'1. Intensity Data'!$C$8)) *COS(RADIANS('Climate Stations - U of M'!$D1122-'1. Intensity Data'!$C$9))) *6371</f>
        <v>266.15282235442004</v>
      </c>
    </row>
    <row r="1123" spans="1:40" x14ac:dyDescent="0.25">
      <c r="A1123">
        <v>910</v>
      </c>
      <c r="B1123" t="s">
        <v>1817</v>
      </c>
      <c r="C1123">
        <v>48.408099999999898</v>
      </c>
      <c r="D1123">
        <v>-114.359399999999</v>
      </c>
      <c r="E1123">
        <v>944.89999999999895</v>
      </c>
      <c r="F1123" t="s">
        <v>1816</v>
      </c>
      <c r="G1123" t="s">
        <v>2346</v>
      </c>
      <c r="H1123" s="8">
        <v>0.79151000000000005</v>
      </c>
      <c r="I1123" s="8">
        <v>1.3220499999999999</v>
      </c>
      <c r="J1123" s="8">
        <v>1.7799</v>
      </c>
      <c r="K1123" s="8">
        <v>2.9519899999999999</v>
      </c>
      <c r="L1123">
        <f t="shared" si="459"/>
        <v>3100.0657159999964</v>
      </c>
      <c r="M1123">
        <f t="shared" si="460"/>
        <v>0.386926662190899</v>
      </c>
      <c r="N1123">
        <f t="shared" si="461"/>
        <v>1.0880374718849821</v>
      </c>
      <c r="O1123" s="6">
        <f t="shared" si="462"/>
        <v>0.17921950068321513</v>
      </c>
      <c r="P1123" s="6">
        <f t="shared" si="463"/>
        <v>0.26270117059096726</v>
      </c>
      <c r="Q1123">
        <f t="shared" si="464"/>
        <v>0.67536932123797466</v>
      </c>
      <c r="R1123" s="8">
        <v>1.6622789859070934</v>
      </c>
      <c r="S1123">
        <f t="shared" si="465"/>
        <v>1.3465047844243285</v>
      </c>
      <c r="T1123">
        <f t="shared" si="466"/>
        <v>1.0447019879154273</v>
      </c>
      <c r="U1123">
        <f t="shared" si="467"/>
        <v>0.88219278979524962</v>
      </c>
      <c r="V1123">
        <f t="shared" si="468"/>
        <v>0.61134412626162049</v>
      </c>
      <c r="W1123">
        <f t="shared" si="469"/>
        <v>0.386926662190899</v>
      </c>
      <c r="X1123">
        <f t="shared" si="470"/>
        <v>0.48807249664317431</v>
      </c>
      <c r="Y1123">
        <f t="shared" si="471"/>
        <v>0.5758670809477493</v>
      </c>
      <c r="Z1123">
        <f t="shared" si="472"/>
        <v>2.3502852379081518</v>
      </c>
      <c r="AA1123">
        <f t="shared" si="473"/>
        <v>1.8234971673425318</v>
      </c>
      <c r="AB1123">
        <f t="shared" si="474"/>
        <v>1.5398420524225822</v>
      </c>
      <c r="AC1123">
        <f t="shared" si="475"/>
        <v>1.067083527556</v>
      </c>
      <c r="AD1123">
        <f t="shared" si="476"/>
        <v>0.67536932123797466</v>
      </c>
      <c r="AE1123">
        <f t="shared" si="477"/>
        <v>1.1871933831072417</v>
      </c>
      <c r="AF1123">
        <f t="shared" si="478"/>
        <v>1.3246514841839989</v>
      </c>
      <c r="AG1123">
        <f t="shared" si="479"/>
        <v>3.7863704021597373</v>
      </c>
      <c r="AH1123">
        <f t="shared" si="480"/>
        <v>2.9377011740894519</v>
      </c>
      <c r="AI1123">
        <f t="shared" si="481"/>
        <v>2.4807254358977588</v>
      </c>
      <c r="AJ1123">
        <f t="shared" si="482"/>
        <v>1.7190992055782719</v>
      </c>
      <c r="AK1123">
        <f t="shared" si="483"/>
        <v>1.0880374718849821</v>
      </c>
      <c r="AL1123">
        <f t="shared" si="484"/>
        <v>1.2610031039137366</v>
      </c>
      <c r="AM1123">
        <f t="shared" si="485"/>
        <v>1.4111372725146956</v>
      </c>
      <c r="AN1123">
        <f>ACOS(COS(RADIANS(90-$C1123)) *COS(RADIANS(90-'1. Intensity Data'!$C$8)) +SIN(RADIANS(90-'Climate Stations - U of M'!$C1123)) *SIN(RADIANS(90-'1. Intensity Data'!$C$8)) *COS(RADIANS('Climate Stations - U of M'!$D1123-'1. Intensity Data'!$C$9))) *6371</f>
        <v>268.10942220408691</v>
      </c>
    </row>
    <row r="1124" spans="1:40" x14ac:dyDescent="0.25">
      <c r="A1124">
        <v>55</v>
      </c>
      <c r="B1124" t="s">
        <v>113</v>
      </c>
      <c r="C1124">
        <v>48.410600000000002</v>
      </c>
      <c r="D1124">
        <v>-114.3293</v>
      </c>
      <c r="E1124">
        <v>928.1</v>
      </c>
      <c r="F1124" t="s">
        <v>114</v>
      </c>
      <c r="G1124" t="s">
        <v>2346</v>
      </c>
      <c r="H1124" s="8">
        <v>0.80718999999999996</v>
      </c>
      <c r="I1124" s="8">
        <v>1.3869400000000001</v>
      </c>
      <c r="J1124" s="8">
        <v>1.7936399999999999</v>
      </c>
      <c r="K1124" s="8">
        <v>3</v>
      </c>
      <c r="L1124">
        <f t="shared" si="459"/>
        <v>3044.947604</v>
      </c>
      <c r="M1124">
        <f t="shared" si="460"/>
        <v>0.38346255514010524</v>
      </c>
      <c r="N1124">
        <f t="shared" si="461"/>
        <v>1.086945069784</v>
      </c>
      <c r="O1124" s="6">
        <f t="shared" si="462"/>
        <v>0.17982576116443444</v>
      </c>
      <c r="P1124" s="6">
        <f t="shared" si="463"/>
        <v>0.25881683579693127</v>
      </c>
      <c r="Q1124">
        <f t="shared" si="464"/>
        <v>0.67288095279046556</v>
      </c>
      <c r="R1124" s="8">
        <v>2.1967515498489556</v>
      </c>
      <c r="S1124">
        <f t="shared" si="465"/>
        <v>1.3344496918875661</v>
      </c>
      <c r="T1124">
        <f t="shared" si="466"/>
        <v>1.0353488988782842</v>
      </c>
      <c r="U1124">
        <f t="shared" si="467"/>
        <v>0.87429462571943983</v>
      </c>
      <c r="V1124">
        <f t="shared" si="468"/>
        <v>0.60587083712136636</v>
      </c>
      <c r="W1124">
        <f t="shared" si="469"/>
        <v>0.38346255514010524</v>
      </c>
      <c r="X1124">
        <f t="shared" si="470"/>
        <v>0.48939441635507896</v>
      </c>
      <c r="Y1124">
        <f t="shared" si="471"/>
        <v>0.58134327188967605</v>
      </c>
      <c r="Z1124">
        <f t="shared" si="472"/>
        <v>2.34162571571082</v>
      </c>
      <c r="AA1124">
        <f t="shared" si="473"/>
        <v>1.8167785725342571</v>
      </c>
      <c r="AB1124">
        <f t="shared" si="474"/>
        <v>1.5341685723622613</v>
      </c>
      <c r="AC1124">
        <f t="shared" si="475"/>
        <v>1.0631519054089356</v>
      </c>
      <c r="AD1124">
        <f t="shared" si="476"/>
        <v>0.67288095279046556</v>
      </c>
      <c r="AE1124">
        <f t="shared" si="477"/>
        <v>1.320811524092707</v>
      </c>
      <c r="AF1124">
        <f t="shared" si="478"/>
        <v>1.5742501715448485</v>
      </c>
      <c r="AG1124">
        <f t="shared" si="479"/>
        <v>3.7825688428483195</v>
      </c>
      <c r="AH1124">
        <f t="shared" si="480"/>
        <v>2.9347516884167999</v>
      </c>
      <c r="AI1124">
        <f t="shared" si="481"/>
        <v>2.4782347591075196</v>
      </c>
      <c r="AJ1124">
        <f t="shared" si="482"/>
        <v>1.71737321025872</v>
      </c>
      <c r="AK1124">
        <f t="shared" si="483"/>
        <v>1.086945069784</v>
      </c>
      <c r="AL1124">
        <f t="shared" si="484"/>
        <v>1.2636188023379999</v>
      </c>
      <c r="AM1124">
        <f t="shared" si="485"/>
        <v>1.4169716021948719</v>
      </c>
      <c r="AN1124">
        <f>ACOS(COS(RADIANS(90-$C1124)) *COS(RADIANS(90-'1. Intensity Data'!$C$8)) +SIN(RADIANS(90-'Climate Stations - U of M'!$C1124)) *SIN(RADIANS(90-'1. Intensity Data'!$C$8)) *COS(RADIANS('Climate Stations - U of M'!$D1124-'1. Intensity Data'!$C$9))) *6371</f>
        <v>266.83717888887861</v>
      </c>
    </row>
    <row r="1125" spans="1:40" x14ac:dyDescent="0.25">
      <c r="A1125">
        <v>58</v>
      </c>
      <c r="B1125" t="s">
        <v>118</v>
      </c>
      <c r="C1125">
        <v>48.441200000000002</v>
      </c>
      <c r="D1125">
        <v>-114.3151</v>
      </c>
      <c r="E1125" s="13">
        <v>1094.2</v>
      </c>
      <c r="F1125" t="s">
        <v>119</v>
      </c>
      <c r="G1125" t="s">
        <v>2346</v>
      </c>
      <c r="H1125" s="8">
        <v>0.85</v>
      </c>
      <c r="I1125" s="8">
        <v>1.5546899999999999</v>
      </c>
      <c r="J1125" s="8">
        <v>1.88093</v>
      </c>
      <c r="K1125" s="8">
        <v>3.2828400000000002</v>
      </c>
      <c r="L1125">
        <f t="shared" si="459"/>
        <v>3589.8951280000001</v>
      </c>
      <c r="M1125">
        <f t="shared" si="460"/>
        <v>0.38531691241694693</v>
      </c>
      <c r="N1125">
        <f t="shared" si="461"/>
        <v>1.0959540729073107</v>
      </c>
      <c r="O1125" s="6">
        <f t="shared" si="462"/>
        <v>0.18165464760925887</v>
      </c>
      <c r="P1125" s="6">
        <f t="shared" si="463"/>
        <v>0.25940350559097874</v>
      </c>
      <c r="Q1125">
        <f t="shared" si="464"/>
        <v>0.67767878924914471</v>
      </c>
      <c r="R1125" s="8">
        <v>1.2251561845349919</v>
      </c>
      <c r="S1125">
        <f t="shared" si="465"/>
        <v>1.3409028552109752</v>
      </c>
      <c r="T1125">
        <f t="shared" si="466"/>
        <v>1.0403556635257567</v>
      </c>
      <c r="U1125">
        <f t="shared" si="467"/>
        <v>0.87852256031063891</v>
      </c>
      <c r="V1125">
        <f t="shared" si="468"/>
        <v>0.60880072161877619</v>
      </c>
      <c r="W1125">
        <f t="shared" si="469"/>
        <v>0.38531691241694693</v>
      </c>
      <c r="X1125">
        <f t="shared" si="470"/>
        <v>0.50148768431271018</v>
      </c>
      <c r="Y1125">
        <f t="shared" si="471"/>
        <v>0.60232391431823273</v>
      </c>
      <c r="Z1125">
        <f t="shared" si="472"/>
        <v>2.3583221865870234</v>
      </c>
      <c r="AA1125">
        <f t="shared" si="473"/>
        <v>1.8297327309726907</v>
      </c>
      <c r="AB1125">
        <f t="shared" si="474"/>
        <v>1.5451076394880499</v>
      </c>
      <c r="AC1125">
        <f t="shared" si="475"/>
        <v>1.0707324870136488</v>
      </c>
      <c r="AD1125">
        <f t="shared" si="476"/>
        <v>0.67767878924914471</v>
      </c>
      <c r="AE1125">
        <f t="shared" si="477"/>
        <v>1.0779126827642163</v>
      </c>
      <c r="AF1125">
        <f t="shared" si="478"/>
        <v>1.1205151359432275</v>
      </c>
      <c r="AG1125">
        <f t="shared" si="479"/>
        <v>3.8139201737174409</v>
      </c>
      <c r="AH1125">
        <f t="shared" si="480"/>
        <v>2.9590759968497391</v>
      </c>
      <c r="AI1125">
        <f t="shared" si="481"/>
        <v>2.4987752862286681</v>
      </c>
      <c r="AJ1125">
        <f t="shared" si="482"/>
        <v>1.7316074351935511</v>
      </c>
      <c r="AK1125">
        <f t="shared" si="483"/>
        <v>1.0959540729073107</v>
      </c>
      <c r="AL1125">
        <f t="shared" si="484"/>
        <v>1.292198054680483</v>
      </c>
      <c r="AM1125">
        <f t="shared" si="485"/>
        <v>1.4625378308595967</v>
      </c>
      <c r="AN1125">
        <f>ACOS(COS(RADIANS(90-$C1125)) *COS(RADIANS(90-'1. Intensity Data'!$C$8)) +SIN(RADIANS(90-'Climate Stations - U of M'!$C1125)) *SIN(RADIANS(90-'1. Intensity Data'!$C$8)) *COS(RADIANS('Climate Stations - U of M'!$D1125-'1. Intensity Data'!$C$9))) *6371</f>
        <v>268.70617691120486</v>
      </c>
    </row>
    <row r="1126" spans="1:40" x14ac:dyDescent="0.25">
      <c r="A1126" s="1">
        <v>1164</v>
      </c>
      <c r="B1126" t="s">
        <v>2320</v>
      </c>
      <c r="C1126">
        <v>45.866700000000002</v>
      </c>
      <c r="D1126">
        <v>-111.9667</v>
      </c>
      <c r="E1126" s="13">
        <v>1303.9000000000001</v>
      </c>
      <c r="F1126" t="s">
        <v>2321</v>
      </c>
      <c r="G1126" t="s">
        <v>2345</v>
      </c>
      <c r="H1126" s="8">
        <v>0.66979</v>
      </c>
      <c r="I1126" s="8">
        <v>1.1798</v>
      </c>
      <c r="J1126" s="8">
        <v>1.58372</v>
      </c>
      <c r="K1126" s="8">
        <v>2.76979</v>
      </c>
      <c r="L1126">
        <f t="shared" si="459"/>
        <v>4277.8872760000004</v>
      </c>
      <c r="M1126">
        <f t="shared" si="460"/>
        <v>0.36642226923970173</v>
      </c>
      <c r="N1126">
        <f t="shared" si="461"/>
        <v>1.2281608245112583</v>
      </c>
      <c r="O1126" s="6">
        <f t="shared" si="462"/>
        <v>0.22027952138212054</v>
      </c>
      <c r="P1126" s="6">
        <f t="shared" si="463"/>
        <v>0.21373614005859054</v>
      </c>
      <c r="Q1126">
        <f t="shared" si="464"/>
        <v>0.72094848228492447</v>
      </c>
      <c r="R1126" s="8">
        <v>1.5325384790418262</v>
      </c>
      <c r="S1126">
        <f t="shared" si="465"/>
        <v>1.2751494969541619</v>
      </c>
      <c r="T1126">
        <f t="shared" si="466"/>
        <v>0.98934012694719464</v>
      </c>
      <c r="U1126">
        <f t="shared" si="467"/>
        <v>0.83544277386651988</v>
      </c>
      <c r="V1126">
        <f t="shared" si="468"/>
        <v>0.5789471853987288</v>
      </c>
      <c r="W1126">
        <f t="shared" si="469"/>
        <v>0.36642226923970173</v>
      </c>
      <c r="X1126">
        <f t="shared" si="470"/>
        <v>0.44226420192977633</v>
      </c>
      <c r="Y1126">
        <f t="shared" si="471"/>
        <v>0.508094999504761</v>
      </c>
      <c r="Z1126">
        <f t="shared" si="472"/>
        <v>2.5089007183515371</v>
      </c>
      <c r="AA1126">
        <f t="shared" si="473"/>
        <v>1.946560902169296</v>
      </c>
      <c r="AB1126">
        <f t="shared" si="474"/>
        <v>1.6437625396096276</v>
      </c>
      <c r="AC1126">
        <f t="shared" si="475"/>
        <v>1.1390986020101808</v>
      </c>
      <c r="AD1126">
        <f t="shared" si="476"/>
        <v>0.72094848228492447</v>
      </c>
      <c r="AE1126">
        <f t="shared" si="477"/>
        <v>1.1547582563909247</v>
      </c>
      <c r="AF1126">
        <f t="shared" si="478"/>
        <v>1.264062667477919</v>
      </c>
      <c r="AG1126">
        <f t="shared" si="479"/>
        <v>4.2739996692991786</v>
      </c>
      <c r="AH1126">
        <f t="shared" si="480"/>
        <v>3.3160342261803977</v>
      </c>
      <c r="AI1126">
        <f t="shared" si="481"/>
        <v>2.8002066798856688</v>
      </c>
      <c r="AJ1126">
        <f t="shared" si="482"/>
        <v>1.9404941027277882</v>
      </c>
      <c r="AK1126">
        <f t="shared" si="483"/>
        <v>1.2281608245112583</v>
      </c>
      <c r="AL1126">
        <f t="shared" si="484"/>
        <v>1.3170506183834436</v>
      </c>
      <c r="AM1126">
        <f t="shared" si="485"/>
        <v>1.3942069594645008</v>
      </c>
      <c r="AN1126">
        <f>ACOS(COS(RADIANS(90-$C1126)) *COS(RADIANS(90-'1. Intensity Data'!$C$8)) +SIN(RADIANS(90-'Climate Stations - U of M'!$C1126)) *SIN(RADIANS(90-'1. Intensity Data'!$C$8)) *COS(RADIANS('Climate Stations - U of M'!$D1126-'1. Intensity Data'!$C$9))) *6371</f>
        <v>80.597976111357312</v>
      </c>
    </row>
    <row r="1127" spans="1:40" x14ac:dyDescent="0.25">
      <c r="A1127" s="1">
        <v>1047</v>
      </c>
      <c r="B1127" t="s">
        <v>2089</v>
      </c>
      <c r="C1127">
        <v>45.883299999999899</v>
      </c>
      <c r="D1127">
        <v>-112.15</v>
      </c>
      <c r="E1127" s="13">
        <v>1328.9</v>
      </c>
      <c r="F1127" t="s">
        <v>2090</v>
      </c>
      <c r="G1127" t="s">
        <v>2345</v>
      </c>
      <c r="H1127" s="8">
        <v>0.64392000000000005</v>
      </c>
      <c r="I1127" s="8">
        <v>1.0898000000000001</v>
      </c>
      <c r="J1127" s="8">
        <v>1.5434699999999999</v>
      </c>
      <c r="K1127" s="8">
        <v>2.6629299999999998</v>
      </c>
      <c r="L1127">
        <f t="shared" si="459"/>
        <v>4359.9082760000001</v>
      </c>
      <c r="M1127">
        <f t="shared" si="460"/>
        <v>0.36661565433657556</v>
      </c>
      <c r="N1127">
        <f t="shared" si="461"/>
        <v>1.217427022790325</v>
      </c>
      <c r="O1127" s="6">
        <f t="shared" si="462"/>
        <v>0.21748628964430985</v>
      </c>
      <c r="P1127" s="6">
        <f t="shared" si="463"/>
        <v>0.21586564585917856</v>
      </c>
      <c r="Q1127">
        <f t="shared" si="464"/>
        <v>0.71664633432475178</v>
      </c>
      <c r="R1127" s="8">
        <v>1.1721893356080286</v>
      </c>
      <c r="S1127">
        <f t="shared" si="465"/>
        <v>1.2758224770912829</v>
      </c>
      <c r="T1127">
        <f t="shared" si="466"/>
        <v>0.98986226670875399</v>
      </c>
      <c r="U1127">
        <f t="shared" si="467"/>
        <v>0.8358836918873922</v>
      </c>
      <c r="V1127">
        <f t="shared" si="468"/>
        <v>0.57925273385178944</v>
      </c>
      <c r="W1127">
        <f t="shared" si="469"/>
        <v>0.36661565433657556</v>
      </c>
      <c r="X1127">
        <f t="shared" si="470"/>
        <v>0.43594174075243169</v>
      </c>
      <c r="Y1127">
        <f t="shared" si="471"/>
        <v>0.49611678376139479</v>
      </c>
      <c r="Z1127">
        <f t="shared" si="472"/>
        <v>2.4939292434501361</v>
      </c>
      <c r="AA1127">
        <f t="shared" si="473"/>
        <v>1.9349451026768296</v>
      </c>
      <c r="AB1127">
        <f t="shared" si="474"/>
        <v>1.6339536422604339</v>
      </c>
      <c r="AC1127">
        <f t="shared" si="475"/>
        <v>1.1323012082331079</v>
      </c>
      <c r="AD1127">
        <f t="shared" si="476"/>
        <v>0.71664633432475178</v>
      </c>
      <c r="AE1127">
        <f t="shared" si="477"/>
        <v>1.0646709705324753</v>
      </c>
      <c r="AF1127">
        <f t="shared" si="478"/>
        <v>1.0957796174943355</v>
      </c>
      <c r="AG1127">
        <f t="shared" si="479"/>
        <v>4.2366460393103305</v>
      </c>
      <c r="AH1127">
        <f t="shared" si="480"/>
        <v>3.2870529615338775</v>
      </c>
      <c r="AI1127">
        <f t="shared" si="481"/>
        <v>2.7757336119619409</v>
      </c>
      <c r="AJ1127">
        <f t="shared" si="482"/>
        <v>1.9235346960087136</v>
      </c>
      <c r="AK1127">
        <f t="shared" si="483"/>
        <v>1.217427022790325</v>
      </c>
      <c r="AL1127">
        <f t="shared" si="484"/>
        <v>1.2989377670927438</v>
      </c>
      <c r="AM1127">
        <f t="shared" si="485"/>
        <v>1.3696890931472434</v>
      </c>
      <c r="AN1127">
        <f>ACOS(COS(RADIANS(90-$C1127)) *COS(RADIANS(90-'1. Intensity Data'!$C$8)) +SIN(RADIANS(90-'Climate Stations - U of M'!$C1127)) *SIN(RADIANS(90-'1. Intensity Data'!$C$8)) *COS(RADIANS('Climate Stations - U of M'!$D1127-'1. Intensity Data'!$C$9))) *6371</f>
        <v>79.372284941927759</v>
      </c>
    </row>
    <row r="1128" spans="1:40" x14ac:dyDescent="0.25">
      <c r="A1128">
        <v>915</v>
      </c>
      <c r="B1128" t="s">
        <v>1825</v>
      </c>
      <c r="C1128">
        <v>48.759700000000002</v>
      </c>
      <c r="D1128">
        <v>-107.625</v>
      </c>
      <c r="E1128">
        <v>711.1</v>
      </c>
      <c r="F1128" t="s">
        <v>1826</v>
      </c>
      <c r="G1128" t="s">
        <v>2345</v>
      </c>
      <c r="H1128" s="8">
        <v>1.0728899999999999</v>
      </c>
      <c r="I1128" s="8">
        <v>1.5634600000000001</v>
      </c>
      <c r="J1128" s="8">
        <v>2.67631</v>
      </c>
      <c r="K1128" s="8">
        <v>3.7382399999999998</v>
      </c>
      <c r="L1128">
        <f t="shared" si="459"/>
        <v>2333.0053240000002</v>
      </c>
      <c r="M1128">
        <f t="shared" si="460"/>
        <v>0.68325995380054483</v>
      </c>
      <c r="N1128">
        <f t="shared" si="461"/>
        <v>2.0514557342268041</v>
      </c>
      <c r="O1128" s="6">
        <f t="shared" si="462"/>
        <v>0.34974124092005915</v>
      </c>
      <c r="P1128" s="6">
        <f t="shared" si="463"/>
        <v>0.44083779873126927</v>
      </c>
      <c r="Q1128">
        <f t="shared" si="464"/>
        <v>1.2461467664790367</v>
      </c>
      <c r="R1128" s="8">
        <v>1.1163265773918341</v>
      </c>
      <c r="S1128">
        <f t="shared" si="465"/>
        <v>2.3777446392258961</v>
      </c>
      <c r="T1128">
        <f t="shared" si="466"/>
        <v>1.8448018752614712</v>
      </c>
      <c r="U1128">
        <f t="shared" si="467"/>
        <v>1.5578326946652421</v>
      </c>
      <c r="V1128">
        <f t="shared" si="468"/>
        <v>1.0795507270048608</v>
      </c>
      <c r="W1128">
        <f t="shared" si="469"/>
        <v>0.68325995380054483</v>
      </c>
      <c r="X1128">
        <f t="shared" si="470"/>
        <v>0.78066746535040865</v>
      </c>
      <c r="Y1128">
        <f t="shared" si="471"/>
        <v>0.86521718537569037</v>
      </c>
      <c r="Z1128">
        <f t="shared" si="472"/>
        <v>4.3365907473470475</v>
      </c>
      <c r="AA1128">
        <f t="shared" si="473"/>
        <v>3.3645962694933989</v>
      </c>
      <c r="AB1128">
        <f t="shared" si="474"/>
        <v>2.8412146275722034</v>
      </c>
      <c r="AC1128">
        <f t="shared" si="475"/>
        <v>1.9689118910368779</v>
      </c>
      <c r="AD1128">
        <f t="shared" si="476"/>
        <v>1.2461467664790367</v>
      </c>
      <c r="AE1128">
        <f t="shared" si="477"/>
        <v>1.0507052809784267</v>
      </c>
      <c r="AF1128">
        <f t="shared" si="478"/>
        <v>1.0696917094073726</v>
      </c>
      <c r="AG1128">
        <f t="shared" si="479"/>
        <v>7.1390659551092774</v>
      </c>
      <c r="AH1128">
        <f t="shared" si="480"/>
        <v>5.5389304824123711</v>
      </c>
      <c r="AI1128">
        <f t="shared" si="481"/>
        <v>4.6773190740371131</v>
      </c>
      <c r="AJ1128">
        <f t="shared" si="482"/>
        <v>3.2413000600783506</v>
      </c>
      <c r="AK1128">
        <f t="shared" si="483"/>
        <v>2.0514557342268041</v>
      </c>
      <c r="AL1128">
        <f t="shared" si="484"/>
        <v>2.2076693006701031</v>
      </c>
      <c r="AM1128">
        <f t="shared" si="485"/>
        <v>2.3432626763428868</v>
      </c>
      <c r="AN1128">
        <f>ACOS(COS(RADIANS(90-$C1128)) *COS(RADIANS(90-'1. Intensity Data'!$C$8)) +SIN(RADIANS(90-'Climate Stations - U of M'!$C1128)) *SIN(RADIANS(90-'1. Intensity Data'!$C$8)) *COS(RADIANS('Climate Stations - U of M'!$D1128-'1. Intensity Data'!$C$9))) *6371</f>
        <v>407.45747742432047</v>
      </c>
    </row>
    <row r="1129" spans="1:40" x14ac:dyDescent="0.25">
      <c r="A1129">
        <v>916</v>
      </c>
      <c r="B1129" t="s">
        <v>1827</v>
      </c>
      <c r="C1129">
        <v>48.970300000000002</v>
      </c>
      <c r="D1129">
        <v>-107.4222</v>
      </c>
      <c r="E1129">
        <v>840.6</v>
      </c>
      <c r="F1129" t="s">
        <v>1828</v>
      </c>
      <c r="G1129" t="s">
        <v>2345</v>
      </c>
      <c r="H1129" s="8">
        <v>1.0866400000000001</v>
      </c>
      <c r="I1129" s="8">
        <v>1.55809</v>
      </c>
      <c r="J1129" s="8">
        <v>2.66947</v>
      </c>
      <c r="K1129" s="8">
        <v>3.7773400000000001</v>
      </c>
      <c r="L1129">
        <f t="shared" si="459"/>
        <v>2757.874104</v>
      </c>
      <c r="M1129">
        <f t="shared" si="460"/>
        <v>0.70247963580024275</v>
      </c>
      <c r="N1129">
        <f t="shared" si="461"/>
        <v>2.0163679589873298</v>
      </c>
      <c r="O1129" s="6">
        <f t="shared" si="462"/>
        <v>0.33585904821213858</v>
      </c>
      <c r="P1129" s="6">
        <f t="shared" si="463"/>
        <v>0.46967988346645195</v>
      </c>
      <c r="Q1129">
        <f t="shared" si="464"/>
        <v>1.2430239212268908</v>
      </c>
      <c r="R1129" s="8">
        <v>1.1750281067311894</v>
      </c>
      <c r="S1129">
        <f t="shared" si="465"/>
        <v>2.4446291325848448</v>
      </c>
      <c r="T1129">
        <f t="shared" si="466"/>
        <v>1.8966950166606553</v>
      </c>
      <c r="U1129">
        <f t="shared" si="467"/>
        <v>1.6016535696245533</v>
      </c>
      <c r="V1129">
        <f t="shared" si="468"/>
        <v>1.1099178245643837</v>
      </c>
      <c r="W1129">
        <f t="shared" si="469"/>
        <v>0.70247963580024275</v>
      </c>
      <c r="X1129">
        <f t="shared" si="470"/>
        <v>0.79851972685018202</v>
      </c>
      <c r="Y1129">
        <f t="shared" si="471"/>
        <v>0.88188252588152949</v>
      </c>
      <c r="Z1129">
        <f t="shared" si="472"/>
        <v>4.3257232458695798</v>
      </c>
      <c r="AA1129">
        <f t="shared" si="473"/>
        <v>3.3561645873126049</v>
      </c>
      <c r="AB1129">
        <f t="shared" si="474"/>
        <v>2.8340945403973108</v>
      </c>
      <c r="AC1129">
        <f t="shared" si="475"/>
        <v>1.9639777955384874</v>
      </c>
      <c r="AD1129">
        <f t="shared" si="476"/>
        <v>1.2430239212268908</v>
      </c>
      <c r="AE1129">
        <f t="shared" si="477"/>
        <v>1.0653806633132654</v>
      </c>
      <c r="AF1129">
        <f t="shared" si="478"/>
        <v>1.0971053236088517</v>
      </c>
      <c r="AG1129">
        <f t="shared" si="479"/>
        <v>7.0169604972759068</v>
      </c>
      <c r="AH1129">
        <f t="shared" si="480"/>
        <v>5.4441934892657908</v>
      </c>
      <c r="AI1129">
        <f t="shared" si="481"/>
        <v>4.5973189464911117</v>
      </c>
      <c r="AJ1129">
        <f t="shared" si="482"/>
        <v>3.1858613751999814</v>
      </c>
      <c r="AK1129">
        <f t="shared" si="483"/>
        <v>2.0163679589873298</v>
      </c>
      <c r="AL1129">
        <f t="shared" si="484"/>
        <v>2.1796434692404976</v>
      </c>
      <c r="AM1129">
        <f t="shared" si="485"/>
        <v>2.3213666121402472</v>
      </c>
      <c r="AN1129">
        <f>ACOS(COS(RADIANS(90-$C1129)) *COS(RADIANS(90-'1. Intensity Data'!$C$8)) +SIN(RADIANS(90-'Climate Stations - U of M'!$C1129)) *SIN(RADIANS(90-'1. Intensity Data'!$C$8)) *COS(RADIANS('Climate Stations - U of M'!$D1129-'1. Intensity Data'!$C$9))) *6371</f>
        <v>433.09542954993776</v>
      </c>
    </row>
    <row r="1130" spans="1:40" x14ac:dyDescent="0.25">
      <c r="A1130">
        <v>917</v>
      </c>
      <c r="B1130" t="s">
        <v>1829</v>
      </c>
      <c r="C1130">
        <v>48.916699999999899</v>
      </c>
      <c r="D1130">
        <v>-111.25</v>
      </c>
      <c r="E1130">
        <v>-999.89999999999895</v>
      </c>
      <c r="F1130" t="s">
        <v>1830</v>
      </c>
      <c r="G1130" t="s">
        <v>2345</v>
      </c>
      <c r="H1130" s="8">
        <v>1.1539699999999999</v>
      </c>
      <c r="I1130" s="8">
        <v>1.9727600000000001</v>
      </c>
      <c r="J1130" s="8">
        <v>2.5591400000000002</v>
      </c>
      <c r="K1130" s="8">
        <v>4.3176500000000004</v>
      </c>
      <c r="L1130">
        <f t="shared" si="459"/>
        <v>-3280.5119159999967</v>
      </c>
      <c r="M1130">
        <f t="shared" si="460"/>
        <v>0.62876523104736504</v>
      </c>
      <c r="N1130">
        <f t="shared" si="461"/>
        <v>1.9176655717116307</v>
      </c>
      <c r="O1130" s="6">
        <f t="shared" si="462"/>
        <v>0.32947156468043415</v>
      </c>
      <c r="P1130" s="6">
        <f t="shared" si="463"/>
        <v>0.40039294491444821</v>
      </c>
      <c r="Q1130">
        <f t="shared" si="464"/>
        <v>1.1590292583130395</v>
      </c>
      <c r="R1130" s="8">
        <v>1.0457881956317547</v>
      </c>
      <c r="S1130">
        <f t="shared" si="465"/>
        <v>2.1881030040448302</v>
      </c>
      <c r="T1130">
        <f t="shared" si="466"/>
        <v>1.6976661238278856</v>
      </c>
      <c r="U1130">
        <f t="shared" si="467"/>
        <v>1.4335847267879922</v>
      </c>
      <c r="V1130">
        <f t="shared" si="468"/>
        <v>0.99344906505483677</v>
      </c>
      <c r="W1130">
        <f t="shared" si="469"/>
        <v>0.62876523104736504</v>
      </c>
      <c r="X1130">
        <f t="shared" si="470"/>
        <v>0.76006642328552376</v>
      </c>
      <c r="Y1130">
        <f t="shared" si="471"/>
        <v>0.87403585814824558</v>
      </c>
      <c r="Z1130">
        <f t="shared" si="472"/>
        <v>4.0334218189293773</v>
      </c>
      <c r="AA1130">
        <f t="shared" si="473"/>
        <v>3.1293789974452064</v>
      </c>
      <c r="AB1130">
        <f t="shared" si="474"/>
        <v>2.6425867089537296</v>
      </c>
      <c r="AC1130">
        <f t="shared" si="475"/>
        <v>1.8312662281346024</v>
      </c>
      <c r="AD1130">
        <f t="shared" si="476"/>
        <v>1.1590292583130395</v>
      </c>
      <c r="AE1130">
        <f t="shared" si="477"/>
        <v>1.0330706855384069</v>
      </c>
      <c r="AF1130">
        <f t="shared" si="478"/>
        <v>1.0367502851254156</v>
      </c>
      <c r="AG1130">
        <f t="shared" si="479"/>
        <v>6.6734761895564736</v>
      </c>
      <c r="AH1130">
        <f t="shared" si="480"/>
        <v>5.1776970436214027</v>
      </c>
      <c r="AI1130">
        <f t="shared" si="481"/>
        <v>4.3722775035025174</v>
      </c>
      <c r="AJ1130">
        <f t="shared" si="482"/>
        <v>3.0299116033043765</v>
      </c>
      <c r="AK1130">
        <f t="shared" si="483"/>
        <v>1.9176655717116307</v>
      </c>
      <c r="AL1130">
        <f t="shared" si="484"/>
        <v>2.0780341787837231</v>
      </c>
      <c r="AM1130">
        <f t="shared" si="485"/>
        <v>2.2172341297222995</v>
      </c>
      <c r="AN1130">
        <f>ACOS(COS(RADIANS(90-$C1130)) *COS(RADIANS(90-'1. Intensity Data'!$C$8)) +SIN(RADIANS(90-'Climate Stations - U of M'!$C1130)) *SIN(RADIANS(90-'1. Intensity Data'!$C$8)) *COS(RADIANS('Climate Stations - U of M'!$D1130-'1. Intensity Data'!$C$9))) *6371</f>
        <v>264.84196067878776</v>
      </c>
    </row>
    <row r="1131" spans="1:40" x14ac:dyDescent="0.25">
      <c r="A1131">
        <v>918</v>
      </c>
      <c r="B1131" t="s">
        <v>1831</v>
      </c>
      <c r="C1131">
        <v>46.9878</v>
      </c>
      <c r="D1131">
        <v>-104.1567</v>
      </c>
      <c r="E1131">
        <v>821.7</v>
      </c>
      <c r="F1131" t="s">
        <v>1832</v>
      </c>
      <c r="G1131" t="s">
        <v>2345</v>
      </c>
      <c r="H1131" s="8">
        <v>1.17747</v>
      </c>
      <c r="I1131" s="8">
        <v>1.5982099999999999</v>
      </c>
      <c r="J1131" s="8">
        <v>2.8959999999999999</v>
      </c>
      <c r="K1131" s="8">
        <v>3.8729200000000001</v>
      </c>
      <c r="L1131">
        <f t="shared" si="459"/>
        <v>2695.8662280000003</v>
      </c>
      <c r="M1131">
        <f t="shared" si="460"/>
        <v>0.80006855469619143</v>
      </c>
      <c r="N1131">
        <f t="shared" si="461"/>
        <v>2.2294090260185149</v>
      </c>
      <c r="O1131" s="6">
        <f t="shared" si="462"/>
        <v>0.36537118246468264</v>
      </c>
      <c r="P1131" s="6">
        <f t="shared" si="463"/>
        <v>0.54681254971294335</v>
      </c>
      <c r="Q1131">
        <f t="shared" si="464"/>
        <v>1.3881107878657293</v>
      </c>
      <c r="R1131" s="8">
        <v>1.9702318696085981</v>
      </c>
      <c r="S1131">
        <f t="shared" si="465"/>
        <v>2.7842385703427461</v>
      </c>
      <c r="T1131">
        <f t="shared" si="466"/>
        <v>2.160185097679717</v>
      </c>
      <c r="U1131">
        <f t="shared" si="467"/>
        <v>1.8241563047073164</v>
      </c>
      <c r="V1131">
        <f t="shared" si="468"/>
        <v>1.2641083164199824</v>
      </c>
      <c r="W1131">
        <f t="shared" si="469"/>
        <v>0.80006855469619143</v>
      </c>
      <c r="X1131">
        <f t="shared" si="470"/>
        <v>0.89441891602214352</v>
      </c>
      <c r="Y1131">
        <f t="shared" si="471"/>
        <v>0.97631502965307004</v>
      </c>
      <c r="Z1131">
        <f t="shared" si="472"/>
        <v>4.8306255417727382</v>
      </c>
      <c r="AA1131">
        <f t="shared" si="473"/>
        <v>3.7478991272374693</v>
      </c>
      <c r="AB1131">
        <f t="shared" si="474"/>
        <v>3.1648925963338623</v>
      </c>
      <c r="AC1131">
        <f t="shared" si="475"/>
        <v>2.1932150448278525</v>
      </c>
      <c r="AD1131">
        <f t="shared" si="476"/>
        <v>1.3881107878657293</v>
      </c>
      <c r="AE1131">
        <f t="shared" si="477"/>
        <v>1.2641816040326177</v>
      </c>
      <c r="AF1131">
        <f t="shared" si="478"/>
        <v>1.4684654808726014</v>
      </c>
      <c r="AG1131">
        <f t="shared" si="479"/>
        <v>7.7583434105444313</v>
      </c>
      <c r="AH1131">
        <f t="shared" si="480"/>
        <v>6.0194043702499904</v>
      </c>
      <c r="AI1131">
        <f t="shared" si="481"/>
        <v>5.0830525793222137</v>
      </c>
      <c r="AJ1131">
        <f t="shared" si="482"/>
        <v>3.5224662611092539</v>
      </c>
      <c r="AK1131">
        <f t="shared" si="483"/>
        <v>2.2294090260185149</v>
      </c>
      <c r="AL1131">
        <f t="shared" si="484"/>
        <v>2.3960567695138861</v>
      </c>
      <c r="AM1131">
        <f t="shared" si="485"/>
        <v>2.5407070108678687</v>
      </c>
      <c r="AN1131">
        <f>ACOS(COS(RADIANS(90-$C1131)) *COS(RADIANS(90-'1. Intensity Data'!$C$8)) +SIN(RADIANS(90-'Climate Stations - U of M'!$C1131)) *SIN(RADIANS(90-'1. Intensity Data'!$C$8)) *COS(RADIANS('Climate Stations - U of M'!$D1131-'1. Intensity Data'!$C$9))) *6371</f>
        <v>599.51880743583285</v>
      </c>
    </row>
    <row r="1132" spans="1:40" x14ac:dyDescent="0.25">
      <c r="A1132" s="1">
        <v>1048</v>
      </c>
      <c r="B1132" t="s">
        <v>2091</v>
      </c>
      <c r="C1132">
        <v>45.270600000000002</v>
      </c>
      <c r="D1132">
        <v>-110.5433</v>
      </c>
      <c r="E1132" s="13">
        <v>2317.6999999999898</v>
      </c>
      <c r="F1132" t="s">
        <v>2092</v>
      </c>
      <c r="G1132" t="s">
        <v>2345</v>
      </c>
      <c r="H1132" s="8">
        <v>1.06778</v>
      </c>
      <c r="I1132" s="8">
        <v>1.74</v>
      </c>
      <c r="J1132" s="8">
        <v>2.3555600000000001</v>
      </c>
      <c r="K1132" s="8">
        <v>3.9447700000000001</v>
      </c>
      <c r="L1132">
        <f t="shared" si="459"/>
        <v>7604.0028679999668</v>
      </c>
      <c r="M1132">
        <f t="shared" si="460"/>
        <v>0.61118228406666664</v>
      </c>
      <c r="N1132">
        <f t="shared" si="461"/>
        <v>1.5076664099015136</v>
      </c>
      <c r="O1132" s="6">
        <f t="shared" si="462"/>
        <v>0.22916126121725922</v>
      </c>
      <c r="P1132" s="6">
        <f t="shared" si="463"/>
        <v>0.45233980196036216</v>
      </c>
      <c r="Q1132">
        <f t="shared" si="464"/>
        <v>0.98000310593093787</v>
      </c>
      <c r="R1132" s="8">
        <v>1.1645360512294405</v>
      </c>
      <c r="S1132">
        <f t="shared" si="465"/>
        <v>2.1269143485519999</v>
      </c>
      <c r="T1132">
        <f t="shared" si="466"/>
        <v>1.6501921669799997</v>
      </c>
      <c r="U1132">
        <f t="shared" si="467"/>
        <v>1.3934956076719998</v>
      </c>
      <c r="V1132">
        <f t="shared" si="468"/>
        <v>0.96566800882533332</v>
      </c>
      <c r="W1132">
        <f t="shared" si="469"/>
        <v>0.61118228406666664</v>
      </c>
      <c r="X1132">
        <f t="shared" si="470"/>
        <v>0.72533171304999999</v>
      </c>
      <c r="Y1132">
        <f t="shared" si="471"/>
        <v>0.82441341740753327</v>
      </c>
      <c r="Z1132">
        <f t="shared" si="472"/>
        <v>3.4104108086396634</v>
      </c>
      <c r="AA1132">
        <f t="shared" si="473"/>
        <v>2.6460083860135324</v>
      </c>
      <c r="AB1132">
        <f t="shared" si="474"/>
        <v>2.2344070815225381</v>
      </c>
      <c r="AC1132">
        <f t="shared" si="475"/>
        <v>1.5484049073708819</v>
      </c>
      <c r="AD1132">
        <f t="shared" si="476"/>
        <v>0.98000310593093787</v>
      </c>
      <c r="AE1132">
        <f t="shared" si="477"/>
        <v>1.0627576494378284</v>
      </c>
      <c r="AF1132">
        <f t="shared" si="478"/>
        <v>1.0922055336895349</v>
      </c>
      <c r="AG1132">
        <f t="shared" si="479"/>
        <v>5.2466791064572673</v>
      </c>
      <c r="AH1132">
        <f t="shared" si="480"/>
        <v>4.0706993067340864</v>
      </c>
      <c r="AI1132">
        <f t="shared" si="481"/>
        <v>3.4374794145754506</v>
      </c>
      <c r="AJ1132">
        <f t="shared" si="482"/>
        <v>2.3821129276443918</v>
      </c>
      <c r="AK1132">
        <f t="shared" si="483"/>
        <v>1.5076664099015136</v>
      </c>
      <c r="AL1132">
        <f t="shared" si="484"/>
        <v>1.7196398074261352</v>
      </c>
      <c r="AM1132">
        <f t="shared" si="485"/>
        <v>1.9036327164775066</v>
      </c>
      <c r="AN1132">
        <f>ACOS(COS(RADIANS(90-$C1132)) *COS(RADIANS(90-'1. Intensity Data'!$C$8)) +SIN(RADIANS(90-'Climate Stations - U of M'!$C1132)) *SIN(RADIANS(90-'1. Intensity Data'!$C$8)) *COS(RADIANS('Climate Stations - U of M'!$D1132-'1. Intensity Data'!$C$9))) *6371</f>
        <v>185.66738961533849</v>
      </c>
    </row>
    <row r="1133" spans="1:40" x14ac:dyDescent="0.25">
      <c r="A1133" s="1">
        <v>1049</v>
      </c>
      <c r="B1133" t="s">
        <v>2093</v>
      </c>
      <c r="C1133">
        <v>45.169400000000003</v>
      </c>
      <c r="D1133">
        <v>-108.3339</v>
      </c>
      <c r="E1133" s="13">
        <v>2674.9</v>
      </c>
      <c r="F1133" t="s">
        <v>2094</v>
      </c>
      <c r="G1133" t="s">
        <v>2345</v>
      </c>
      <c r="H1133" s="8">
        <v>1.1268499999999999</v>
      </c>
      <c r="I1133" s="8">
        <v>1.83294</v>
      </c>
      <c r="J1133" s="8">
        <v>2.6055600000000001</v>
      </c>
      <c r="K1133" s="8">
        <v>3.9016099999999998</v>
      </c>
      <c r="L1133">
        <f t="shared" si="459"/>
        <v>8775.9189160000005</v>
      </c>
      <c r="M1133">
        <f t="shared" si="460"/>
        <v>0.64455805483267303</v>
      </c>
      <c r="N1133">
        <f t="shared" si="461"/>
        <v>1.7249298893378779</v>
      </c>
      <c r="O1133" s="6">
        <f t="shared" si="462"/>
        <v>0.27616704528734365</v>
      </c>
      <c r="P1133" s="6">
        <f t="shared" si="463"/>
        <v>0.45313364602817996</v>
      </c>
      <c r="Q1133">
        <f t="shared" si="464"/>
        <v>1.089031767683029</v>
      </c>
      <c r="R1133" s="8">
        <v>1.1829162490698237</v>
      </c>
      <c r="S1133">
        <f t="shared" si="465"/>
        <v>2.2430620308177018</v>
      </c>
      <c r="T1133">
        <f t="shared" si="466"/>
        <v>1.7403067480482175</v>
      </c>
      <c r="U1133">
        <f t="shared" si="467"/>
        <v>1.4695923650184943</v>
      </c>
      <c r="V1133">
        <f t="shared" si="468"/>
        <v>1.0184017266356233</v>
      </c>
      <c r="W1133">
        <f t="shared" si="469"/>
        <v>0.64455805483267303</v>
      </c>
      <c r="X1133">
        <f t="shared" si="470"/>
        <v>0.7651310411245047</v>
      </c>
      <c r="Y1133">
        <f t="shared" si="471"/>
        <v>0.8697883932258148</v>
      </c>
      <c r="Z1133">
        <f t="shared" si="472"/>
        <v>3.7898305515369408</v>
      </c>
      <c r="AA1133">
        <f t="shared" si="473"/>
        <v>2.9403857727441784</v>
      </c>
      <c r="AB1133">
        <f t="shared" si="474"/>
        <v>2.4829924303173061</v>
      </c>
      <c r="AC1133">
        <f t="shared" si="475"/>
        <v>1.7206701929391859</v>
      </c>
      <c r="AD1133">
        <f t="shared" si="476"/>
        <v>1.089031767683029</v>
      </c>
      <c r="AE1133">
        <f t="shared" si="477"/>
        <v>1.0673526988979241</v>
      </c>
      <c r="AF1133">
        <f t="shared" si="478"/>
        <v>1.1007890860809937</v>
      </c>
      <c r="AG1133">
        <f t="shared" si="479"/>
        <v>6.0027560148958159</v>
      </c>
      <c r="AH1133">
        <f t="shared" si="480"/>
        <v>4.6573107012122703</v>
      </c>
      <c r="AI1133">
        <f t="shared" si="481"/>
        <v>3.9328401476903614</v>
      </c>
      <c r="AJ1133">
        <f t="shared" si="482"/>
        <v>2.7253892251538474</v>
      </c>
      <c r="AK1133">
        <f t="shared" si="483"/>
        <v>1.7249298893378779</v>
      </c>
      <c r="AL1133">
        <f t="shared" si="484"/>
        <v>1.9450874170034087</v>
      </c>
      <c r="AM1133">
        <f t="shared" si="485"/>
        <v>2.1361841510170891</v>
      </c>
      <c r="AN1133">
        <f>ACOS(COS(RADIANS(90-$C1133)) *COS(RADIANS(90-'1. Intensity Data'!$C$8)) +SIN(RADIANS(90-'Climate Stations - U of M'!$C1133)) *SIN(RADIANS(90-'1. Intensity Data'!$C$8)) *COS(RADIANS('Climate Stations - U of M'!$D1133-'1. Intensity Data'!$C$9))) *6371</f>
        <v>325.68526801822236</v>
      </c>
    </row>
    <row r="1134" spans="1:40" x14ac:dyDescent="0.25">
      <c r="A1134">
        <v>919</v>
      </c>
      <c r="B1134" t="s">
        <v>1833</v>
      </c>
      <c r="C1134">
        <v>47.566699999999898</v>
      </c>
      <c r="D1134">
        <v>-108.4833</v>
      </c>
      <c r="E1134">
        <v>-999.89999999999895</v>
      </c>
      <c r="F1134" t="s">
        <v>1834</v>
      </c>
      <c r="G1134" t="s">
        <v>2345</v>
      </c>
      <c r="H1134" s="8">
        <v>0.84631000000000001</v>
      </c>
      <c r="I1134" s="8">
        <v>1.24057</v>
      </c>
      <c r="J1134" s="8">
        <v>2.1797499999999999</v>
      </c>
      <c r="K1134" s="8">
        <v>3.1488800000000001</v>
      </c>
      <c r="L1134">
        <f t="shared" si="459"/>
        <v>-3280.5119159999967</v>
      </c>
      <c r="M1134">
        <f t="shared" si="460"/>
        <v>0.54183972555277016</v>
      </c>
      <c r="N1134">
        <f t="shared" si="461"/>
        <v>1.9116442507094973</v>
      </c>
      <c r="O1134" s="6">
        <f t="shared" si="462"/>
        <v>0.35015247181727932</v>
      </c>
      <c r="P1134" s="6">
        <f t="shared" si="463"/>
        <v>0.29913252694652703</v>
      </c>
      <c r="Q1134">
        <f t="shared" si="464"/>
        <v>1.105388388828012</v>
      </c>
      <c r="R1134" s="8">
        <v>1.8685123832985036</v>
      </c>
      <c r="S1134">
        <f t="shared" si="465"/>
        <v>1.88560224492364</v>
      </c>
      <c r="T1134">
        <f t="shared" si="466"/>
        <v>1.4629672589924794</v>
      </c>
      <c r="U1134">
        <f t="shared" si="467"/>
        <v>1.2353945742603158</v>
      </c>
      <c r="V1134">
        <f t="shared" si="468"/>
        <v>0.8561067663733769</v>
      </c>
      <c r="W1134">
        <f t="shared" si="469"/>
        <v>0.54183972555277016</v>
      </c>
      <c r="X1134">
        <f t="shared" si="470"/>
        <v>0.61795729416457756</v>
      </c>
      <c r="Y1134">
        <f t="shared" si="471"/>
        <v>0.68402734371962648</v>
      </c>
      <c r="Z1134">
        <f t="shared" si="472"/>
        <v>3.846751593121482</v>
      </c>
      <c r="AA1134">
        <f t="shared" si="473"/>
        <v>2.9845486498356326</v>
      </c>
      <c r="AB1134">
        <f t="shared" si="474"/>
        <v>2.5202855265278674</v>
      </c>
      <c r="AC1134">
        <f t="shared" si="475"/>
        <v>1.7465136543482591</v>
      </c>
      <c r="AD1134">
        <f t="shared" si="476"/>
        <v>1.105388388828012</v>
      </c>
      <c r="AE1134">
        <f t="shared" si="477"/>
        <v>1.2387517324550941</v>
      </c>
      <c r="AF1134">
        <f t="shared" si="478"/>
        <v>1.4209624807657875</v>
      </c>
      <c r="AG1134">
        <f t="shared" si="479"/>
        <v>6.6525219924690511</v>
      </c>
      <c r="AH1134">
        <f t="shared" si="480"/>
        <v>5.1614394769156426</v>
      </c>
      <c r="AI1134">
        <f t="shared" si="481"/>
        <v>4.3585488916176534</v>
      </c>
      <c r="AJ1134">
        <f t="shared" si="482"/>
        <v>3.0203979161210057</v>
      </c>
      <c r="AK1134">
        <f t="shared" si="483"/>
        <v>1.9116442507094973</v>
      </c>
      <c r="AL1134">
        <f t="shared" si="484"/>
        <v>1.978670688032123</v>
      </c>
      <c r="AM1134">
        <f t="shared" si="485"/>
        <v>2.0368496356281622</v>
      </c>
      <c r="AN1134">
        <f>ACOS(COS(RADIANS(90-$C1134)) *COS(RADIANS(90-'1. Intensity Data'!$C$8)) +SIN(RADIANS(90-'Climate Stations - U of M'!$C1134)) *SIN(RADIANS(90-'1. Intensity Data'!$C$8)) *COS(RADIANS('Climate Stations - U of M'!$D1134-'1. Intensity Data'!$C$9))) *6371</f>
        <v>288.45097742459552</v>
      </c>
    </row>
    <row r="1135" spans="1:40" x14ac:dyDescent="0.25">
      <c r="A1135">
        <v>920</v>
      </c>
      <c r="B1135" t="s">
        <v>1835</v>
      </c>
      <c r="C1135">
        <v>45.833300000000001</v>
      </c>
      <c r="D1135">
        <v>-110.25</v>
      </c>
      <c r="E1135" s="13">
        <v>2743.1999999999898</v>
      </c>
      <c r="F1135" t="s">
        <v>1836</v>
      </c>
      <c r="G1135" t="s">
        <v>2345</v>
      </c>
      <c r="H1135" s="8">
        <v>0.97958999999999996</v>
      </c>
      <c r="I1135" s="8">
        <v>1.5298400000000001</v>
      </c>
      <c r="J1135" s="8">
        <v>2.2000000000000002</v>
      </c>
      <c r="K1135" s="8">
        <v>3.55</v>
      </c>
      <c r="L1135">
        <f t="shared" si="459"/>
        <v>9000.0002879999665</v>
      </c>
      <c r="M1135">
        <f t="shared" si="460"/>
        <v>0.58625507609227101</v>
      </c>
      <c r="N1135">
        <f t="shared" si="461"/>
        <v>1.4330788645994379</v>
      </c>
      <c r="O1135" s="6">
        <f t="shared" si="462"/>
        <v>0.21646697561137865</v>
      </c>
      <c r="P1135" s="6">
        <f t="shared" si="463"/>
        <v>0.43621160226290556</v>
      </c>
      <c r="Q1135">
        <f t="shared" si="464"/>
        <v>0.93464523343117167</v>
      </c>
      <c r="R1135" s="8">
        <v>1.5657745664579545</v>
      </c>
      <c r="S1135">
        <f t="shared" si="465"/>
        <v>2.0401676648011029</v>
      </c>
      <c r="T1135">
        <f t="shared" si="466"/>
        <v>1.5828887054491316</v>
      </c>
      <c r="U1135">
        <f t="shared" si="467"/>
        <v>1.3366615734903777</v>
      </c>
      <c r="V1135">
        <f t="shared" si="468"/>
        <v>0.92628302022578823</v>
      </c>
      <c r="W1135">
        <f t="shared" si="469"/>
        <v>0.58625507609227101</v>
      </c>
      <c r="X1135">
        <f t="shared" si="470"/>
        <v>0.68458880706920322</v>
      </c>
      <c r="Y1135">
        <f t="shared" si="471"/>
        <v>0.76994248555718037</v>
      </c>
      <c r="Z1135">
        <f t="shared" si="472"/>
        <v>3.252565412340477</v>
      </c>
      <c r="AA1135">
        <f t="shared" si="473"/>
        <v>2.5235421302641634</v>
      </c>
      <c r="AB1135">
        <f t="shared" si="474"/>
        <v>2.130991132223071</v>
      </c>
      <c r="AC1135">
        <f t="shared" si="475"/>
        <v>1.4767394688212514</v>
      </c>
      <c r="AD1135">
        <f t="shared" si="476"/>
        <v>0.93464523343117167</v>
      </c>
      <c r="AE1135">
        <f t="shared" si="477"/>
        <v>1.1630672782449567</v>
      </c>
      <c r="AF1135">
        <f t="shared" si="478"/>
        <v>1.2795839203012509</v>
      </c>
      <c r="AG1135">
        <f t="shared" si="479"/>
        <v>4.987114448806043</v>
      </c>
      <c r="AH1135">
        <f t="shared" si="480"/>
        <v>3.8693129344184825</v>
      </c>
      <c r="AI1135">
        <f t="shared" si="481"/>
        <v>3.2674198112867181</v>
      </c>
      <c r="AJ1135">
        <f t="shared" si="482"/>
        <v>2.2642646060671119</v>
      </c>
      <c r="AK1135">
        <f t="shared" si="483"/>
        <v>1.4330788645994379</v>
      </c>
      <c r="AL1135">
        <f t="shared" si="484"/>
        <v>1.6248091484495786</v>
      </c>
      <c r="AM1135">
        <f t="shared" si="485"/>
        <v>1.7912310348315006</v>
      </c>
      <c r="AN1135">
        <f>ACOS(COS(RADIANS(90-$C1135)) *COS(RADIANS(90-'1. Intensity Data'!$C$8)) +SIN(RADIANS(90-'Climate Stations - U of M'!$C1135)) *SIN(RADIANS(90-'1. Intensity Data'!$C$8)) *COS(RADIANS('Climate Stations - U of M'!$D1135-'1. Intensity Data'!$C$9))) *6371</f>
        <v>159.69063725111434</v>
      </c>
    </row>
    <row r="1136" spans="1:40" x14ac:dyDescent="0.25">
      <c r="A1136">
        <v>921</v>
      </c>
      <c r="B1136" t="s">
        <v>1837</v>
      </c>
      <c r="C1136">
        <v>47.533299999999898</v>
      </c>
      <c r="D1136">
        <v>-112.41670000000001</v>
      </c>
      <c r="E1136" s="13">
        <v>1249.7</v>
      </c>
      <c r="F1136" t="s">
        <v>1838</v>
      </c>
      <c r="G1136" t="s">
        <v>2345</v>
      </c>
      <c r="H1136" s="8">
        <v>0.99841000000000002</v>
      </c>
      <c r="I1136" s="8">
        <v>1.6183799999999999</v>
      </c>
      <c r="J1136" s="8">
        <v>2.3287599999999999</v>
      </c>
      <c r="K1136" s="8">
        <v>3.9292099999999999</v>
      </c>
      <c r="L1136">
        <f t="shared" si="459"/>
        <v>4100.065748</v>
      </c>
      <c r="M1136">
        <f t="shared" si="460"/>
        <v>0.57618525315995017</v>
      </c>
      <c r="N1136">
        <f t="shared" si="461"/>
        <v>1.5928147248511093</v>
      </c>
      <c r="O1136" s="6">
        <f t="shared" si="462"/>
        <v>0.25987308108375895</v>
      </c>
      <c r="P1136" s="6">
        <f t="shared" si="463"/>
        <v>0.39605495970331661</v>
      </c>
      <c r="Q1136">
        <f t="shared" si="464"/>
        <v>0.9944348422772129</v>
      </c>
      <c r="R1136" s="8">
        <v>1.8618117987560803</v>
      </c>
      <c r="S1136">
        <f t="shared" si="465"/>
        <v>2.0051246809966266</v>
      </c>
      <c r="T1136">
        <f t="shared" si="466"/>
        <v>1.5557001835318656</v>
      </c>
      <c r="U1136">
        <f t="shared" si="467"/>
        <v>1.3137023772046863</v>
      </c>
      <c r="V1136">
        <f t="shared" si="468"/>
        <v>0.9103726999927213</v>
      </c>
      <c r="W1136">
        <f t="shared" si="469"/>
        <v>0.57618525315995017</v>
      </c>
      <c r="X1136">
        <f t="shared" si="470"/>
        <v>0.68174143986996261</v>
      </c>
      <c r="Y1136">
        <f t="shared" si="471"/>
        <v>0.77336420993425348</v>
      </c>
      <c r="Z1136">
        <f t="shared" si="472"/>
        <v>3.4606332511247011</v>
      </c>
      <c r="AA1136">
        <f t="shared" si="473"/>
        <v>2.6849740741484749</v>
      </c>
      <c r="AB1136">
        <f t="shared" si="474"/>
        <v>2.2673114403920454</v>
      </c>
      <c r="AC1136">
        <f t="shared" si="475"/>
        <v>1.5712070507979965</v>
      </c>
      <c r="AD1136">
        <f t="shared" si="476"/>
        <v>0.9944348422772129</v>
      </c>
      <c r="AE1136">
        <f t="shared" si="477"/>
        <v>1.2370765863194881</v>
      </c>
      <c r="AF1136">
        <f t="shared" si="478"/>
        <v>1.4178333077844756</v>
      </c>
      <c r="AG1136">
        <f t="shared" si="479"/>
        <v>5.5429952424818598</v>
      </c>
      <c r="AH1136">
        <f t="shared" si="480"/>
        <v>4.300599757097995</v>
      </c>
      <c r="AI1136">
        <f t="shared" si="481"/>
        <v>3.6316175726605291</v>
      </c>
      <c r="AJ1136">
        <f t="shared" si="482"/>
        <v>2.5166472652647527</v>
      </c>
      <c r="AK1136">
        <f t="shared" si="483"/>
        <v>1.5928147248511093</v>
      </c>
      <c r="AL1136">
        <f t="shared" si="484"/>
        <v>1.7768010436383319</v>
      </c>
      <c r="AM1136">
        <f t="shared" si="485"/>
        <v>1.9365011683456412</v>
      </c>
      <c r="AN1136">
        <f>ACOS(COS(RADIANS(90-$C1136)) *COS(RADIANS(90-'1. Intensity Data'!$C$8)) +SIN(RADIANS(90-'Climate Stations - U of M'!$C1136)) *SIN(RADIANS(90-'1. Intensity Data'!$C$8)) *COS(RADIANS('Climate Stations - U of M'!$D1136-'1. Intensity Data'!$C$9))) *6371</f>
        <v>109.1632407232436</v>
      </c>
    </row>
    <row r="1137" spans="1:40" x14ac:dyDescent="0.25">
      <c r="A1137">
        <v>922</v>
      </c>
      <c r="B1137" t="s">
        <v>1839</v>
      </c>
      <c r="C1137">
        <v>46.116700000000002</v>
      </c>
      <c r="D1137">
        <v>-112.849999999999</v>
      </c>
      <c r="E1137" s="13">
        <v>1543.5</v>
      </c>
      <c r="F1137" t="s">
        <v>1840</v>
      </c>
      <c r="G1137" t="s">
        <v>2346</v>
      </c>
      <c r="H1137" s="8">
        <v>0.65903</v>
      </c>
      <c r="I1137" s="8">
        <v>1.15327</v>
      </c>
      <c r="J1137" s="8">
        <v>1.5630599999999999</v>
      </c>
      <c r="K1137" s="8">
        <v>2.7253599999999998</v>
      </c>
      <c r="L1137">
        <f t="shared" si="459"/>
        <v>5063.9765399999997</v>
      </c>
      <c r="M1137">
        <f t="shared" si="460"/>
        <v>0.33740178520446901</v>
      </c>
      <c r="N1137">
        <f t="shared" si="461"/>
        <v>0.98926313171197344</v>
      </c>
      <c r="O1137" s="6">
        <f t="shared" si="462"/>
        <v>0.16663024363686282</v>
      </c>
      <c r="P1137" s="6">
        <f t="shared" si="463"/>
        <v>0.22190250163156078</v>
      </c>
      <c r="Q1137">
        <f t="shared" si="464"/>
        <v>0.60558281667176717</v>
      </c>
      <c r="R1137" s="8">
        <v>1.6123798072099205</v>
      </c>
      <c r="S1137">
        <f t="shared" si="465"/>
        <v>1.1741582125115522</v>
      </c>
      <c r="T1137">
        <f t="shared" si="466"/>
        <v>0.91098482005206627</v>
      </c>
      <c r="U1137">
        <f t="shared" si="467"/>
        <v>0.76927607026618927</v>
      </c>
      <c r="V1137">
        <f t="shared" si="468"/>
        <v>0.53309482062306102</v>
      </c>
      <c r="W1137">
        <f t="shared" si="469"/>
        <v>0.33740178520446901</v>
      </c>
      <c r="X1137">
        <f t="shared" si="470"/>
        <v>0.41780883890335174</v>
      </c>
      <c r="Y1137">
        <f t="shared" si="471"/>
        <v>0.487602161513982</v>
      </c>
      <c r="Z1137">
        <f t="shared" si="472"/>
        <v>2.1074282020177497</v>
      </c>
      <c r="AA1137">
        <f t="shared" si="473"/>
        <v>1.6350736050137713</v>
      </c>
      <c r="AB1137">
        <f t="shared" si="474"/>
        <v>1.3807288220116289</v>
      </c>
      <c r="AC1137">
        <f t="shared" si="475"/>
        <v>0.95682085034139219</v>
      </c>
      <c r="AD1137">
        <f t="shared" si="476"/>
        <v>0.60558281667176717</v>
      </c>
      <c r="AE1137">
        <f t="shared" si="477"/>
        <v>1.1747185884329483</v>
      </c>
      <c r="AF1137">
        <f t="shared" si="478"/>
        <v>1.301348567732419</v>
      </c>
      <c r="AG1137">
        <f t="shared" si="479"/>
        <v>3.4426356983576669</v>
      </c>
      <c r="AH1137">
        <f t="shared" si="480"/>
        <v>2.6710104556223282</v>
      </c>
      <c r="AI1137">
        <f t="shared" si="481"/>
        <v>2.2555199403032993</v>
      </c>
      <c r="AJ1137">
        <f t="shared" si="482"/>
        <v>1.5630357481049182</v>
      </c>
      <c r="AK1137">
        <f t="shared" si="483"/>
        <v>0.98926313171197344</v>
      </c>
      <c r="AL1137">
        <f t="shared" si="484"/>
        <v>1.1327123487839801</v>
      </c>
      <c r="AM1137">
        <f t="shared" si="485"/>
        <v>1.2572262692024818</v>
      </c>
      <c r="AN1137">
        <f>ACOS(COS(RADIANS(90-$C1137)) *COS(RADIANS(90-'1. Intensity Data'!$C$8)) +SIN(RADIANS(90-'Climate Stations - U of M'!$C1137)) *SIN(RADIANS(90-'1. Intensity Data'!$C$8)) *COS(RADIANS('Climate Stations - U of M'!$D1137-'1. Intensity Data'!$C$9))) *6371</f>
        <v>83.084754267811476</v>
      </c>
    </row>
    <row r="1138" spans="1:40" x14ac:dyDescent="0.25">
      <c r="A1138">
        <v>923</v>
      </c>
      <c r="B1138" t="s">
        <v>1841</v>
      </c>
      <c r="C1138">
        <v>46</v>
      </c>
      <c r="D1138">
        <v>-110.66670000000001</v>
      </c>
      <c r="E1138" s="13">
        <v>1539.8</v>
      </c>
      <c r="F1138" t="s">
        <v>1842</v>
      </c>
      <c r="G1138" t="s">
        <v>2345</v>
      </c>
      <c r="H1138" s="8">
        <v>0.79713999999999996</v>
      </c>
      <c r="I1138" s="8">
        <v>1.1585799999999999</v>
      </c>
      <c r="J1138" s="8">
        <v>1.79217</v>
      </c>
      <c r="K1138" s="8">
        <v>2.9861900000000001</v>
      </c>
      <c r="L1138">
        <f t="shared" si="459"/>
        <v>5051.8374320000003</v>
      </c>
      <c r="M1138">
        <f t="shared" si="460"/>
        <v>0.51612739719656819</v>
      </c>
      <c r="N1138">
        <f t="shared" si="461"/>
        <v>1.3336556589518342</v>
      </c>
      <c r="O1138" s="6">
        <f t="shared" si="462"/>
        <v>0.20897838806696709</v>
      </c>
      <c r="P1138" s="6">
        <f t="shared" si="463"/>
        <v>0.37127461670998774</v>
      </c>
      <c r="Q1138">
        <f t="shared" si="464"/>
        <v>0.85246513783091094</v>
      </c>
      <c r="R1138" s="8">
        <v>2.2424060657654241</v>
      </c>
      <c r="S1138">
        <f t="shared" si="465"/>
        <v>1.7961233422440572</v>
      </c>
      <c r="T1138">
        <f t="shared" si="466"/>
        <v>1.3935439724307341</v>
      </c>
      <c r="U1138">
        <f t="shared" si="467"/>
        <v>1.1767704656081754</v>
      </c>
      <c r="V1138">
        <f t="shared" si="468"/>
        <v>0.81548128757057781</v>
      </c>
      <c r="W1138">
        <f t="shared" si="469"/>
        <v>0.51612739719656819</v>
      </c>
      <c r="X1138">
        <f t="shared" si="470"/>
        <v>0.58638054789742622</v>
      </c>
      <c r="Y1138">
        <f t="shared" si="471"/>
        <v>0.64736028270577095</v>
      </c>
      <c r="Z1138">
        <f t="shared" si="472"/>
        <v>2.9665786796515698</v>
      </c>
      <c r="AA1138">
        <f t="shared" si="473"/>
        <v>2.3016558721434595</v>
      </c>
      <c r="AB1138">
        <f t="shared" si="474"/>
        <v>1.9436205142544767</v>
      </c>
      <c r="AC1138">
        <f t="shared" si="475"/>
        <v>1.3468949177728393</v>
      </c>
      <c r="AD1138">
        <f t="shared" si="476"/>
        <v>0.85246513783091094</v>
      </c>
      <c r="AE1138">
        <f t="shared" si="477"/>
        <v>1.3322251530718243</v>
      </c>
      <c r="AF1138">
        <f t="shared" si="478"/>
        <v>1.5955708304778393</v>
      </c>
      <c r="AG1138">
        <f t="shared" si="479"/>
        <v>4.6411216931523827</v>
      </c>
      <c r="AH1138">
        <f t="shared" si="480"/>
        <v>3.6008702791699525</v>
      </c>
      <c r="AI1138">
        <f t="shared" si="481"/>
        <v>3.0407349024101817</v>
      </c>
      <c r="AJ1138">
        <f t="shared" si="482"/>
        <v>2.1071759411438982</v>
      </c>
      <c r="AK1138">
        <f t="shared" si="483"/>
        <v>1.3336556589518342</v>
      </c>
      <c r="AL1138">
        <f t="shared" si="484"/>
        <v>1.4482842442138759</v>
      </c>
      <c r="AM1138">
        <f t="shared" si="485"/>
        <v>1.5477818562213277</v>
      </c>
      <c r="AN1138">
        <f>ACOS(COS(RADIANS(90-$C1138)) *COS(RADIANS(90-'1. Intensity Data'!$C$8)) +SIN(RADIANS(90-'Climate Stations - U of M'!$C1138)) *SIN(RADIANS(90-'1. Intensity Data'!$C$8)) *COS(RADIANS('Climate Stations - U of M'!$D1138-'1. Intensity Data'!$C$9))) *6371</f>
        <v>122.5490377502997</v>
      </c>
    </row>
    <row r="1139" spans="1:40" x14ac:dyDescent="0.25">
      <c r="A1139">
        <v>144</v>
      </c>
      <c r="B1139" t="s">
        <v>290</v>
      </c>
      <c r="C1139">
        <v>45.997300000000003</v>
      </c>
      <c r="D1139">
        <v>-110.6622</v>
      </c>
      <c r="E1139" s="13">
        <v>1554.5</v>
      </c>
      <c r="F1139" t="s">
        <v>291</v>
      </c>
      <c r="G1139" t="s">
        <v>2345</v>
      </c>
      <c r="H1139" s="8">
        <v>0.79618999999999995</v>
      </c>
      <c r="I1139" s="8">
        <v>1.1561699999999999</v>
      </c>
      <c r="J1139" s="8">
        <v>1.7906299999999999</v>
      </c>
      <c r="K1139" s="8">
        <v>2.9839799999999999</v>
      </c>
      <c r="L1139">
        <f t="shared" si="459"/>
        <v>5100.0657799999999</v>
      </c>
      <c r="M1139">
        <f t="shared" si="460"/>
        <v>0.51597969098748453</v>
      </c>
      <c r="N1139">
        <f t="shared" si="461"/>
        <v>1.3314121038569855</v>
      </c>
      <c r="O1139" s="6">
        <f t="shared" si="462"/>
        <v>0.20844264252486341</v>
      </c>
      <c r="P1139" s="6">
        <f t="shared" si="463"/>
        <v>0.37149826101291095</v>
      </c>
      <c r="Q1139">
        <f t="shared" si="464"/>
        <v>0.85145518243494822</v>
      </c>
      <c r="R1139" s="8">
        <v>2.0951156571958087</v>
      </c>
      <c r="S1139">
        <f t="shared" si="465"/>
        <v>1.795609324636446</v>
      </c>
      <c r="T1139">
        <f t="shared" si="466"/>
        <v>1.3931451656662084</v>
      </c>
      <c r="U1139">
        <f t="shared" si="467"/>
        <v>1.1764336954514647</v>
      </c>
      <c r="V1139">
        <f t="shared" si="468"/>
        <v>0.8152479117602256</v>
      </c>
      <c r="W1139">
        <f t="shared" si="469"/>
        <v>0.51597969098748453</v>
      </c>
      <c r="X1139">
        <f t="shared" si="470"/>
        <v>0.58603226824061339</v>
      </c>
      <c r="Y1139">
        <f t="shared" si="471"/>
        <v>0.64683790529632934</v>
      </c>
      <c r="Z1139">
        <f t="shared" si="472"/>
        <v>2.9630640348736197</v>
      </c>
      <c r="AA1139">
        <f t="shared" si="473"/>
        <v>2.2989289925743601</v>
      </c>
      <c r="AB1139">
        <f t="shared" si="474"/>
        <v>1.9413178159516817</v>
      </c>
      <c r="AC1139">
        <f t="shared" si="475"/>
        <v>1.3452991882472183</v>
      </c>
      <c r="AD1139">
        <f t="shared" si="476"/>
        <v>0.85145518243494822</v>
      </c>
      <c r="AE1139">
        <f t="shared" si="477"/>
        <v>1.2954025509294205</v>
      </c>
      <c r="AF1139">
        <f t="shared" si="478"/>
        <v>1.5267862096758289</v>
      </c>
      <c r="AG1139">
        <f t="shared" si="479"/>
        <v>4.633314121422309</v>
      </c>
      <c r="AH1139">
        <f t="shared" si="480"/>
        <v>3.5948126804138605</v>
      </c>
      <c r="AI1139">
        <f t="shared" si="481"/>
        <v>3.0356195967939268</v>
      </c>
      <c r="AJ1139">
        <f t="shared" si="482"/>
        <v>2.1036311240940373</v>
      </c>
      <c r="AK1139">
        <f t="shared" si="483"/>
        <v>1.3314121038569855</v>
      </c>
      <c r="AL1139">
        <f t="shared" si="484"/>
        <v>1.4462165778927392</v>
      </c>
      <c r="AM1139">
        <f t="shared" si="485"/>
        <v>1.5458668613557733</v>
      </c>
      <c r="AN1139">
        <f>ACOS(COS(RADIANS(90-$C1139)) *COS(RADIANS(90-'1. Intensity Data'!$C$8)) +SIN(RADIANS(90-'Climate Stations - U of M'!$C1139)) *SIN(RADIANS(90-'1. Intensity Data'!$C$8)) *COS(RADIANS('Climate Stations - U of M'!$D1139-'1. Intensity Data'!$C$9))) *6371</f>
        <v>123.00398462921683</v>
      </c>
    </row>
    <row r="1140" spans="1:40" x14ac:dyDescent="0.25">
      <c r="A1140">
        <v>925</v>
      </c>
      <c r="B1140" t="s">
        <v>1845</v>
      </c>
      <c r="C1140">
        <v>45.966700000000003</v>
      </c>
      <c r="D1140">
        <v>-110.849999999999</v>
      </c>
      <c r="E1140" s="13">
        <v>1674</v>
      </c>
      <c r="F1140" t="s">
        <v>1846</v>
      </c>
      <c r="G1140" t="s">
        <v>2345</v>
      </c>
      <c r="H1140" s="8">
        <v>1.0847</v>
      </c>
      <c r="I1140" s="8">
        <v>1.79003</v>
      </c>
      <c r="J1140" s="8">
        <v>2.3765700000000001</v>
      </c>
      <c r="K1140" s="8">
        <v>3.92814</v>
      </c>
      <c r="L1140">
        <f t="shared" si="459"/>
        <v>5492.1261599999998</v>
      </c>
      <c r="M1140">
        <f t="shared" si="460"/>
        <v>0.61299072088177287</v>
      </c>
      <c r="N1140">
        <f t="shared" si="461"/>
        <v>1.5946903737659626</v>
      </c>
      <c r="O1140" s="6">
        <f t="shared" si="462"/>
        <v>0.25094424330379128</v>
      </c>
      <c r="P1140" s="6">
        <f t="shared" si="463"/>
        <v>0.43904942615800102</v>
      </c>
      <c r="Q1140">
        <f t="shared" si="464"/>
        <v>1.0168698999619816</v>
      </c>
      <c r="R1140" s="8">
        <v>1.7779935462285481</v>
      </c>
      <c r="S1140">
        <f t="shared" si="465"/>
        <v>2.1332077086685692</v>
      </c>
      <c r="T1140">
        <f t="shared" si="466"/>
        <v>1.6550749463807866</v>
      </c>
      <c r="U1140">
        <f t="shared" si="467"/>
        <v>1.397618843610442</v>
      </c>
      <c r="V1140">
        <f t="shared" si="468"/>
        <v>0.96852533899320115</v>
      </c>
      <c r="W1140">
        <f t="shared" si="469"/>
        <v>0.61299072088177287</v>
      </c>
      <c r="X1140">
        <f t="shared" si="470"/>
        <v>0.73091804066132959</v>
      </c>
      <c r="Y1140">
        <f t="shared" si="471"/>
        <v>0.83327895422998499</v>
      </c>
      <c r="Z1140">
        <f t="shared" si="472"/>
        <v>3.5387072518676956</v>
      </c>
      <c r="AA1140">
        <f t="shared" si="473"/>
        <v>2.7455487298973504</v>
      </c>
      <c r="AB1140">
        <f t="shared" si="474"/>
        <v>2.3184633719133179</v>
      </c>
      <c r="AC1140">
        <f t="shared" si="475"/>
        <v>1.6066544419399311</v>
      </c>
      <c r="AD1140">
        <f t="shared" si="476"/>
        <v>1.0168698999619816</v>
      </c>
      <c r="AE1140">
        <f t="shared" si="477"/>
        <v>1.2161220231876051</v>
      </c>
      <c r="AF1140">
        <f t="shared" si="478"/>
        <v>1.3786901838541181</v>
      </c>
      <c r="AG1140">
        <f t="shared" si="479"/>
        <v>5.5495225007055495</v>
      </c>
      <c r="AH1140">
        <f t="shared" si="480"/>
        <v>4.3056640091680993</v>
      </c>
      <c r="AI1140">
        <f t="shared" si="481"/>
        <v>3.6358940521863943</v>
      </c>
      <c r="AJ1140">
        <f t="shared" si="482"/>
        <v>2.519610790550221</v>
      </c>
      <c r="AK1140">
        <f t="shared" si="483"/>
        <v>1.5946903737659626</v>
      </c>
      <c r="AL1140">
        <f t="shared" si="484"/>
        <v>1.7901602803244721</v>
      </c>
      <c r="AM1140">
        <f t="shared" si="485"/>
        <v>1.9598281592172584</v>
      </c>
      <c r="AN1140">
        <f>ACOS(COS(RADIANS(90-$C1140)) *COS(RADIANS(90-'1. Intensity Data'!$C$8)) +SIN(RADIANS(90-'Climate Stations - U of M'!$C1140)) *SIN(RADIANS(90-'1. Intensity Data'!$C$8)) *COS(RADIANS('Climate Stations - U of M'!$D1140-'1. Intensity Data'!$C$9))) *6371</f>
        <v>113.17239366875997</v>
      </c>
    </row>
    <row r="1141" spans="1:40" x14ac:dyDescent="0.25">
      <c r="A1141">
        <v>924</v>
      </c>
      <c r="B1141" t="s">
        <v>1843</v>
      </c>
      <c r="C1141">
        <v>46.0289</v>
      </c>
      <c r="D1141">
        <v>-110.51</v>
      </c>
      <c r="E1141" s="13">
        <v>1771.8</v>
      </c>
      <c r="F1141" t="s">
        <v>1844</v>
      </c>
      <c r="G1141" t="s">
        <v>2345</v>
      </c>
      <c r="H1141" s="8">
        <v>0.87573999999999996</v>
      </c>
      <c r="I1141" s="8">
        <v>1.31429</v>
      </c>
      <c r="J1141" s="8">
        <v>1.91716</v>
      </c>
      <c r="K1141" s="8">
        <v>3.2158099999999998</v>
      </c>
      <c r="L1141">
        <f t="shared" si="459"/>
        <v>5812.9923119999994</v>
      </c>
      <c r="M1141">
        <f t="shared" si="460"/>
        <v>0.54733689472186509</v>
      </c>
      <c r="N1141">
        <f t="shared" si="461"/>
        <v>1.3618215977478827</v>
      </c>
      <c r="O1141" s="6">
        <f t="shared" si="462"/>
        <v>0.20820038683204964</v>
      </c>
      <c r="P1141" s="6">
        <f t="shared" si="463"/>
        <v>0.40302338359773993</v>
      </c>
      <c r="Q1141">
        <f t="shared" si="464"/>
        <v>0.88242249067281131</v>
      </c>
      <c r="R1141" s="8">
        <v>1.7525884678907073</v>
      </c>
      <c r="S1141">
        <f t="shared" si="465"/>
        <v>1.9047323936320906</v>
      </c>
      <c r="T1141">
        <f t="shared" si="466"/>
        <v>1.4778096157490359</v>
      </c>
      <c r="U1141">
        <f t="shared" si="467"/>
        <v>1.2479281199658523</v>
      </c>
      <c r="V1141">
        <f t="shared" si="468"/>
        <v>0.86479229366054688</v>
      </c>
      <c r="W1141">
        <f t="shared" si="469"/>
        <v>0.54733689472186509</v>
      </c>
      <c r="X1141">
        <f t="shared" si="470"/>
        <v>0.62943767104139881</v>
      </c>
      <c r="Y1141">
        <f t="shared" si="471"/>
        <v>0.70070114488675417</v>
      </c>
      <c r="Z1141">
        <f t="shared" si="472"/>
        <v>3.0708302675413837</v>
      </c>
      <c r="AA1141">
        <f t="shared" si="473"/>
        <v>2.3825407248165908</v>
      </c>
      <c r="AB1141">
        <f t="shared" si="474"/>
        <v>2.0119232787340096</v>
      </c>
      <c r="AC1141">
        <f t="shared" si="475"/>
        <v>1.394227535263042</v>
      </c>
      <c r="AD1141">
        <f t="shared" si="476"/>
        <v>0.88242249067281131</v>
      </c>
      <c r="AE1141">
        <f t="shared" si="477"/>
        <v>1.209770753603145</v>
      </c>
      <c r="AF1141">
        <f t="shared" si="478"/>
        <v>1.3668260122703466</v>
      </c>
      <c r="AG1141">
        <f t="shared" si="479"/>
        <v>4.7391391601626314</v>
      </c>
      <c r="AH1141">
        <f t="shared" si="480"/>
        <v>3.6769183139192831</v>
      </c>
      <c r="AI1141">
        <f t="shared" si="481"/>
        <v>3.1049532428651725</v>
      </c>
      <c r="AJ1141">
        <f t="shared" si="482"/>
        <v>2.1516781244416547</v>
      </c>
      <c r="AK1141">
        <f t="shared" si="483"/>
        <v>1.3618215977478827</v>
      </c>
      <c r="AL1141">
        <f t="shared" si="484"/>
        <v>1.5006561983109121</v>
      </c>
      <c r="AM1141">
        <f t="shared" si="485"/>
        <v>1.6211646315996218</v>
      </c>
      <c r="AN1141">
        <f>ACOS(COS(RADIANS(90-$C1141)) *COS(RADIANS(90-'1. Intensity Data'!$C$8)) +SIN(RADIANS(90-'Climate Stations - U of M'!$C1141)) *SIN(RADIANS(90-'1. Intensity Data'!$C$8)) *COS(RADIANS('Climate Stations - U of M'!$D1141-'1. Intensity Data'!$C$9))) *6371</f>
        <v>131.28245201048858</v>
      </c>
    </row>
    <row r="1142" spans="1:40" x14ac:dyDescent="0.25">
      <c r="A1142">
        <v>926</v>
      </c>
      <c r="B1142" t="s">
        <v>1847</v>
      </c>
      <c r="C1142">
        <v>47.558900000000001</v>
      </c>
      <c r="D1142">
        <v>-109.3758</v>
      </c>
      <c r="E1142">
        <v>988.5</v>
      </c>
      <c r="F1142" t="s">
        <v>1848</v>
      </c>
      <c r="G1142" t="s">
        <v>2345</v>
      </c>
      <c r="H1142" s="8">
        <v>0.94545000000000001</v>
      </c>
      <c r="I1142" s="8">
        <v>1.4258200000000001</v>
      </c>
      <c r="J1142" s="8">
        <v>2.25278</v>
      </c>
      <c r="K1142" s="8">
        <v>3.4750000000000001</v>
      </c>
      <c r="L1142">
        <f t="shared" si="459"/>
        <v>3243.1103400000002</v>
      </c>
      <c r="M1142">
        <f t="shared" si="460"/>
        <v>0.58595919206141034</v>
      </c>
      <c r="N1142">
        <f t="shared" si="461"/>
        <v>1.6792573143751943</v>
      </c>
      <c r="O1142" s="6">
        <f t="shared" si="462"/>
        <v>0.2794712916556914</v>
      </c>
      <c r="P1142" s="6">
        <f t="shared" si="463"/>
        <v>0.39224445420282172</v>
      </c>
      <c r="Q1142">
        <f t="shared" si="464"/>
        <v>1.035750884289008</v>
      </c>
      <c r="R1142" s="8">
        <v>1.139215849895296</v>
      </c>
      <c r="S1142">
        <f t="shared" si="465"/>
        <v>2.039137988373708</v>
      </c>
      <c r="T1142">
        <f t="shared" si="466"/>
        <v>1.5820898185658079</v>
      </c>
      <c r="U1142">
        <f t="shared" si="467"/>
        <v>1.3359869579000154</v>
      </c>
      <c r="V1142">
        <f t="shared" si="468"/>
        <v>0.92581552345702833</v>
      </c>
      <c r="W1142">
        <f t="shared" si="469"/>
        <v>0.58595919206141034</v>
      </c>
      <c r="X1142">
        <f t="shared" si="470"/>
        <v>0.67583189404605781</v>
      </c>
      <c r="Y1142">
        <f t="shared" si="471"/>
        <v>0.75384139936873173</v>
      </c>
      <c r="Z1142">
        <f t="shared" si="472"/>
        <v>3.6044130773257477</v>
      </c>
      <c r="AA1142">
        <f t="shared" si="473"/>
        <v>2.7965273875803218</v>
      </c>
      <c r="AB1142">
        <f t="shared" si="474"/>
        <v>2.361512016178938</v>
      </c>
      <c r="AC1142">
        <f t="shared" si="475"/>
        <v>1.6364863971766326</v>
      </c>
      <c r="AD1142">
        <f t="shared" si="476"/>
        <v>1.035750884289008</v>
      </c>
      <c r="AE1142">
        <f t="shared" si="477"/>
        <v>1.0564275991042922</v>
      </c>
      <c r="AF1142">
        <f t="shared" si="478"/>
        <v>1.0803809996664895</v>
      </c>
      <c r="AG1142">
        <f t="shared" si="479"/>
        <v>5.8438154540256759</v>
      </c>
      <c r="AH1142">
        <f t="shared" si="480"/>
        <v>4.5339947488130248</v>
      </c>
      <c r="AI1142">
        <f t="shared" si="481"/>
        <v>3.8287066767754427</v>
      </c>
      <c r="AJ1142">
        <f t="shared" si="482"/>
        <v>2.653226556712807</v>
      </c>
      <c r="AK1142">
        <f t="shared" si="483"/>
        <v>1.6792573143751943</v>
      </c>
      <c r="AL1142">
        <f t="shared" si="484"/>
        <v>1.8226379857813959</v>
      </c>
      <c r="AM1142">
        <f t="shared" si="485"/>
        <v>1.9470924085619787</v>
      </c>
      <c r="AN1142">
        <f>ACOS(COS(RADIANS(90-$C1142)) *COS(RADIANS(90-'1. Intensity Data'!$C$8)) +SIN(RADIANS(90-'Climate Stations - U of M'!$C1142)) *SIN(RADIANS(90-'1. Intensity Data'!$C$8)) *COS(RADIANS('Climate Stations - U of M'!$D1142-'1. Intensity Data'!$C$9))) *6371</f>
        <v>226.87442530026431</v>
      </c>
    </row>
    <row r="1143" spans="1:40" x14ac:dyDescent="0.25">
      <c r="A1143">
        <v>52</v>
      </c>
      <c r="B1143" t="s">
        <v>107</v>
      </c>
      <c r="C1143">
        <v>47.481699999999897</v>
      </c>
      <c r="D1143">
        <v>-109.4457</v>
      </c>
      <c r="E1143" s="13">
        <v>1039.7</v>
      </c>
      <c r="F1143" t="s">
        <v>108</v>
      </c>
      <c r="G1143" t="s">
        <v>2345</v>
      </c>
      <c r="H1143" s="8">
        <v>0.96916000000000002</v>
      </c>
      <c r="I1143" s="8">
        <v>1.4941199999999999</v>
      </c>
      <c r="J1143" s="8">
        <v>2.3250000000000002</v>
      </c>
      <c r="K1143" s="8">
        <v>3.6455000000000002</v>
      </c>
      <c r="L1143">
        <f t="shared" si="459"/>
        <v>3411.089348</v>
      </c>
      <c r="M1143">
        <f t="shared" si="460"/>
        <v>0.58749407275453125</v>
      </c>
      <c r="N1143">
        <f t="shared" si="461"/>
        <v>1.6911630334538419</v>
      </c>
      <c r="O1143" s="6">
        <f t="shared" si="462"/>
        <v>0.28212230837290825</v>
      </c>
      <c r="P1143" s="6">
        <f t="shared" si="463"/>
        <v>0.39194179013278629</v>
      </c>
      <c r="Q1143">
        <f t="shared" si="464"/>
        <v>1.0415524117933141</v>
      </c>
      <c r="R1143" s="8">
        <v>2.2156026212173936</v>
      </c>
      <c r="S1143">
        <f t="shared" si="465"/>
        <v>2.0444793731857684</v>
      </c>
      <c r="T1143">
        <f t="shared" si="466"/>
        <v>1.5862339964372345</v>
      </c>
      <c r="U1143">
        <f t="shared" si="467"/>
        <v>1.339486485880331</v>
      </c>
      <c r="V1143">
        <f t="shared" si="468"/>
        <v>0.92824063495215936</v>
      </c>
      <c r="W1143">
        <f t="shared" si="469"/>
        <v>0.58749407275453125</v>
      </c>
      <c r="X1143">
        <f t="shared" si="470"/>
        <v>0.68291055456589844</v>
      </c>
      <c r="Y1143">
        <f t="shared" si="471"/>
        <v>0.76573206077816525</v>
      </c>
      <c r="Z1143">
        <f t="shared" si="472"/>
        <v>3.6246023930407327</v>
      </c>
      <c r="AA1143">
        <f t="shared" si="473"/>
        <v>2.8121915118419483</v>
      </c>
      <c r="AB1143">
        <f t="shared" si="474"/>
        <v>2.374739498888756</v>
      </c>
      <c r="AC1143">
        <f t="shared" si="475"/>
        <v>1.6456528106334365</v>
      </c>
      <c r="AD1143">
        <f t="shared" si="476"/>
        <v>1.0415524117933141</v>
      </c>
      <c r="AE1143">
        <f t="shared" si="477"/>
        <v>1.3255242919348165</v>
      </c>
      <c r="AF1143">
        <f t="shared" si="478"/>
        <v>1.5830536218739091</v>
      </c>
      <c r="AG1143">
        <f t="shared" si="479"/>
        <v>5.8852473564193692</v>
      </c>
      <c r="AH1143">
        <f t="shared" si="480"/>
        <v>4.5661401903253731</v>
      </c>
      <c r="AI1143">
        <f t="shared" si="481"/>
        <v>3.855851716274759</v>
      </c>
      <c r="AJ1143">
        <f t="shared" si="482"/>
        <v>2.6720375928570701</v>
      </c>
      <c r="AK1143">
        <f t="shared" si="483"/>
        <v>1.6911630334538419</v>
      </c>
      <c r="AL1143">
        <f t="shared" si="484"/>
        <v>1.8496222750903815</v>
      </c>
      <c r="AM1143">
        <f t="shared" si="485"/>
        <v>1.9871648968308979</v>
      </c>
      <c r="AN1143">
        <f>ACOS(COS(RADIANS(90-$C1143)) *COS(RADIANS(90-'1. Intensity Data'!$C$8)) +SIN(RADIANS(90-'Climate Stations - U of M'!$C1143)) *SIN(RADIANS(90-'1. Intensity Data'!$C$8)) *COS(RADIANS('Climate Stations - U of M'!$D1143-'1. Intensity Data'!$C$9))) *6371</f>
        <v>218.32791143560783</v>
      </c>
    </row>
    <row r="1144" spans="1:40" x14ac:dyDescent="0.25">
      <c r="A1144">
        <v>930</v>
      </c>
      <c r="B1144" t="s">
        <v>1855</v>
      </c>
      <c r="C1144">
        <v>46.925800000000002</v>
      </c>
      <c r="D1144">
        <v>-108.5664</v>
      </c>
      <c r="E1144">
        <v>988.79999999999905</v>
      </c>
      <c r="F1144" t="s">
        <v>1856</v>
      </c>
      <c r="G1144" t="s">
        <v>2345</v>
      </c>
      <c r="H1144" s="8">
        <v>1.04074</v>
      </c>
      <c r="I1144" s="8">
        <v>1.5301199999999999</v>
      </c>
      <c r="J1144" s="8">
        <v>2.2508699999999999</v>
      </c>
      <c r="K1144" s="8">
        <v>3.6381399999999999</v>
      </c>
      <c r="L1144">
        <f t="shared" si="459"/>
        <v>3244.0945919999967</v>
      </c>
      <c r="M1144">
        <f t="shared" si="460"/>
        <v>0.65801227051734512</v>
      </c>
      <c r="N1144">
        <f t="shared" si="461"/>
        <v>1.6278632925080216</v>
      </c>
      <c r="O1144" s="6">
        <f t="shared" si="462"/>
        <v>0.24791546998700034</v>
      </c>
      <c r="P1144" s="6">
        <f t="shared" si="463"/>
        <v>0.48617036147866199</v>
      </c>
      <c r="Q1144">
        <f t="shared" si="464"/>
        <v>1.0570168269933418</v>
      </c>
      <c r="R1144" s="8">
        <v>1.2655657747162978</v>
      </c>
      <c r="S1144">
        <f t="shared" si="465"/>
        <v>2.2898827014003609</v>
      </c>
      <c r="T1144">
        <f t="shared" si="466"/>
        <v>1.7766331303968319</v>
      </c>
      <c r="U1144">
        <f t="shared" si="467"/>
        <v>1.5002679767795468</v>
      </c>
      <c r="V1144">
        <f t="shared" si="468"/>
        <v>1.0396593874174054</v>
      </c>
      <c r="W1144">
        <f t="shared" si="469"/>
        <v>0.65801227051734512</v>
      </c>
      <c r="X1144">
        <f t="shared" si="470"/>
        <v>0.75369420288800881</v>
      </c>
      <c r="Y1144">
        <f t="shared" si="471"/>
        <v>0.8367461201857449</v>
      </c>
      <c r="Z1144">
        <f t="shared" si="472"/>
        <v>3.6784185579368289</v>
      </c>
      <c r="AA1144">
        <f t="shared" si="473"/>
        <v>2.8539454328820231</v>
      </c>
      <c r="AB1144">
        <f t="shared" si="474"/>
        <v>2.4099983655448192</v>
      </c>
      <c r="AC1144">
        <f t="shared" si="475"/>
        <v>1.6700865866494801</v>
      </c>
      <c r="AD1144">
        <f t="shared" si="476"/>
        <v>1.0570168269933418</v>
      </c>
      <c r="AE1144">
        <f t="shared" si="477"/>
        <v>1.0880150803095425</v>
      </c>
      <c r="AF1144">
        <f t="shared" si="478"/>
        <v>1.1393864145578974</v>
      </c>
      <c r="AG1144">
        <f t="shared" si="479"/>
        <v>5.6649642579279149</v>
      </c>
      <c r="AH1144">
        <f t="shared" si="480"/>
        <v>4.3952308897716588</v>
      </c>
      <c r="AI1144">
        <f t="shared" si="481"/>
        <v>3.7115283069182889</v>
      </c>
      <c r="AJ1144">
        <f t="shared" si="482"/>
        <v>2.5720240021626743</v>
      </c>
      <c r="AK1144">
        <f t="shared" si="483"/>
        <v>1.6278632925080216</v>
      </c>
      <c r="AL1144">
        <f t="shared" si="484"/>
        <v>1.7836149693810162</v>
      </c>
      <c r="AM1144">
        <f t="shared" si="485"/>
        <v>1.9188074249067757</v>
      </c>
      <c r="AN1144">
        <f>ACOS(COS(RADIANS(90-$C1144)) *COS(RADIANS(90-'1. Intensity Data'!$C$8)) +SIN(RADIANS(90-'Climate Stations - U of M'!$C1144)) *SIN(RADIANS(90-'1. Intensity Data'!$C$8)) *COS(RADIANS('Climate Stations - U of M'!$D1144-'1. Intensity Data'!$C$9))) *6371</f>
        <v>265.17844071835913</v>
      </c>
    </row>
    <row r="1145" spans="1:40" x14ac:dyDescent="0.25">
      <c r="A1145">
        <v>162</v>
      </c>
      <c r="B1145" t="s">
        <v>326</v>
      </c>
      <c r="C1145">
        <v>47.0048999999999</v>
      </c>
      <c r="D1145">
        <v>-108.2769</v>
      </c>
      <c r="E1145">
        <v>896.7</v>
      </c>
      <c r="F1145" t="s">
        <v>327</v>
      </c>
      <c r="G1145" t="s">
        <v>2345</v>
      </c>
      <c r="H1145" s="8">
        <v>1.0044599999999999</v>
      </c>
      <c r="I1145" s="8">
        <v>1.4207799999999999</v>
      </c>
      <c r="J1145" s="8">
        <v>2.21875</v>
      </c>
      <c r="K1145" s="8">
        <v>3.4385400000000002</v>
      </c>
      <c r="L1145">
        <f t="shared" si="459"/>
        <v>2941.929228</v>
      </c>
      <c r="M1145">
        <f t="shared" si="460"/>
        <v>0.66001657084418419</v>
      </c>
      <c r="N1145">
        <f t="shared" si="461"/>
        <v>1.6665156528593783</v>
      </c>
      <c r="O1145" s="6">
        <f t="shared" si="462"/>
        <v>0.25728352839914842</v>
      </c>
      <c r="P1145" s="6">
        <f t="shared" si="463"/>
        <v>0.48168121852979973</v>
      </c>
      <c r="Q1145">
        <f t="shared" si="464"/>
        <v>1.0740984356945891</v>
      </c>
      <c r="R1145" s="8">
        <v>1.4519750854699434</v>
      </c>
      <c r="S1145">
        <f t="shared" si="465"/>
        <v>2.2968576665377607</v>
      </c>
      <c r="T1145">
        <f t="shared" si="466"/>
        <v>1.7820447412792975</v>
      </c>
      <c r="U1145">
        <f t="shared" si="467"/>
        <v>1.5048377815247398</v>
      </c>
      <c r="V1145">
        <f t="shared" si="468"/>
        <v>1.0428261819338112</v>
      </c>
      <c r="W1145">
        <f t="shared" si="469"/>
        <v>0.66001657084418419</v>
      </c>
      <c r="X1145">
        <f t="shared" si="470"/>
        <v>0.74612742813313815</v>
      </c>
      <c r="Y1145">
        <f t="shared" si="471"/>
        <v>0.82087165225995018</v>
      </c>
      <c r="Z1145">
        <f t="shared" si="472"/>
        <v>3.7378625562171699</v>
      </c>
      <c r="AA1145">
        <f t="shared" si="473"/>
        <v>2.9000657763753903</v>
      </c>
      <c r="AB1145">
        <f t="shared" si="474"/>
        <v>2.4489444333836627</v>
      </c>
      <c r="AC1145">
        <f t="shared" si="475"/>
        <v>1.6970755283974508</v>
      </c>
      <c r="AD1145">
        <f t="shared" si="476"/>
        <v>1.0740984356945891</v>
      </c>
      <c r="AE1145">
        <f t="shared" si="477"/>
        <v>1.1346174079979541</v>
      </c>
      <c r="AF1145">
        <f t="shared" si="478"/>
        <v>1.2264395626798497</v>
      </c>
      <c r="AG1145">
        <f t="shared" si="479"/>
        <v>5.7994744719506368</v>
      </c>
      <c r="AH1145">
        <f t="shared" si="480"/>
        <v>4.4995922627203218</v>
      </c>
      <c r="AI1145">
        <f t="shared" si="481"/>
        <v>3.7996556885193824</v>
      </c>
      <c r="AJ1145">
        <f t="shared" si="482"/>
        <v>2.6330947315178177</v>
      </c>
      <c r="AK1145">
        <f t="shared" si="483"/>
        <v>1.6665156528593783</v>
      </c>
      <c r="AL1145">
        <f t="shared" si="484"/>
        <v>1.8045742396445337</v>
      </c>
      <c r="AM1145">
        <f t="shared" si="485"/>
        <v>1.9244090929740487</v>
      </c>
      <c r="AN1145">
        <f>ACOS(COS(RADIANS(90-$C1145)) *COS(RADIANS(90-'1. Intensity Data'!$C$8)) +SIN(RADIANS(90-'Climate Stations - U of M'!$C1145)) *SIN(RADIANS(90-'1. Intensity Data'!$C$8)) *COS(RADIANS('Climate Stations - U of M'!$D1145-'1. Intensity Data'!$C$9))) *6371</f>
        <v>288.0900731642468</v>
      </c>
    </row>
    <row r="1146" spans="1:40" x14ac:dyDescent="0.25">
      <c r="A1146">
        <v>927</v>
      </c>
      <c r="B1146" t="s">
        <v>1849</v>
      </c>
      <c r="C1146">
        <v>47.066699999999898</v>
      </c>
      <c r="D1146">
        <v>-108.3167</v>
      </c>
      <c r="E1146">
        <v>890.89999999999895</v>
      </c>
      <c r="F1146" t="s">
        <v>1850</v>
      </c>
      <c r="G1146" t="s">
        <v>2345</v>
      </c>
      <c r="H1146" s="8">
        <v>0.93915999999999999</v>
      </c>
      <c r="I1146" s="8">
        <v>1.32857</v>
      </c>
      <c r="J1146" s="8">
        <v>2.2050999999999998</v>
      </c>
      <c r="K1146" s="8">
        <v>3.36273</v>
      </c>
      <c r="L1146">
        <f t="shared" si="459"/>
        <v>2922.9003559999965</v>
      </c>
      <c r="M1146">
        <f t="shared" si="460"/>
        <v>0.61886020306344425</v>
      </c>
      <c r="N1146">
        <f t="shared" si="461"/>
        <v>1.6779256313013664</v>
      </c>
      <c r="O1146" s="6">
        <f t="shared" si="462"/>
        <v>0.27072065444615506</v>
      </c>
      <c r="P1146" s="6">
        <f t="shared" si="463"/>
        <v>0.43121094471474875</v>
      </c>
      <c r="Q1146">
        <f t="shared" si="464"/>
        <v>1.0545682880080576</v>
      </c>
      <c r="R1146" s="8">
        <v>1.3143138396312524</v>
      </c>
      <c r="S1146">
        <f t="shared" si="465"/>
        <v>2.1536335066607859</v>
      </c>
      <c r="T1146">
        <f t="shared" si="466"/>
        <v>1.6709225482712995</v>
      </c>
      <c r="U1146">
        <f t="shared" si="467"/>
        <v>1.4110012629846527</v>
      </c>
      <c r="V1146">
        <f t="shared" si="468"/>
        <v>0.97779912084024201</v>
      </c>
      <c r="W1146">
        <f t="shared" si="469"/>
        <v>0.61886020306344425</v>
      </c>
      <c r="X1146">
        <f t="shared" si="470"/>
        <v>0.69893515229758318</v>
      </c>
      <c r="Y1146">
        <f t="shared" si="471"/>
        <v>0.76844020823281589</v>
      </c>
      <c r="Z1146">
        <f t="shared" si="472"/>
        <v>3.6698976422680398</v>
      </c>
      <c r="AA1146">
        <f t="shared" si="473"/>
        <v>2.8473343776217552</v>
      </c>
      <c r="AB1146">
        <f t="shared" si="474"/>
        <v>2.4044156966583712</v>
      </c>
      <c r="AC1146">
        <f t="shared" si="475"/>
        <v>1.6662178950527311</v>
      </c>
      <c r="AD1146">
        <f t="shared" si="476"/>
        <v>1.0545682880080576</v>
      </c>
      <c r="AE1146">
        <f t="shared" si="477"/>
        <v>1.1002020965382813</v>
      </c>
      <c r="AF1146">
        <f t="shared" si="478"/>
        <v>1.1621517608731811</v>
      </c>
      <c r="AG1146">
        <f t="shared" si="479"/>
        <v>5.8391811969287541</v>
      </c>
      <c r="AH1146">
        <f t="shared" si="480"/>
        <v>4.5303992045136887</v>
      </c>
      <c r="AI1146">
        <f t="shared" si="481"/>
        <v>3.8256704393671153</v>
      </c>
      <c r="AJ1146">
        <f t="shared" si="482"/>
        <v>2.6511224974561589</v>
      </c>
      <c r="AK1146">
        <f t="shared" si="483"/>
        <v>1.6779256313013664</v>
      </c>
      <c r="AL1146">
        <f t="shared" si="484"/>
        <v>1.8097192234760247</v>
      </c>
      <c r="AM1146">
        <f t="shared" si="485"/>
        <v>1.9241160614836283</v>
      </c>
      <c r="AN1146">
        <f>ACOS(COS(RADIANS(90-$C1146)) *COS(RADIANS(90-'1. Intensity Data'!$C$8)) +SIN(RADIANS(90-'Climate Stations - U of M'!$C1146)) *SIN(RADIANS(90-'1. Intensity Data'!$C$8)) *COS(RADIANS('Climate Stations - U of M'!$D1146-'1. Intensity Data'!$C$9))) *6371</f>
        <v>286.13109576230408</v>
      </c>
    </row>
    <row r="1147" spans="1:40" x14ac:dyDescent="0.25">
      <c r="A1147">
        <v>928</v>
      </c>
      <c r="B1147" t="s">
        <v>1851</v>
      </c>
      <c r="C1147">
        <v>47.083100000000002</v>
      </c>
      <c r="D1147">
        <v>-108.3164</v>
      </c>
      <c r="E1147">
        <v>873.29999999999905</v>
      </c>
      <c r="F1147" t="s">
        <v>1852</v>
      </c>
      <c r="G1147" t="s">
        <v>2345</v>
      </c>
      <c r="H1147" s="8">
        <v>0.93018000000000001</v>
      </c>
      <c r="I1147" s="8">
        <v>1.2981799999999999</v>
      </c>
      <c r="J1147" s="8">
        <v>2.2010399999999999</v>
      </c>
      <c r="K1147" s="8">
        <v>3.33291</v>
      </c>
      <c r="L1147">
        <f t="shared" si="459"/>
        <v>2865.1575719999969</v>
      </c>
      <c r="M1147">
        <f t="shared" si="460"/>
        <v>0.62118353451447417</v>
      </c>
      <c r="N1147">
        <f t="shared" si="461"/>
        <v>1.68538847165761</v>
      </c>
      <c r="O1147" s="6">
        <f t="shared" si="462"/>
        <v>0.27203442711520176</v>
      </c>
      <c r="P1147" s="6">
        <f t="shared" si="463"/>
        <v>0.43262363834433226</v>
      </c>
      <c r="Q1147">
        <f t="shared" si="464"/>
        <v>1.059006055000971</v>
      </c>
      <c r="R1147" s="8">
        <v>1.2850744878757885</v>
      </c>
      <c r="S1147">
        <f t="shared" si="465"/>
        <v>2.1617187001103702</v>
      </c>
      <c r="T1147">
        <f t="shared" si="466"/>
        <v>1.6771955431890802</v>
      </c>
      <c r="U1147">
        <f t="shared" si="467"/>
        <v>1.416298458693001</v>
      </c>
      <c r="V1147">
        <f t="shared" si="468"/>
        <v>0.98146998453286927</v>
      </c>
      <c r="W1147">
        <f t="shared" si="469"/>
        <v>0.62118353451447417</v>
      </c>
      <c r="X1147">
        <f t="shared" si="470"/>
        <v>0.6984326508858556</v>
      </c>
      <c r="Y1147">
        <f t="shared" si="471"/>
        <v>0.76548488389621472</v>
      </c>
      <c r="Z1147">
        <f t="shared" si="472"/>
        <v>3.6853410714033785</v>
      </c>
      <c r="AA1147">
        <f t="shared" si="473"/>
        <v>2.8593163485026221</v>
      </c>
      <c r="AB1147">
        <f t="shared" si="474"/>
        <v>2.4145338054022139</v>
      </c>
      <c r="AC1147">
        <f t="shared" si="475"/>
        <v>1.6732295669015342</v>
      </c>
      <c r="AD1147">
        <f t="shared" si="476"/>
        <v>1.059006055000971</v>
      </c>
      <c r="AE1147">
        <f t="shared" si="477"/>
        <v>1.0928922585994152</v>
      </c>
      <c r="AF1147">
        <f t="shared" si="478"/>
        <v>1.1484969836033794</v>
      </c>
      <c r="AG1147">
        <f t="shared" si="479"/>
        <v>5.8651518813684822</v>
      </c>
      <c r="AH1147">
        <f t="shared" si="480"/>
        <v>4.550548873475547</v>
      </c>
      <c r="AI1147">
        <f t="shared" si="481"/>
        <v>3.8426857153793503</v>
      </c>
      <c r="AJ1147">
        <f t="shared" si="482"/>
        <v>2.6629137852190237</v>
      </c>
      <c r="AK1147">
        <f t="shared" si="483"/>
        <v>1.68538847165761</v>
      </c>
      <c r="AL1147">
        <f t="shared" si="484"/>
        <v>1.8143013537432073</v>
      </c>
      <c r="AM1147">
        <f t="shared" si="485"/>
        <v>1.9261977353935062</v>
      </c>
      <c r="AN1147">
        <f>ACOS(COS(RADIANS(90-$C1147)) *COS(RADIANS(90-'1. Intensity Data'!$C$8)) +SIN(RADIANS(90-'Climate Stations - U of M'!$C1147)) *SIN(RADIANS(90-'1. Intensity Data'!$C$8)) *COS(RADIANS('Climate Stations - U of M'!$D1147-'1. Intensity Data'!$C$9))) *6371</f>
        <v>286.45397591224003</v>
      </c>
    </row>
    <row r="1148" spans="1:40" x14ac:dyDescent="0.25">
      <c r="A1148">
        <v>929</v>
      </c>
      <c r="B1148" t="s">
        <v>1853</v>
      </c>
      <c r="C1148">
        <v>46.9392</v>
      </c>
      <c r="D1148">
        <v>-108.19670000000001</v>
      </c>
      <c r="E1148">
        <v>856.5</v>
      </c>
      <c r="F1148" t="s">
        <v>1854</v>
      </c>
      <c r="G1148" t="s">
        <v>2345</v>
      </c>
      <c r="H1148" s="8">
        <v>1.00071</v>
      </c>
      <c r="I1148" s="8">
        <v>1.41429</v>
      </c>
      <c r="J1148" s="8">
        <v>2.2256900000000002</v>
      </c>
      <c r="K1148" s="8">
        <v>3.41845</v>
      </c>
      <c r="L1148">
        <f t="shared" si="459"/>
        <v>2810.03946</v>
      </c>
      <c r="M1148">
        <f t="shared" si="460"/>
        <v>0.65818493282777935</v>
      </c>
      <c r="N1148">
        <f t="shared" si="461"/>
        <v>1.6836719630670598</v>
      </c>
      <c r="O1148" s="6">
        <f t="shared" si="462"/>
        <v>0.26213726985152197</v>
      </c>
      <c r="P1148" s="6">
        <f t="shared" si="463"/>
        <v>0.47648522331051557</v>
      </c>
      <c r="Q1148">
        <f t="shared" si="464"/>
        <v>1.0800785931887877</v>
      </c>
      <c r="R1148" s="8">
        <v>1.2130235103136393</v>
      </c>
      <c r="S1148">
        <f t="shared" si="465"/>
        <v>2.2904835662406717</v>
      </c>
      <c r="T1148">
        <f t="shared" si="466"/>
        <v>1.7770993186350044</v>
      </c>
      <c r="U1148">
        <f t="shared" si="467"/>
        <v>1.5006616468473368</v>
      </c>
      <c r="V1148">
        <f t="shared" si="468"/>
        <v>1.0399321938678914</v>
      </c>
      <c r="W1148">
        <f t="shared" si="469"/>
        <v>0.65818493282777935</v>
      </c>
      <c r="X1148">
        <f t="shared" si="470"/>
        <v>0.74381619962083456</v>
      </c>
      <c r="Y1148">
        <f t="shared" si="471"/>
        <v>0.81814413919720641</v>
      </c>
      <c r="Z1148">
        <f t="shared" si="472"/>
        <v>3.758673504296981</v>
      </c>
      <c r="AA1148">
        <f t="shared" si="473"/>
        <v>2.9162122016097269</v>
      </c>
      <c r="AB1148">
        <f t="shared" si="474"/>
        <v>2.4625791924704359</v>
      </c>
      <c r="AC1148">
        <f t="shared" si="475"/>
        <v>1.7065241772382846</v>
      </c>
      <c r="AD1148">
        <f t="shared" si="476"/>
        <v>1.0800785931887877</v>
      </c>
      <c r="AE1148">
        <f t="shared" si="477"/>
        <v>1.0748795142088781</v>
      </c>
      <c r="AF1148">
        <f t="shared" si="478"/>
        <v>1.1148491770818558</v>
      </c>
      <c r="AG1148">
        <f t="shared" si="479"/>
        <v>5.8591784314733673</v>
      </c>
      <c r="AH1148">
        <f t="shared" si="480"/>
        <v>4.545914300281062</v>
      </c>
      <c r="AI1148">
        <f t="shared" si="481"/>
        <v>3.838772075792896</v>
      </c>
      <c r="AJ1148">
        <f t="shared" si="482"/>
        <v>2.6602017016459545</v>
      </c>
      <c r="AK1148">
        <f t="shared" si="483"/>
        <v>1.6836719630670598</v>
      </c>
      <c r="AL1148">
        <f t="shared" si="484"/>
        <v>1.819176472300295</v>
      </c>
      <c r="AM1148">
        <f t="shared" si="485"/>
        <v>1.936794386314743</v>
      </c>
      <c r="AN1148">
        <f>ACOS(COS(RADIANS(90-$C1148)) *COS(RADIANS(90-'1. Intensity Data'!$C$8)) +SIN(RADIANS(90-'Climate Stations - U of M'!$C1148)) *SIN(RADIANS(90-'1. Intensity Data'!$C$8)) *COS(RADIANS('Climate Stations - U of M'!$D1148-'1. Intensity Data'!$C$9))) *6371</f>
        <v>293.23808614272502</v>
      </c>
    </row>
    <row r="1149" spans="1:40" x14ac:dyDescent="0.25">
      <c r="A1149">
        <v>931</v>
      </c>
      <c r="B1149" t="s">
        <v>1857</v>
      </c>
      <c r="C1149">
        <v>45.617800000000003</v>
      </c>
      <c r="D1149">
        <v>-113.45140000000001</v>
      </c>
      <c r="E1149" s="13">
        <v>1847.0999999999899</v>
      </c>
      <c r="F1149" t="s">
        <v>1858</v>
      </c>
      <c r="G1149" t="s">
        <v>2345</v>
      </c>
      <c r="H1149" s="8">
        <v>0.55000000000000004</v>
      </c>
      <c r="I1149" s="8">
        <v>0.97023000000000004</v>
      </c>
      <c r="J1149" s="8">
        <v>1.3869400000000001</v>
      </c>
      <c r="K1149" s="8">
        <v>2.58812</v>
      </c>
      <c r="L1149">
        <f t="shared" si="459"/>
        <v>6060.039563999967</v>
      </c>
      <c r="M1149">
        <f t="shared" si="460"/>
        <v>0.30548575080135648</v>
      </c>
      <c r="N1149">
        <f t="shared" si="461"/>
        <v>1.0518339075289449</v>
      </c>
      <c r="O1149" s="6">
        <f t="shared" si="462"/>
        <v>0.19078317169709627</v>
      </c>
      <c r="P1149" s="6">
        <f t="shared" si="463"/>
        <v>0.17324493324123014</v>
      </c>
      <c r="Q1149">
        <f t="shared" si="464"/>
        <v>0.61253942038508757</v>
      </c>
      <c r="R1149" s="8">
        <v>1.2555537165535071</v>
      </c>
      <c r="S1149">
        <f t="shared" si="465"/>
        <v>1.0630904127887204</v>
      </c>
      <c r="T1149">
        <f t="shared" si="466"/>
        <v>0.82481152716366246</v>
      </c>
      <c r="U1149">
        <f t="shared" si="467"/>
        <v>0.6965075118270927</v>
      </c>
      <c r="V1149">
        <f t="shared" si="468"/>
        <v>0.48266748626614325</v>
      </c>
      <c r="W1149">
        <f t="shared" si="469"/>
        <v>0.30548575080135648</v>
      </c>
      <c r="X1149">
        <f t="shared" si="470"/>
        <v>0.36661431310101739</v>
      </c>
      <c r="Y1149">
        <f t="shared" si="471"/>
        <v>0.419673905177123</v>
      </c>
      <c r="Z1149">
        <f t="shared" si="472"/>
        <v>2.1316371829401044</v>
      </c>
      <c r="AA1149">
        <f t="shared" si="473"/>
        <v>1.6538564350397364</v>
      </c>
      <c r="AB1149">
        <f t="shared" si="474"/>
        <v>1.3965898784779995</v>
      </c>
      <c r="AC1149">
        <f t="shared" si="475"/>
        <v>0.96781228420843846</v>
      </c>
      <c r="AD1149">
        <f t="shared" si="476"/>
        <v>0.61253942038508757</v>
      </c>
      <c r="AE1149">
        <f t="shared" si="477"/>
        <v>1.0855120657688451</v>
      </c>
      <c r="AF1149">
        <f t="shared" si="478"/>
        <v>1.1347107833958741</v>
      </c>
      <c r="AG1149">
        <f t="shared" si="479"/>
        <v>3.660381998200728</v>
      </c>
      <c r="AH1149">
        <f t="shared" si="480"/>
        <v>2.8399515503281512</v>
      </c>
      <c r="AI1149">
        <f t="shared" si="481"/>
        <v>2.3981813091659943</v>
      </c>
      <c r="AJ1149">
        <f t="shared" si="482"/>
        <v>1.6618975738957331</v>
      </c>
      <c r="AK1149">
        <f t="shared" si="483"/>
        <v>1.0518339075289449</v>
      </c>
      <c r="AL1149">
        <f t="shared" si="484"/>
        <v>1.1356104306467087</v>
      </c>
      <c r="AM1149">
        <f t="shared" si="485"/>
        <v>1.2083284527129279</v>
      </c>
      <c r="AN1149">
        <f>ACOS(COS(RADIANS(90-$C1149)) *COS(RADIANS(90-'1. Intensity Data'!$C$8)) +SIN(RADIANS(90-'Climate Stations - U of M'!$C1149)) *SIN(RADIANS(90-'1. Intensity Data'!$C$8)) *COS(RADIANS('Climate Stations - U of M'!$D1149-'1. Intensity Data'!$C$9))) *6371</f>
        <v>154.91272860633467</v>
      </c>
    </row>
    <row r="1150" spans="1:40" x14ac:dyDescent="0.25">
      <c r="A1150">
        <v>933</v>
      </c>
      <c r="B1150" t="s">
        <v>1861</v>
      </c>
      <c r="C1150">
        <v>45.883299999999899</v>
      </c>
      <c r="D1150">
        <v>-113.116699999999</v>
      </c>
      <c r="E1150" s="13">
        <v>1772.0999999999899</v>
      </c>
      <c r="F1150" t="s">
        <v>1862</v>
      </c>
      <c r="G1150" t="s">
        <v>2345</v>
      </c>
      <c r="H1150" s="8">
        <v>0.66249999999999998</v>
      </c>
      <c r="I1150" s="8">
        <v>1.16117</v>
      </c>
      <c r="J1150" s="8">
        <v>1.55833</v>
      </c>
      <c r="K1150" s="8">
        <v>2.7870400000000002</v>
      </c>
      <c r="L1150">
        <f t="shared" si="459"/>
        <v>5813.9765639999669</v>
      </c>
      <c r="M1150">
        <f t="shared" si="460"/>
        <v>0.36440772884246059</v>
      </c>
      <c r="N1150">
        <f t="shared" si="461"/>
        <v>1.1561668727787855</v>
      </c>
      <c r="O1150" s="6">
        <f t="shared" si="462"/>
        <v>0.20239122899781417</v>
      </c>
      <c r="P1150" s="6">
        <f t="shared" si="463"/>
        <v>0.22412081909256321</v>
      </c>
      <c r="Q1150">
        <f t="shared" si="464"/>
        <v>0.69014384593567435</v>
      </c>
      <c r="R1150" s="8">
        <v>1.3040176258065013</v>
      </c>
      <c r="S1150">
        <f t="shared" si="465"/>
        <v>1.2681388963717626</v>
      </c>
      <c r="T1150">
        <f t="shared" si="466"/>
        <v>0.98390086787464348</v>
      </c>
      <c r="U1150">
        <f t="shared" si="467"/>
        <v>0.83084962176081012</v>
      </c>
      <c r="V1150">
        <f t="shared" si="468"/>
        <v>0.5757642115710877</v>
      </c>
      <c r="W1150">
        <f t="shared" si="469"/>
        <v>0.36440772884246059</v>
      </c>
      <c r="X1150">
        <f t="shared" si="470"/>
        <v>0.43893079663184542</v>
      </c>
      <c r="Y1150">
        <f t="shared" si="471"/>
        <v>0.5036168194730315</v>
      </c>
      <c r="Z1150">
        <f t="shared" si="472"/>
        <v>2.4017005838561465</v>
      </c>
      <c r="AA1150">
        <f t="shared" si="473"/>
        <v>1.8633883840263206</v>
      </c>
      <c r="AB1150">
        <f t="shared" si="474"/>
        <v>1.5735279687333374</v>
      </c>
      <c r="AC1150">
        <f t="shared" si="475"/>
        <v>1.0904272765783656</v>
      </c>
      <c r="AD1150">
        <f t="shared" si="476"/>
        <v>0.69014384593567435</v>
      </c>
      <c r="AE1150">
        <f t="shared" si="477"/>
        <v>1.0976280430820935</v>
      </c>
      <c r="AF1150">
        <f t="shared" si="478"/>
        <v>1.1573434290170224</v>
      </c>
      <c r="AG1150">
        <f t="shared" si="479"/>
        <v>4.023460717270174</v>
      </c>
      <c r="AH1150">
        <f t="shared" si="480"/>
        <v>3.1216505565027211</v>
      </c>
      <c r="AI1150">
        <f t="shared" si="481"/>
        <v>2.6360604699356305</v>
      </c>
      <c r="AJ1150">
        <f t="shared" si="482"/>
        <v>1.8267436589904811</v>
      </c>
      <c r="AK1150">
        <f t="shared" si="483"/>
        <v>1.1561668727787855</v>
      </c>
      <c r="AL1150">
        <f t="shared" si="484"/>
        <v>1.2567076545840892</v>
      </c>
      <c r="AM1150">
        <f t="shared" si="485"/>
        <v>1.3439770531910926</v>
      </c>
      <c r="AN1150">
        <f>ACOS(COS(RADIANS(90-$C1150)) *COS(RADIANS(90-'1. Intensity Data'!$C$8)) +SIN(RADIANS(90-'Climate Stations - U of M'!$C1150)) *SIN(RADIANS(90-'1. Intensity Data'!$C$8)) *COS(RADIANS('Climate Stations - U of M'!$D1150-'1. Intensity Data'!$C$9))) *6371</f>
        <v>115.7201937404875</v>
      </c>
    </row>
    <row r="1151" spans="1:40" x14ac:dyDescent="0.25">
      <c r="A1151">
        <v>932</v>
      </c>
      <c r="B1151" t="s">
        <v>1859</v>
      </c>
      <c r="C1151">
        <v>45.803100000000001</v>
      </c>
      <c r="D1151">
        <v>-113.0136</v>
      </c>
      <c r="E1151" s="13">
        <v>1746.5</v>
      </c>
      <c r="F1151" t="s">
        <v>1860</v>
      </c>
      <c r="G1151" t="s">
        <v>2345</v>
      </c>
      <c r="H1151" s="8">
        <v>0.66947000000000001</v>
      </c>
      <c r="I1151" s="8">
        <v>1.1499999999999999</v>
      </c>
      <c r="J1151" s="8">
        <v>1.56887</v>
      </c>
      <c r="K1151" s="8">
        <v>2.7575099999999999</v>
      </c>
      <c r="L1151">
        <f t="shared" si="459"/>
        <v>5729.9870600000004</v>
      </c>
      <c r="M1151">
        <f t="shared" si="460"/>
        <v>0.37486014956608704</v>
      </c>
      <c r="N1151">
        <f t="shared" si="461"/>
        <v>1.1747984923640102</v>
      </c>
      <c r="O1151" s="6">
        <f t="shared" si="462"/>
        <v>0.20448201395747545</v>
      </c>
      <c r="P1151" s="6">
        <f t="shared" si="463"/>
        <v>0.2331240181162435</v>
      </c>
      <c r="Q1151">
        <f t="shared" si="464"/>
        <v>0.70396125524012687</v>
      </c>
      <c r="R1151" s="8">
        <v>1.2741329421538246</v>
      </c>
      <c r="S1151">
        <f t="shared" si="465"/>
        <v>1.3045133204899828</v>
      </c>
      <c r="T1151">
        <f t="shared" si="466"/>
        <v>1.0121224038284351</v>
      </c>
      <c r="U1151">
        <f t="shared" si="467"/>
        <v>0.85468114101067838</v>
      </c>
      <c r="V1151">
        <f t="shared" si="468"/>
        <v>0.59227903631441758</v>
      </c>
      <c r="W1151">
        <f t="shared" si="469"/>
        <v>0.37486014956608704</v>
      </c>
      <c r="X1151">
        <f t="shared" si="470"/>
        <v>0.44851261217456528</v>
      </c>
      <c r="Y1151">
        <f t="shared" si="471"/>
        <v>0.51244294971872439</v>
      </c>
      <c r="Z1151">
        <f t="shared" si="472"/>
        <v>2.4497851682356413</v>
      </c>
      <c r="AA1151">
        <f t="shared" si="473"/>
        <v>1.9006953891483427</v>
      </c>
      <c r="AB1151">
        <f t="shared" si="474"/>
        <v>1.6050316619474891</v>
      </c>
      <c r="AC1151">
        <f t="shared" si="475"/>
        <v>1.1122587832794004</v>
      </c>
      <c r="AD1151">
        <f t="shared" si="476"/>
        <v>0.70396125524012687</v>
      </c>
      <c r="AE1151">
        <f t="shared" si="477"/>
        <v>1.0901568721689243</v>
      </c>
      <c r="AF1151">
        <f t="shared" si="478"/>
        <v>1.1433872817512221</v>
      </c>
      <c r="AG1151">
        <f t="shared" si="479"/>
        <v>4.0882987534267556</v>
      </c>
      <c r="AH1151">
        <f t="shared" si="480"/>
        <v>3.1719559293828272</v>
      </c>
      <c r="AI1151">
        <f t="shared" si="481"/>
        <v>2.678540562589943</v>
      </c>
      <c r="AJ1151">
        <f t="shared" si="482"/>
        <v>1.8561816179351363</v>
      </c>
      <c r="AK1151">
        <f t="shared" si="483"/>
        <v>1.1747984923640102</v>
      </c>
      <c r="AL1151">
        <f t="shared" si="484"/>
        <v>1.2733163692730076</v>
      </c>
      <c r="AM1151">
        <f t="shared" si="485"/>
        <v>1.3588298864300175</v>
      </c>
      <c r="AN1151">
        <f>ACOS(COS(RADIANS(90-$C1151)) *COS(RADIANS(90-'1. Intensity Data'!$C$8)) +SIN(RADIANS(90-'Climate Stations - U of M'!$C1151)) *SIN(RADIANS(90-'1. Intensity Data'!$C$8)) *COS(RADIANS('Climate Stations - U of M'!$D1151-'1. Intensity Data'!$C$9))) *6371</f>
        <v>116.61701864384808</v>
      </c>
    </row>
    <row r="1152" spans="1:40" x14ac:dyDescent="0.25">
      <c r="A1152" s="1">
        <v>1050</v>
      </c>
      <c r="B1152" t="s">
        <v>2095</v>
      </c>
      <c r="C1152">
        <v>45.783299999999898</v>
      </c>
      <c r="D1152">
        <v>-112.9333</v>
      </c>
      <c r="E1152" s="13">
        <v>1738.5999999999899</v>
      </c>
      <c r="F1152" t="s">
        <v>2096</v>
      </c>
      <c r="G1152" t="s">
        <v>2345</v>
      </c>
      <c r="H1152" s="8">
        <v>0.65454999999999997</v>
      </c>
      <c r="I1152" s="8">
        <v>1.1499999999999999</v>
      </c>
      <c r="J1152" s="8">
        <v>1.5562499999999999</v>
      </c>
      <c r="K1152" s="8">
        <v>2.75909</v>
      </c>
      <c r="L1152">
        <f t="shared" si="459"/>
        <v>5704.0684239999664</v>
      </c>
      <c r="M1152">
        <f t="shared" si="460"/>
        <v>0.35957197845652178</v>
      </c>
      <c r="N1152">
        <f t="shared" si="461"/>
        <v>1.1643683935186158</v>
      </c>
      <c r="O1152" s="6">
        <f t="shared" si="462"/>
        <v>0.20572384516793349</v>
      </c>
      <c r="P1152" s="6">
        <f t="shared" si="463"/>
        <v>0.21697507520441794</v>
      </c>
      <c r="Q1152">
        <f t="shared" si="464"/>
        <v>0.69067173436151674</v>
      </c>
      <c r="R1152" s="8">
        <v>1.3343355397842165</v>
      </c>
      <c r="S1152">
        <f t="shared" si="465"/>
        <v>1.2513104850286956</v>
      </c>
      <c r="T1152">
        <f t="shared" si="466"/>
        <v>0.97084434183260893</v>
      </c>
      <c r="U1152">
        <f t="shared" si="467"/>
        <v>0.81982411088086959</v>
      </c>
      <c r="V1152">
        <f t="shared" si="468"/>
        <v>0.56812372596130445</v>
      </c>
      <c r="W1152">
        <f t="shared" si="469"/>
        <v>0.35957197845652178</v>
      </c>
      <c r="X1152">
        <f t="shared" si="470"/>
        <v>0.4333164838423913</v>
      </c>
      <c r="Y1152">
        <f t="shared" si="471"/>
        <v>0.49732671451732613</v>
      </c>
      <c r="Z1152">
        <f t="shared" si="472"/>
        <v>2.4035376355780782</v>
      </c>
      <c r="AA1152">
        <f t="shared" si="473"/>
        <v>1.8648136827760953</v>
      </c>
      <c r="AB1152">
        <f t="shared" si="474"/>
        <v>1.5747315543442579</v>
      </c>
      <c r="AC1152">
        <f t="shared" si="475"/>
        <v>1.0912613402911966</v>
      </c>
      <c r="AD1152">
        <f t="shared" si="476"/>
        <v>0.69067173436151674</v>
      </c>
      <c r="AE1152">
        <f t="shared" si="477"/>
        <v>1.1052075215765222</v>
      </c>
      <c r="AF1152">
        <f t="shared" si="478"/>
        <v>1.1715018948446152</v>
      </c>
      <c r="AG1152">
        <f t="shared" si="479"/>
        <v>4.0520020094447826</v>
      </c>
      <c r="AH1152">
        <f t="shared" si="480"/>
        <v>3.1437946625002624</v>
      </c>
      <c r="AI1152">
        <f t="shared" si="481"/>
        <v>2.6547599372224435</v>
      </c>
      <c r="AJ1152">
        <f t="shared" si="482"/>
        <v>1.8397020617594131</v>
      </c>
      <c r="AK1152">
        <f t="shared" si="483"/>
        <v>1.1643683935186158</v>
      </c>
      <c r="AL1152">
        <f t="shared" si="484"/>
        <v>1.262338795138962</v>
      </c>
      <c r="AM1152">
        <f t="shared" si="485"/>
        <v>1.3473771037454223</v>
      </c>
      <c r="AN1152">
        <f>ACOS(COS(RADIANS(90-$C1152)) *COS(RADIANS(90-'1. Intensity Data'!$C$8)) +SIN(RADIANS(90-'Climate Stations - U of M'!$C1152)) *SIN(RADIANS(90-'1. Intensity Data'!$C$8)) *COS(RADIANS('Climate Stations - U of M'!$D1152-'1. Intensity Data'!$C$9))) *6371</f>
        <v>114.36096969459983</v>
      </c>
    </row>
    <row r="1153" spans="1:40" x14ac:dyDescent="0.25">
      <c r="A1153" s="1">
        <v>1051</v>
      </c>
      <c r="B1153" t="s">
        <v>2097</v>
      </c>
      <c r="C1153">
        <v>45.313099999999899</v>
      </c>
      <c r="D1153">
        <v>-107.171899999999</v>
      </c>
      <c r="E1153" s="13">
        <v>1590.0999999999899</v>
      </c>
      <c r="F1153" t="s">
        <v>2098</v>
      </c>
      <c r="G1153" t="s">
        <v>2345</v>
      </c>
      <c r="H1153" s="8">
        <v>1.06324</v>
      </c>
      <c r="I1153" s="8">
        <v>1.6673100000000001</v>
      </c>
      <c r="J1153" s="8">
        <v>2.5</v>
      </c>
      <c r="K1153" s="8">
        <v>4.0031299999999996</v>
      </c>
      <c r="L1153">
        <f t="shared" si="459"/>
        <v>5216.8636839999672</v>
      </c>
      <c r="M1153">
        <f t="shared" si="460"/>
        <v>0.63144301591425711</v>
      </c>
      <c r="N1153">
        <f t="shared" si="461"/>
        <v>1.6963817623759601</v>
      </c>
      <c r="O1153" s="6">
        <f t="shared" si="462"/>
        <v>0.2722220050812692</v>
      </c>
      <c r="P1153" s="6">
        <f t="shared" si="463"/>
        <v>0.44275310060580031</v>
      </c>
      <c r="Q1153">
        <f t="shared" si="464"/>
        <v>1.0695674314908801</v>
      </c>
      <c r="R1153" s="8">
        <v>1.3820052233554514</v>
      </c>
      <c r="S1153">
        <f t="shared" si="465"/>
        <v>2.1974216953816148</v>
      </c>
      <c r="T1153">
        <f t="shared" si="466"/>
        <v>1.7048961429684941</v>
      </c>
      <c r="U1153">
        <f t="shared" si="467"/>
        <v>1.4396900762845062</v>
      </c>
      <c r="V1153">
        <f t="shared" si="468"/>
        <v>0.99767996514452628</v>
      </c>
      <c r="W1153">
        <f t="shared" si="469"/>
        <v>0.63144301591425711</v>
      </c>
      <c r="X1153">
        <f t="shared" si="470"/>
        <v>0.73939226193569285</v>
      </c>
      <c r="Y1153">
        <f t="shared" si="471"/>
        <v>0.83309220748229906</v>
      </c>
      <c r="Z1153">
        <f t="shared" si="472"/>
        <v>3.7220946615882626</v>
      </c>
      <c r="AA1153">
        <f t="shared" si="473"/>
        <v>2.8878320650253761</v>
      </c>
      <c r="AB1153">
        <f t="shared" si="474"/>
        <v>2.4386137437992064</v>
      </c>
      <c r="AC1153">
        <f t="shared" si="475"/>
        <v>1.6899165417555906</v>
      </c>
      <c r="AD1153">
        <f t="shared" si="476"/>
        <v>1.0695674314908801</v>
      </c>
      <c r="AE1153">
        <f t="shared" si="477"/>
        <v>1.117124942469331</v>
      </c>
      <c r="AF1153">
        <f t="shared" si="478"/>
        <v>1.1937636370723821</v>
      </c>
      <c r="AG1153">
        <f t="shared" si="479"/>
        <v>5.9034085330683403</v>
      </c>
      <c r="AH1153">
        <f t="shared" si="480"/>
        <v>4.5802307584150919</v>
      </c>
      <c r="AI1153">
        <f t="shared" si="481"/>
        <v>3.8677504182171885</v>
      </c>
      <c r="AJ1153">
        <f t="shared" si="482"/>
        <v>2.6802831845540172</v>
      </c>
      <c r="AK1153">
        <f t="shared" si="483"/>
        <v>1.6963817623759601</v>
      </c>
      <c r="AL1153">
        <f t="shared" si="484"/>
        <v>1.89728632178197</v>
      </c>
      <c r="AM1153">
        <f t="shared" si="485"/>
        <v>2.0716714793463868</v>
      </c>
      <c r="AN1153">
        <f>ACOS(COS(RADIANS(90-$C1153)) *COS(RADIANS(90-'1. Intensity Data'!$C$8)) +SIN(RADIANS(90-'Climate Stations - U of M'!$C1153)) *SIN(RADIANS(90-'1. Intensity Data'!$C$8)) *COS(RADIANS('Climate Stations - U of M'!$D1153-'1. Intensity Data'!$C$9))) *6371</f>
        <v>400.25757738975096</v>
      </c>
    </row>
    <row r="1154" spans="1:40" x14ac:dyDescent="0.25">
      <c r="A1154">
        <v>934</v>
      </c>
      <c r="B1154" t="s">
        <v>1863</v>
      </c>
      <c r="C1154">
        <v>48.1</v>
      </c>
      <c r="D1154">
        <v>-105.64830000000001</v>
      </c>
      <c r="E1154">
        <v>637</v>
      </c>
      <c r="F1154" t="s">
        <v>1864</v>
      </c>
      <c r="G1154" t="s">
        <v>2345</v>
      </c>
      <c r="H1154" s="8">
        <v>1.1519900000000001</v>
      </c>
      <c r="I1154" s="8">
        <v>1.6987300000000001</v>
      </c>
      <c r="J1154" s="8">
        <v>2.89514</v>
      </c>
      <c r="K1154" s="8">
        <v>3.9148200000000002</v>
      </c>
      <c r="L1154">
        <f t="shared" si="459"/>
        <v>2089.8950799999998</v>
      </c>
      <c r="M1154">
        <f t="shared" si="460"/>
        <v>0.72328533344851753</v>
      </c>
      <c r="N1154">
        <f t="shared" si="461"/>
        <v>2.2290799812825708</v>
      </c>
      <c r="O1154" s="6">
        <f t="shared" si="462"/>
        <v>0.38491456868854829</v>
      </c>
      <c r="P1154" s="6">
        <f t="shared" si="463"/>
        <v>0.45648288540560267</v>
      </c>
      <c r="Q1154">
        <f t="shared" si="464"/>
        <v>1.3427814333440868</v>
      </c>
      <c r="R1154" s="8">
        <v>1.1753177974528293</v>
      </c>
      <c r="S1154">
        <f t="shared" si="465"/>
        <v>2.517032960400841</v>
      </c>
      <c r="T1154">
        <f t="shared" si="466"/>
        <v>1.9528704003109971</v>
      </c>
      <c r="U1154">
        <f t="shared" si="467"/>
        <v>1.6490905602626198</v>
      </c>
      <c r="V1154">
        <f t="shared" si="468"/>
        <v>1.1427908268486577</v>
      </c>
      <c r="W1154">
        <f t="shared" si="469"/>
        <v>0.72328533344851753</v>
      </c>
      <c r="X1154">
        <f t="shared" si="470"/>
        <v>0.83046150008638819</v>
      </c>
      <c r="Y1154">
        <f t="shared" si="471"/>
        <v>0.92349041272805987</v>
      </c>
      <c r="Z1154">
        <f t="shared" si="472"/>
        <v>4.6728793880374226</v>
      </c>
      <c r="AA1154">
        <f t="shared" si="473"/>
        <v>3.6255098700290347</v>
      </c>
      <c r="AB1154">
        <f t="shared" si="474"/>
        <v>3.0615416680245175</v>
      </c>
      <c r="AC1154">
        <f t="shared" si="475"/>
        <v>2.1215946646836574</v>
      </c>
      <c r="AD1154">
        <f t="shared" si="476"/>
        <v>1.3427814333440868</v>
      </c>
      <c r="AE1154">
        <f t="shared" si="477"/>
        <v>1.0654530859936755</v>
      </c>
      <c r="AF1154">
        <f t="shared" si="478"/>
        <v>1.0972406091758575</v>
      </c>
      <c r="AG1154">
        <f t="shared" si="479"/>
        <v>7.7571983348633458</v>
      </c>
      <c r="AH1154">
        <f t="shared" si="480"/>
        <v>6.018515949462941</v>
      </c>
      <c r="AI1154">
        <f t="shared" si="481"/>
        <v>5.0823023573242612</v>
      </c>
      <c r="AJ1154">
        <f t="shared" si="482"/>
        <v>3.5219463704264622</v>
      </c>
      <c r="AK1154">
        <f t="shared" si="483"/>
        <v>2.2290799812825708</v>
      </c>
      <c r="AL1154">
        <f t="shared" si="484"/>
        <v>2.3955949859619281</v>
      </c>
      <c r="AM1154">
        <f t="shared" si="485"/>
        <v>2.5401300100236104</v>
      </c>
      <c r="AN1154">
        <f>ACOS(COS(RADIANS(90-$C1154)) *COS(RADIANS(90-'1. Intensity Data'!$C$8)) +SIN(RADIANS(90-'Climate Stations - U of M'!$C1154)) *SIN(RADIANS(90-'1. Intensity Data'!$C$8)) *COS(RADIANS('Climate Stations - U of M'!$D1154-'1. Intensity Data'!$C$9))) *6371</f>
        <v>507.88495043831489</v>
      </c>
    </row>
    <row r="1155" spans="1:40" x14ac:dyDescent="0.25">
      <c r="A1155" s="1">
        <v>1172</v>
      </c>
      <c r="B1155" t="s">
        <v>2336</v>
      </c>
      <c r="C1155">
        <v>48.308300000000003</v>
      </c>
      <c r="D1155">
        <v>-105.101699999999</v>
      </c>
      <c r="E1155">
        <v>635.5</v>
      </c>
      <c r="F1155" t="s">
        <v>2337</v>
      </c>
      <c r="G1155" t="s">
        <v>2345</v>
      </c>
      <c r="H1155" s="8">
        <v>1.07904</v>
      </c>
      <c r="I1155" s="8">
        <v>1.5874999999999999</v>
      </c>
      <c r="J1155" s="8">
        <v>2.7779699999999998</v>
      </c>
      <c r="K1155" s="8">
        <v>3.6767300000000001</v>
      </c>
      <c r="L1155">
        <f t="shared" ref="L1155:L1175" si="486">E1155*3.28084</f>
        <v>2084.9738200000002</v>
      </c>
      <c r="M1155">
        <f t="shared" ref="M1155:M1175" si="487">IF($G1155="E",0.028+(0.89*($H1155*($H1155/$I1155))),(0.019+(0.711*($H1155*($H1155/$I1155)))+(0.001*($L1155/100))))</f>
        <v>0.68075673462929132</v>
      </c>
      <c r="N1155">
        <f t="shared" ref="N1155:N1175" si="488">IF($G1155="E",0.671+(0.757*($J1155*($J1155/$K1155)))-(0.003*($L1155/100)),(0.338+(0.67*($J1155*($J1155/$K1155)))+(0.001*($L1155/100))))</f>
        <v>2.1973239993486167</v>
      </c>
      <c r="O1155" s="6">
        <f t="shared" ref="O1155:O1175" si="489">INDEX(LINEST($M1155:$N1155,LN($J$1:$K$1)),1)</f>
        <v>0.38766828891727012</v>
      </c>
      <c r="P1155" s="6">
        <f t="shared" ref="P1155:P1175" si="490">INDEX(LINEST($M1155:$N1155,LN($J$1:$K$1)),1,2)</f>
        <v>0.41204555317378677</v>
      </c>
      <c r="Q1155">
        <f t="shared" ref="Q1155:Q1175" si="491">O1155*LN(10)+P1155</f>
        <v>1.3046847762612019</v>
      </c>
      <c r="R1155" s="8">
        <v>1.312410177366468</v>
      </c>
      <c r="S1155">
        <f t="shared" ref="S1155:S1175" si="492">0.29*$M1155*12</f>
        <v>2.3690334365099339</v>
      </c>
      <c r="T1155">
        <f t="shared" ref="T1155:T1175" si="493">0.45*$M1155*6</f>
        <v>1.8380431834990867</v>
      </c>
      <c r="U1155">
        <f t="shared" ref="U1155:U1175" si="494">0.57*$M1155*4</f>
        <v>1.552125354954784</v>
      </c>
      <c r="V1155">
        <f t="shared" ref="V1155:V1175" si="495">0.79*$M1155*2</f>
        <v>1.0755956407142804</v>
      </c>
      <c r="W1155">
        <f t="shared" ref="W1155:W1175" si="496">M1155</f>
        <v>0.68075673462929132</v>
      </c>
      <c r="X1155">
        <f t="shared" ref="X1155:X1175" si="497">0.25*H1155+0.75*M1155</f>
        <v>0.78032755097196849</v>
      </c>
      <c r="Y1155">
        <f t="shared" ref="Y1155:Y1175" si="498">0.467*H1155+0.533*M1155</f>
        <v>0.8667550195574123</v>
      </c>
      <c r="Z1155">
        <f t="shared" ref="Z1155:Z1175" si="499">0.29*$Q1155*12</f>
        <v>4.5403030213889828</v>
      </c>
      <c r="AA1155">
        <f t="shared" ref="AA1155:AA1175" si="500">0.45*$Q1155*6</f>
        <v>3.5226488959052453</v>
      </c>
      <c r="AB1155">
        <f t="shared" ref="AB1155:AB1175" si="501">0.57*$Q1155*4</f>
        <v>2.9746812898755404</v>
      </c>
      <c r="AC1155">
        <f t="shared" ref="AC1155:AC1175" si="502">0.79*$Q1155*2</f>
        <v>2.0614019464926994</v>
      </c>
      <c r="AD1155">
        <f t="shared" ref="AD1155:AD1175" si="503">Q1155</f>
        <v>1.3046847762612019</v>
      </c>
      <c r="AE1155">
        <f t="shared" ref="AE1155:AE1175" si="504">0.25*R1155+0.75*$Q$3</f>
        <v>1.0997261809720853</v>
      </c>
      <c r="AF1155">
        <f t="shared" ref="AF1155:AF1175" si="505">0.467*R1155+0.533*$Q$3</f>
        <v>1.1612627505955269</v>
      </c>
      <c r="AG1155">
        <f t="shared" ref="AG1155:AG1175" si="506">0.29*$N1155*12</f>
        <v>7.6466875177331861</v>
      </c>
      <c r="AH1155">
        <f t="shared" ref="AH1155:AH1175" si="507">0.45*$N1155*6</f>
        <v>5.9327747982412653</v>
      </c>
      <c r="AI1155">
        <f t="shared" ref="AI1155:AI1175" si="508">0.57*$N1155*4</f>
        <v>5.0098987185148456</v>
      </c>
      <c r="AJ1155">
        <f t="shared" ref="AJ1155:AJ1175" si="509">0.79*$N1155*2</f>
        <v>3.4717719189708145</v>
      </c>
      <c r="AK1155">
        <f t="shared" ref="AK1155:AK1175" si="510">N1155</f>
        <v>2.1973239993486167</v>
      </c>
      <c r="AL1155">
        <f t="shared" ref="AL1155:AL1175" si="511">0.25*J1155+0.75*N1155</f>
        <v>2.3424854995114623</v>
      </c>
      <c r="AM1155">
        <f t="shared" ref="AM1155:AM1175" si="512">0.467*J1155+0.533*N1155</f>
        <v>2.4684856816528127</v>
      </c>
      <c r="AN1155">
        <f>ACOS(COS(RADIANS(90-$C1155)) *COS(RADIANS(90-'1. Intensity Data'!$C$8)) +SIN(RADIANS(90-'Climate Stations - U of M'!$C1155)) *SIN(RADIANS(90-'1. Intensity Data'!$C$8)) *COS(RADIANS('Climate Stations - U of M'!$D1155-'1. Intensity Data'!$C$9))) *6371</f>
        <v>553.44409905938005</v>
      </c>
    </row>
    <row r="1156" spans="1:40" x14ac:dyDescent="0.25">
      <c r="A1156" s="1">
        <v>1171</v>
      </c>
      <c r="B1156" t="s">
        <v>2334</v>
      </c>
      <c r="C1156">
        <v>48.488599999999899</v>
      </c>
      <c r="D1156">
        <v>-105.2097</v>
      </c>
      <c r="E1156">
        <v>805.6</v>
      </c>
      <c r="F1156" t="s">
        <v>2335</v>
      </c>
      <c r="G1156" t="s">
        <v>2345</v>
      </c>
      <c r="H1156" s="8">
        <v>1.06067</v>
      </c>
      <c r="I1156" s="8">
        <v>1.5529599999999999</v>
      </c>
      <c r="J1156" s="8">
        <v>2.7425000000000002</v>
      </c>
      <c r="K1156" s="8">
        <v>3.7123599999999999</v>
      </c>
      <c r="L1156">
        <f t="shared" si="486"/>
        <v>2643.0447039999999</v>
      </c>
      <c r="M1156">
        <f t="shared" si="487"/>
        <v>0.67274845168001762</v>
      </c>
      <c r="N1156">
        <f t="shared" si="488"/>
        <v>2.1254038908214068</v>
      </c>
      <c r="O1156" s="6">
        <f t="shared" si="489"/>
        <v>0.37133100626600352</v>
      </c>
      <c r="P1156" s="6">
        <f t="shared" si="490"/>
        <v>0.41536141163225004</v>
      </c>
      <c r="Q1156">
        <f t="shared" si="491"/>
        <v>1.2703826512268284</v>
      </c>
      <c r="R1156" s="8">
        <v>1.1734333063184534</v>
      </c>
      <c r="S1156">
        <f t="shared" si="492"/>
        <v>2.3411646118464611</v>
      </c>
      <c r="T1156">
        <f t="shared" si="493"/>
        <v>1.8164208195360476</v>
      </c>
      <c r="U1156">
        <f t="shared" si="494"/>
        <v>1.5338664698304401</v>
      </c>
      <c r="V1156">
        <f t="shared" si="495"/>
        <v>1.0629425536544279</v>
      </c>
      <c r="W1156">
        <f t="shared" si="496"/>
        <v>0.67274845168001762</v>
      </c>
      <c r="X1156">
        <f t="shared" si="497"/>
        <v>0.76972883876001319</v>
      </c>
      <c r="Y1156">
        <f t="shared" si="498"/>
        <v>0.85390781474544941</v>
      </c>
      <c r="Z1156">
        <f t="shared" si="499"/>
        <v>4.4209316262693621</v>
      </c>
      <c r="AA1156">
        <f t="shared" si="500"/>
        <v>3.4300331583124364</v>
      </c>
      <c r="AB1156">
        <f t="shared" si="501"/>
        <v>2.8964724447971686</v>
      </c>
      <c r="AC1156">
        <f t="shared" si="502"/>
        <v>2.0072045889383889</v>
      </c>
      <c r="AD1156">
        <f t="shared" si="503"/>
        <v>1.2703826512268284</v>
      </c>
      <c r="AE1156">
        <f t="shared" si="504"/>
        <v>1.0649819632100814</v>
      </c>
      <c r="AF1156">
        <f t="shared" si="505"/>
        <v>1.0963605518161039</v>
      </c>
      <c r="AG1156">
        <f t="shared" si="506"/>
        <v>7.3964055400584954</v>
      </c>
      <c r="AH1156">
        <f t="shared" si="507"/>
        <v>5.7385905052177986</v>
      </c>
      <c r="AI1156">
        <f t="shared" si="508"/>
        <v>4.8459208710728072</v>
      </c>
      <c r="AJ1156">
        <f t="shared" si="509"/>
        <v>3.3581381474978227</v>
      </c>
      <c r="AK1156">
        <f t="shared" si="510"/>
        <v>2.1254038908214068</v>
      </c>
      <c r="AL1156">
        <f t="shared" si="511"/>
        <v>2.2796779181160551</v>
      </c>
      <c r="AM1156">
        <f t="shared" si="512"/>
        <v>2.41358777380781</v>
      </c>
      <c r="AN1156">
        <f>ACOS(COS(RADIANS(90-$C1156)) *COS(RADIANS(90-'1. Intensity Data'!$C$8)) +SIN(RADIANS(90-'Climate Stations - U of M'!$C1156)) *SIN(RADIANS(90-'1. Intensity Data'!$C$8)) *COS(RADIANS('Climate Stations - U of M'!$D1156-'1. Intensity Data'!$C$9))) *6371</f>
        <v>552.34179045071232</v>
      </c>
    </row>
    <row r="1157" spans="1:40" x14ac:dyDescent="0.25">
      <c r="A1157">
        <v>935</v>
      </c>
      <c r="B1157" t="s">
        <v>1865</v>
      </c>
      <c r="C1157">
        <v>48.083300000000001</v>
      </c>
      <c r="D1157">
        <v>-105.5333</v>
      </c>
      <c r="E1157">
        <v>606.89999999999895</v>
      </c>
      <c r="F1157" t="s">
        <v>1866</v>
      </c>
      <c r="G1157" t="s">
        <v>2345</v>
      </c>
      <c r="H1157" s="8">
        <v>1.1432199999999999</v>
      </c>
      <c r="I1157" s="8">
        <v>1.68024</v>
      </c>
      <c r="J1157" s="8">
        <v>2.87798</v>
      </c>
      <c r="K1157" s="8">
        <v>3.8562500000000002</v>
      </c>
      <c r="L1157">
        <f t="shared" si="486"/>
        <v>1991.1417959999965</v>
      </c>
      <c r="M1157">
        <f t="shared" si="487"/>
        <v>0.72027446785935334</v>
      </c>
      <c r="N1157">
        <f t="shared" si="488"/>
        <v>2.237212207698684</v>
      </c>
      <c r="O1157" s="6">
        <f t="shared" si="489"/>
        <v>0.3877629905893949</v>
      </c>
      <c r="P1157" s="6">
        <f t="shared" si="490"/>
        <v>0.4514976442068217</v>
      </c>
      <c r="Q1157">
        <f t="shared" si="491"/>
        <v>1.3443549259527527</v>
      </c>
      <c r="R1157" s="8">
        <v>1.2800794976057936</v>
      </c>
      <c r="S1157">
        <f t="shared" si="492"/>
        <v>2.5065551481505497</v>
      </c>
      <c r="T1157">
        <f t="shared" si="493"/>
        <v>1.944741063220254</v>
      </c>
      <c r="U1157">
        <f t="shared" si="494"/>
        <v>1.6422257867193255</v>
      </c>
      <c r="V1157">
        <f t="shared" si="495"/>
        <v>1.1380336592177784</v>
      </c>
      <c r="W1157">
        <f t="shared" si="496"/>
        <v>0.72027446785935334</v>
      </c>
      <c r="X1157">
        <f t="shared" si="497"/>
        <v>0.82601085089451498</v>
      </c>
      <c r="Y1157">
        <f t="shared" si="498"/>
        <v>0.91779003136903525</v>
      </c>
      <c r="Z1157">
        <f t="shared" si="499"/>
        <v>4.6783551423155796</v>
      </c>
      <c r="AA1157">
        <f t="shared" si="500"/>
        <v>3.6297583000724325</v>
      </c>
      <c r="AB1157">
        <f t="shared" si="501"/>
        <v>3.0651292311722762</v>
      </c>
      <c r="AC1157">
        <f t="shared" si="502"/>
        <v>2.1240807830053496</v>
      </c>
      <c r="AD1157">
        <f t="shared" si="503"/>
        <v>1.3443549259527527</v>
      </c>
      <c r="AE1157">
        <f t="shared" si="504"/>
        <v>1.0916435110319167</v>
      </c>
      <c r="AF1157">
        <f t="shared" si="505"/>
        <v>1.1461643231472918</v>
      </c>
      <c r="AG1157">
        <f t="shared" si="506"/>
        <v>7.7854984827914198</v>
      </c>
      <c r="AH1157">
        <f t="shared" si="507"/>
        <v>6.0404729607864471</v>
      </c>
      <c r="AI1157">
        <f t="shared" si="508"/>
        <v>5.1008438335529993</v>
      </c>
      <c r="AJ1157">
        <f t="shared" si="509"/>
        <v>3.5347952881639211</v>
      </c>
      <c r="AK1157">
        <f t="shared" si="510"/>
        <v>2.237212207698684</v>
      </c>
      <c r="AL1157">
        <f t="shared" si="511"/>
        <v>2.3974041557740131</v>
      </c>
      <c r="AM1157">
        <f t="shared" si="512"/>
        <v>2.5364507667033989</v>
      </c>
      <c r="AN1157">
        <f>ACOS(COS(RADIANS(90-$C1157)) *COS(RADIANS(90-'1. Intensity Data'!$C$8)) +SIN(RADIANS(90-'Climate Stations - U of M'!$C1157)) *SIN(RADIANS(90-'1. Intensity Data'!$C$8)) *COS(RADIANS('Climate Stations - U of M'!$D1157-'1. Intensity Data'!$C$9))) *6371</f>
        <v>515.53629852884569</v>
      </c>
    </row>
    <row r="1158" spans="1:40" x14ac:dyDescent="0.25">
      <c r="A1158" s="1">
        <v>1168</v>
      </c>
      <c r="B1158" t="s">
        <v>2328</v>
      </c>
      <c r="C1158">
        <v>48.0944</v>
      </c>
      <c r="D1158">
        <v>-105.5744</v>
      </c>
      <c r="E1158">
        <v>605.29999999999905</v>
      </c>
      <c r="F1158" t="s">
        <v>2329</v>
      </c>
      <c r="G1158" t="s">
        <v>2345</v>
      </c>
      <c r="H1158" s="8">
        <v>1.14727</v>
      </c>
      <c r="I1158" s="8">
        <v>1.6862299999999999</v>
      </c>
      <c r="J1158" s="8">
        <v>2.88409</v>
      </c>
      <c r="K1158" s="8">
        <v>3.8742100000000002</v>
      </c>
      <c r="L1158">
        <f t="shared" si="486"/>
        <v>1985.8924519999969</v>
      </c>
      <c r="M1158">
        <f t="shared" si="487"/>
        <v>0.72271147060661967</v>
      </c>
      <c r="N1158">
        <f t="shared" si="488"/>
        <v>2.2367112650263703</v>
      </c>
      <c r="O1158" s="6">
        <f t="shared" si="489"/>
        <v>0.38701198646301233</v>
      </c>
      <c r="P1158" s="6">
        <f t="shared" si="490"/>
        <v>0.45445520334687894</v>
      </c>
      <c r="Q1158">
        <f t="shared" si="491"/>
        <v>1.3455832341866247</v>
      </c>
      <c r="R1158" s="8">
        <v>1.726333259994552</v>
      </c>
      <c r="S1158">
        <f t="shared" si="492"/>
        <v>2.5150359177110362</v>
      </c>
      <c r="T1158">
        <f t="shared" si="493"/>
        <v>1.9513209706378731</v>
      </c>
      <c r="U1158">
        <f t="shared" si="494"/>
        <v>1.6477821529830927</v>
      </c>
      <c r="V1158">
        <f t="shared" si="495"/>
        <v>1.1418841235584591</v>
      </c>
      <c r="W1158">
        <f t="shared" si="496"/>
        <v>0.72271147060661967</v>
      </c>
      <c r="X1158">
        <f t="shared" si="497"/>
        <v>0.82885110295496478</v>
      </c>
      <c r="Y1158">
        <f t="shared" si="498"/>
        <v>0.9209803038333283</v>
      </c>
      <c r="Z1158">
        <f t="shared" si="499"/>
        <v>4.6826296549694542</v>
      </c>
      <c r="AA1158">
        <f t="shared" si="500"/>
        <v>3.6330747323038866</v>
      </c>
      <c r="AB1158">
        <f t="shared" si="501"/>
        <v>3.067929773945504</v>
      </c>
      <c r="AC1158">
        <f t="shared" si="502"/>
        <v>2.1260215100148674</v>
      </c>
      <c r="AD1158">
        <f t="shared" si="503"/>
        <v>1.3455832341866247</v>
      </c>
      <c r="AE1158">
        <f t="shared" si="504"/>
        <v>1.2032069516291062</v>
      </c>
      <c r="AF1158">
        <f t="shared" si="505"/>
        <v>1.3545648301828419</v>
      </c>
      <c r="AG1158">
        <f t="shared" si="506"/>
        <v>7.7837552022917684</v>
      </c>
      <c r="AH1158">
        <f t="shared" si="507"/>
        <v>6.0391204155712011</v>
      </c>
      <c r="AI1158">
        <f t="shared" si="508"/>
        <v>5.0997016842601237</v>
      </c>
      <c r="AJ1158">
        <f t="shared" si="509"/>
        <v>3.534003798741665</v>
      </c>
      <c r="AK1158">
        <f t="shared" si="510"/>
        <v>2.2367112650263703</v>
      </c>
      <c r="AL1158">
        <f t="shared" si="511"/>
        <v>2.3985559487697778</v>
      </c>
      <c r="AM1158">
        <f t="shared" si="512"/>
        <v>2.5390371342590554</v>
      </c>
      <c r="AN1158">
        <f>ACOS(COS(RADIANS(90-$C1158)) *COS(RADIANS(90-'1. Intensity Data'!$C$8)) +SIN(RADIANS(90-'Climate Stations - U of M'!$C1158)) *SIN(RADIANS(90-'1. Intensity Data'!$C$8)) *COS(RADIANS('Climate Stations - U of M'!$D1158-'1. Intensity Data'!$C$9))) *6371</f>
        <v>512.95973363015582</v>
      </c>
    </row>
    <row r="1159" spans="1:40" x14ac:dyDescent="0.25">
      <c r="A1159">
        <v>936</v>
      </c>
      <c r="B1159" t="s">
        <v>1867</v>
      </c>
      <c r="C1159">
        <v>46.7667</v>
      </c>
      <c r="D1159">
        <v>-110.833299999999</v>
      </c>
      <c r="E1159" s="13">
        <v>1737.4</v>
      </c>
      <c r="F1159" t="s">
        <v>1868</v>
      </c>
      <c r="G1159" t="s">
        <v>2345</v>
      </c>
      <c r="H1159" s="8">
        <v>0.87187999999999999</v>
      </c>
      <c r="I1159" s="8">
        <v>1.37853</v>
      </c>
      <c r="J1159" s="8">
        <v>2.08</v>
      </c>
      <c r="K1159" s="8">
        <v>3.3603900000000002</v>
      </c>
      <c r="L1159">
        <f t="shared" si="486"/>
        <v>5700.1314160000002</v>
      </c>
      <c r="M1159">
        <f t="shared" si="487"/>
        <v>0.51878040638651324</v>
      </c>
      <c r="N1159">
        <f t="shared" si="488"/>
        <v>1.4746105516709764</v>
      </c>
      <c r="O1159" s="6">
        <f t="shared" si="489"/>
        <v>0.24433142237614563</v>
      </c>
      <c r="P1159" s="6">
        <f t="shared" si="490"/>
        <v>0.34942276984428677</v>
      </c>
      <c r="Q1159">
        <f t="shared" si="491"/>
        <v>0.91201666075763155</v>
      </c>
      <c r="R1159" s="8">
        <v>1.2844791445016905</v>
      </c>
      <c r="S1159">
        <f t="shared" si="492"/>
        <v>1.8053558142250661</v>
      </c>
      <c r="T1159">
        <f t="shared" si="493"/>
        <v>1.4007070972435858</v>
      </c>
      <c r="U1159">
        <f t="shared" si="494"/>
        <v>1.1828193265612501</v>
      </c>
      <c r="V1159">
        <f t="shared" si="495"/>
        <v>0.81967304209069092</v>
      </c>
      <c r="W1159">
        <f t="shared" si="496"/>
        <v>0.51878040638651324</v>
      </c>
      <c r="X1159">
        <f t="shared" si="497"/>
        <v>0.6070553047898849</v>
      </c>
      <c r="Y1159">
        <f t="shared" si="498"/>
        <v>0.68367791660401156</v>
      </c>
      <c r="Z1159">
        <f t="shared" si="499"/>
        <v>3.1738179794365577</v>
      </c>
      <c r="AA1159">
        <f t="shared" si="500"/>
        <v>2.4624449840456051</v>
      </c>
      <c r="AB1159">
        <f t="shared" si="501"/>
        <v>2.0793979865273999</v>
      </c>
      <c r="AC1159">
        <f t="shared" si="502"/>
        <v>1.4409863239970579</v>
      </c>
      <c r="AD1159">
        <f t="shared" si="503"/>
        <v>0.91201666075763155</v>
      </c>
      <c r="AE1159">
        <f t="shared" si="504"/>
        <v>1.0927434227558908</v>
      </c>
      <c r="AF1159">
        <f t="shared" si="505"/>
        <v>1.1482189582476756</v>
      </c>
      <c r="AG1159">
        <f t="shared" si="506"/>
        <v>5.1316447198149975</v>
      </c>
      <c r="AH1159">
        <f t="shared" si="507"/>
        <v>3.9814484895116364</v>
      </c>
      <c r="AI1159">
        <f t="shared" si="508"/>
        <v>3.362112057809826</v>
      </c>
      <c r="AJ1159">
        <f t="shared" si="509"/>
        <v>2.3298846716401429</v>
      </c>
      <c r="AK1159">
        <f t="shared" si="510"/>
        <v>1.4746105516709764</v>
      </c>
      <c r="AL1159">
        <f t="shared" si="511"/>
        <v>1.6259579137532323</v>
      </c>
      <c r="AM1159">
        <f t="shared" si="512"/>
        <v>1.7573274240406307</v>
      </c>
      <c r="AN1159">
        <f>ACOS(COS(RADIANS(90-$C1159)) *COS(RADIANS(90-'1. Intensity Data'!$C$8)) +SIN(RADIANS(90-'Climate Stations - U of M'!$C1159)) *SIN(RADIANS(90-'1. Intensity Data'!$C$8)) *COS(RADIANS('Climate Stations - U of M'!$D1159-'1. Intensity Data'!$C$9))) *6371</f>
        <v>92.117704906136936</v>
      </c>
    </row>
    <row r="1160" spans="1:40" x14ac:dyDescent="0.25">
      <c r="A1160" s="1">
        <v>1101</v>
      </c>
      <c r="B1160" t="s">
        <v>2196</v>
      </c>
      <c r="C1160">
        <v>47.45</v>
      </c>
      <c r="D1160">
        <v>-112.8167</v>
      </c>
      <c r="E1160" s="13">
        <v>1816.5999999999899</v>
      </c>
      <c r="F1160" t="s">
        <v>2197</v>
      </c>
      <c r="G1160" t="s">
        <v>2345</v>
      </c>
      <c r="H1160" s="8">
        <v>1.18614</v>
      </c>
      <c r="I1160" s="8">
        <v>2.1044</v>
      </c>
      <c r="J1160" s="8">
        <v>2.48889</v>
      </c>
      <c r="K1160" s="8">
        <v>4.5069800000000004</v>
      </c>
      <c r="L1160">
        <f t="shared" si="486"/>
        <v>5959.9739439999667</v>
      </c>
      <c r="M1160">
        <f t="shared" si="487"/>
        <v>0.62302281345941835</v>
      </c>
      <c r="N1160">
        <f t="shared" si="488"/>
        <v>1.5326518349572953</v>
      </c>
      <c r="O1160" s="6">
        <f t="shared" si="489"/>
        <v>0.23252138861037297</v>
      </c>
      <c r="P1160" s="6">
        <f t="shared" si="490"/>
        <v>0.46185126852425473</v>
      </c>
      <c r="Q1160">
        <f t="shared" si="491"/>
        <v>0.99725155174077507</v>
      </c>
      <c r="R1160" s="8">
        <v>1.5671839543095132</v>
      </c>
      <c r="S1160">
        <f t="shared" si="492"/>
        <v>2.1681193908387755</v>
      </c>
      <c r="T1160">
        <f t="shared" si="493"/>
        <v>1.6821615963404295</v>
      </c>
      <c r="U1160">
        <f t="shared" si="494"/>
        <v>1.4204920146874738</v>
      </c>
      <c r="V1160">
        <f t="shared" si="495"/>
        <v>0.98437604526588107</v>
      </c>
      <c r="W1160">
        <f t="shared" si="496"/>
        <v>0.62302281345941835</v>
      </c>
      <c r="X1160">
        <f t="shared" si="497"/>
        <v>0.76380211009456378</v>
      </c>
      <c r="Y1160">
        <f t="shared" si="498"/>
        <v>0.88599853957386998</v>
      </c>
      <c r="Z1160">
        <f t="shared" si="499"/>
        <v>3.4704354000578972</v>
      </c>
      <c r="AA1160">
        <f t="shared" si="500"/>
        <v>2.6925791897000924</v>
      </c>
      <c r="AB1160">
        <f t="shared" si="501"/>
        <v>2.2737335379689672</v>
      </c>
      <c r="AC1160">
        <f t="shared" si="502"/>
        <v>1.5756574517504247</v>
      </c>
      <c r="AD1160">
        <f t="shared" si="503"/>
        <v>0.99725155174077507</v>
      </c>
      <c r="AE1160">
        <f t="shared" si="504"/>
        <v>1.1634196252078466</v>
      </c>
      <c r="AF1160">
        <f t="shared" si="505"/>
        <v>1.2802421044279289</v>
      </c>
      <c r="AG1160">
        <f t="shared" si="506"/>
        <v>5.3336283856513873</v>
      </c>
      <c r="AH1160">
        <f t="shared" si="507"/>
        <v>4.1381599543846974</v>
      </c>
      <c r="AI1160">
        <f t="shared" si="508"/>
        <v>3.494446183702633</v>
      </c>
      <c r="AJ1160">
        <f t="shared" si="509"/>
        <v>2.4215898992325267</v>
      </c>
      <c r="AK1160">
        <f t="shared" si="510"/>
        <v>1.5326518349572953</v>
      </c>
      <c r="AL1160">
        <f t="shared" si="511"/>
        <v>1.7717113762179713</v>
      </c>
      <c r="AM1160">
        <f t="shared" si="512"/>
        <v>1.9792150580322385</v>
      </c>
      <c r="AN1160">
        <f>ACOS(COS(RADIANS(90-$C1160)) *COS(RADIANS(90-'1. Intensity Data'!$C$8)) +SIN(RADIANS(90-'Climate Stations - U of M'!$C1160)) *SIN(RADIANS(90-'1. Intensity Data'!$C$8)) *COS(RADIANS('Climate Stations - U of M'!$D1160-'1. Intensity Data'!$C$9))) *6371</f>
        <v>113.29758560959759</v>
      </c>
    </row>
    <row r="1161" spans="1:40" x14ac:dyDescent="0.25">
      <c r="A1161">
        <v>937</v>
      </c>
      <c r="B1161" t="s">
        <v>1869</v>
      </c>
      <c r="C1161">
        <v>46.049999999999898</v>
      </c>
      <c r="D1161">
        <v>-112.45</v>
      </c>
      <c r="E1161" s="13">
        <v>1936.7</v>
      </c>
      <c r="F1161" t="s">
        <v>1870</v>
      </c>
      <c r="G1161" t="s">
        <v>2345</v>
      </c>
      <c r="H1161" s="8">
        <v>0.88504000000000005</v>
      </c>
      <c r="I1161" s="8">
        <v>1.5127699999999999</v>
      </c>
      <c r="J1161" s="8">
        <v>1.8860600000000001</v>
      </c>
      <c r="K1161" s="8">
        <v>3.2</v>
      </c>
      <c r="L1161">
        <f t="shared" si="486"/>
        <v>6354.0028279999997</v>
      </c>
      <c r="M1161">
        <f t="shared" si="487"/>
        <v>0.48883229005334594</v>
      </c>
      <c r="N1161">
        <f t="shared" si="488"/>
        <v>1.3218853210866253</v>
      </c>
      <c r="O1161" s="6">
        <f t="shared" si="489"/>
        <v>0.21294686403361454</v>
      </c>
      <c r="P1161" s="6">
        <f t="shared" si="490"/>
        <v>0.34122877163936383</v>
      </c>
      <c r="Q1161">
        <f t="shared" si="491"/>
        <v>0.83155704636299466</v>
      </c>
      <c r="R1161" s="8">
        <v>1.3071392272474536</v>
      </c>
      <c r="S1161">
        <f t="shared" si="492"/>
        <v>1.7011363693856436</v>
      </c>
      <c r="T1161">
        <f t="shared" si="493"/>
        <v>1.3198471831440339</v>
      </c>
      <c r="U1161">
        <f t="shared" si="494"/>
        <v>1.1145376213216287</v>
      </c>
      <c r="V1161">
        <f t="shared" si="495"/>
        <v>0.77235501828428665</v>
      </c>
      <c r="W1161">
        <f t="shared" si="496"/>
        <v>0.48883229005334594</v>
      </c>
      <c r="X1161">
        <f t="shared" si="497"/>
        <v>0.58788421754000941</v>
      </c>
      <c r="Y1161">
        <f t="shared" si="498"/>
        <v>0.67386129059843347</v>
      </c>
      <c r="Z1161">
        <f t="shared" si="499"/>
        <v>2.893818521343221</v>
      </c>
      <c r="AA1161">
        <f t="shared" si="500"/>
        <v>2.2452040251800858</v>
      </c>
      <c r="AB1161">
        <f t="shared" si="501"/>
        <v>1.8959500657076276</v>
      </c>
      <c r="AC1161">
        <f t="shared" si="502"/>
        <v>1.3138601332535316</v>
      </c>
      <c r="AD1161">
        <f t="shared" si="503"/>
        <v>0.83155704636299466</v>
      </c>
      <c r="AE1161">
        <f t="shared" si="504"/>
        <v>1.0984084434423316</v>
      </c>
      <c r="AF1161">
        <f t="shared" si="505"/>
        <v>1.1588012168899469</v>
      </c>
      <c r="AG1161">
        <f t="shared" si="506"/>
        <v>4.6001609173814551</v>
      </c>
      <c r="AH1161">
        <f t="shared" si="507"/>
        <v>3.5690903669338887</v>
      </c>
      <c r="AI1161">
        <f t="shared" si="508"/>
        <v>3.0138985320775054</v>
      </c>
      <c r="AJ1161">
        <f t="shared" si="509"/>
        <v>2.0885788073168681</v>
      </c>
      <c r="AK1161">
        <f t="shared" si="510"/>
        <v>1.3218853210866253</v>
      </c>
      <c r="AL1161">
        <f t="shared" si="511"/>
        <v>1.462928990814969</v>
      </c>
      <c r="AM1161">
        <f t="shared" si="512"/>
        <v>1.5853548961391715</v>
      </c>
      <c r="AN1161">
        <f>ACOS(COS(RADIANS(90-$C1161)) *COS(RADIANS(90-'1. Intensity Data'!$C$8)) +SIN(RADIANS(90-'Climate Stations - U of M'!$C1161)) *SIN(RADIANS(90-'1. Intensity Data'!$C$8)) *COS(RADIANS('Climate Stations - U of M'!$D1161-'1. Intensity Data'!$C$9))) *6371</f>
        <v>68.856326838860696</v>
      </c>
    </row>
    <row r="1162" spans="1:40" x14ac:dyDescent="0.25">
      <c r="A1162">
        <v>938</v>
      </c>
      <c r="B1162" t="s">
        <v>1871</v>
      </c>
      <c r="C1162">
        <v>45.121699999999898</v>
      </c>
      <c r="D1162">
        <v>-107.4061</v>
      </c>
      <c r="E1162" s="13">
        <v>1136.9000000000001</v>
      </c>
      <c r="F1162" t="s">
        <v>1872</v>
      </c>
      <c r="G1162" t="s">
        <v>2345</v>
      </c>
      <c r="H1162" s="8">
        <v>1.08562</v>
      </c>
      <c r="I1162" s="8">
        <v>1.71787</v>
      </c>
      <c r="J1162" s="8">
        <v>2.5654499999999998</v>
      </c>
      <c r="K1162" s="8">
        <v>4.1465399999999999</v>
      </c>
      <c r="L1162">
        <f t="shared" si="486"/>
        <v>3729.9869960000001</v>
      </c>
      <c r="M1162">
        <f t="shared" si="487"/>
        <v>0.63859800690157009</v>
      </c>
      <c r="N1162">
        <f t="shared" si="488"/>
        <v>1.7606373372596631</v>
      </c>
      <c r="O1162" s="6">
        <f t="shared" si="489"/>
        <v>0.28681818302223733</v>
      </c>
      <c r="P1162" s="6">
        <f t="shared" si="490"/>
        <v>0.43979079200637994</v>
      </c>
      <c r="Q1162">
        <f t="shared" si="491"/>
        <v>1.1002140646330214</v>
      </c>
      <c r="R1162" s="8">
        <v>1.272025821619442</v>
      </c>
      <c r="S1162">
        <f t="shared" si="492"/>
        <v>2.2223210640174638</v>
      </c>
      <c r="T1162">
        <f t="shared" si="493"/>
        <v>1.7242146186342393</v>
      </c>
      <c r="U1162">
        <f t="shared" si="494"/>
        <v>1.4560034557355797</v>
      </c>
      <c r="V1162">
        <f t="shared" si="495"/>
        <v>1.0089848509044808</v>
      </c>
      <c r="W1162">
        <f t="shared" si="496"/>
        <v>0.63859800690157009</v>
      </c>
      <c r="X1162">
        <f t="shared" si="497"/>
        <v>0.7503535051761776</v>
      </c>
      <c r="Y1162">
        <f t="shared" si="498"/>
        <v>0.84735727767853697</v>
      </c>
      <c r="Z1162">
        <f t="shared" si="499"/>
        <v>3.8287449449229141</v>
      </c>
      <c r="AA1162">
        <f t="shared" si="500"/>
        <v>2.9705779745091578</v>
      </c>
      <c r="AB1162">
        <f t="shared" si="501"/>
        <v>2.5084880673632886</v>
      </c>
      <c r="AC1162">
        <f t="shared" si="502"/>
        <v>1.738338222120174</v>
      </c>
      <c r="AD1162">
        <f t="shared" si="503"/>
        <v>1.1002140646330214</v>
      </c>
      <c r="AE1162">
        <f t="shared" si="504"/>
        <v>1.0896300920353288</v>
      </c>
      <c r="AF1162">
        <f t="shared" si="505"/>
        <v>1.1424032564616655</v>
      </c>
      <c r="AG1162">
        <f t="shared" si="506"/>
        <v>6.1270179336636268</v>
      </c>
      <c r="AH1162">
        <f t="shared" si="507"/>
        <v>4.7537208106010906</v>
      </c>
      <c r="AI1162">
        <f t="shared" si="508"/>
        <v>4.0142531289520313</v>
      </c>
      <c r="AJ1162">
        <f t="shared" si="509"/>
        <v>2.7818069928702678</v>
      </c>
      <c r="AK1162">
        <f t="shared" si="510"/>
        <v>1.7606373372596631</v>
      </c>
      <c r="AL1162">
        <f t="shared" si="511"/>
        <v>1.9618405029447472</v>
      </c>
      <c r="AM1162">
        <f t="shared" si="512"/>
        <v>2.1364848507594005</v>
      </c>
      <c r="AN1162">
        <f>ACOS(COS(RADIANS(90-$C1162)) *COS(RADIANS(90-'1. Intensity Data'!$C$8)) +SIN(RADIANS(90-'Climate Stations - U of M'!$C1162)) *SIN(RADIANS(90-'1. Intensity Data'!$C$8)) *COS(RADIANS('Climate Stations - U of M'!$D1162-'1. Intensity Data'!$C$9))) *6371</f>
        <v>392.3290268477046</v>
      </c>
    </row>
    <row r="1163" spans="1:40" x14ac:dyDescent="0.25">
      <c r="A1163">
        <v>939</v>
      </c>
      <c r="B1163" t="s">
        <v>1873</v>
      </c>
      <c r="C1163">
        <v>48.833300000000001</v>
      </c>
      <c r="D1163">
        <v>-115.7</v>
      </c>
      <c r="E1163">
        <v>923.79999999999905</v>
      </c>
      <c r="F1163" t="s">
        <v>1874</v>
      </c>
      <c r="G1163" t="s">
        <v>2346</v>
      </c>
      <c r="H1163" s="8">
        <v>0.85148000000000001</v>
      </c>
      <c r="I1163" s="8">
        <v>1.51502</v>
      </c>
      <c r="J1163" s="8">
        <v>1.9787600000000001</v>
      </c>
      <c r="K1163" s="8">
        <v>3.2</v>
      </c>
      <c r="L1163">
        <f t="shared" si="486"/>
        <v>3030.839991999997</v>
      </c>
      <c r="M1163">
        <f t="shared" si="487"/>
        <v>0.3895599697833681</v>
      </c>
      <c r="N1163">
        <f t="shared" si="488"/>
        <v>1.1881143568550001</v>
      </c>
      <c r="O1163" s="6">
        <f t="shared" si="489"/>
        <v>0.20412824412422778</v>
      </c>
      <c r="P1163" s="6">
        <f t="shared" si="490"/>
        <v>0.24806905289600734</v>
      </c>
      <c r="Q1163">
        <f t="shared" si="491"/>
        <v>0.71809170487550367</v>
      </c>
      <c r="R1163" s="8">
        <v>1.183798309893656</v>
      </c>
      <c r="S1163">
        <f t="shared" si="492"/>
        <v>1.355668694846121</v>
      </c>
      <c r="T1163">
        <f t="shared" si="493"/>
        <v>1.051811918415094</v>
      </c>
      <c r="U1163">
        <f t="shared" si="494"/>
        <v>0.88819673110607922</v>
      </c>
      <c r="V1163">
        <f t="shared" si="495"/>
        <v>0.61550475225772161</v>
      </c>
      <c r="W1163">
        <f t="shared" si="496"/>
        <v>0.3895599697833681</v>
      </c>
      <c r="X1163">
        <f t="shared" si="497"/>
        <v>0.50503997733752604</v>
      </c>
      <c r="Y1163">
        <f t="shared" si="498"/>
        <v>0.60527662389453529</v>
      </c>
      <c r="Z1163">
        <f t="shared" si="499"/>
        <v>2.4989591329667524</v>
      </c>
      <c r="AA1163">
        <f t="shared" si="500"/>
        <v>1.9388476031638602</v>
      </c>
      <c r="AB1163">
        <f t="shared" si="501"/>
        <v>1.6372490871161482</v>
      </c>
      <c r="AC1163">
        <f t="shared" si="502"/>
        <v>1.1345848937032958</v>
      </c>
      <c r="AD1163">
        <f t="shared" si="503"/>
        <v>0.71809170487550367</v>
      </c>
      <c r="AE1163">
        <f t="shared" si="504"/>
        <v>1.0675732141038821</v>
      </c>
      <c r="AF1163">
        <f t="shared" si="505"/>
        <v>1.1012010084857233</v>
      </c>
      <c r="AG1163">
        <f t="shared" si="506"/>
        <v>4.1346379618554003</v>
      </c>
      <c r="AH1163">
        <f t="shared" si="507"/>
        <v>3.2079087635085006</v>
      </c>
      <c r="AI1163">
        <f t="shared" si="508"/>
        <v>2.7089007336294002</v>
      </c>
      <c r="AJ1163">
        <f t="shared" si="509"/>
        <v>1.8772206838309002</v>
      </c>
      <c r="AK1163">
        <f t="shared" si="510"/>
        <v>1.1881143568550001</v>
      </c>
      <c r="AL1163">
        <f t="shared" si="511"/>
        <v>1.3857757676412501</v>
      </c>
      <c r="AM1163">
        <f t="shared" si="512"/>
        <v>1.5573458722037152</v>
      </c>
      <c r="AN1163">
        <f>ACOS(COS(RADIANS(90-$C1163)) *COS(RADIANS(90-'1. Intensity Data'!$C$8)) +SIN(RADIANS(90-'Climate Stations - U of M'!$C1163)) *SIN(RADIANS(90-'1. Intensity Data'!$C$8)) *COS(RADIANS('Climate Stations - U of M'!$D1163-'1. Intensity Data'!$C$9))) *6371</f>
        <v>371.75597598803961</v>
      </c>
    </row>
    <row r="1164" spans="1:40" x14ac:dyDescent="0.25">
      <c r="A1164" s="1">
        <v>1053</v>
      </c>
      <c r="B1164" t="s">
        <v>2101</v>
      </c>
      <c r="C1164">
        <v>48.916699999999899</v>
      </c>
      <c r="D1164">
        <v>-115.6567</v>
      </c>
      <c r="E1164">
        <v>914.39999999999895</v>
      </c>
      <c r="F1164" t="s">
        <v>2102</v>
      </c>
      <c r="G1164" t="s">
        <v>2346</v>
      </c>
      <c r="H1164" s="8">
        <v>0.85124</v>
      </c>
      <c r="I1164" s="8">
        <v>1.5246299999999999</v>
      </c>
      <c r="J1164" s="8">
        <v>1.9774</v>
      </c>
      <c r="K1164" s="8">
        <v>3.2</v>
      </c>
      <c r="L1164">
        <f t="shared" si="486"/>
        <v>3000.0000959999966</v>
      </c>
      <c r="M1164">
        <f t="shared" si="487"/>
        <v>0.38691633556813443</v>
      </c>
      <c r="N1164">
        <f t="shared" si="488"/>
        <v>1.1866794413350001</v>
      </c>
      <c r="O1164" s="6">
        <f t="shared" si="489"/>
        <v>0.20443721947880941</v>
      </c>
      <c r="P1164" s="6">
        <f t="shared" si="490"/>
        <v>0.24521125328488302</v>
      </c>
      <c r="Q1164">
        <f t="shared" si="491"/>
        <v>0.71594534730994153</v>
      </c>
      <c r="R1164" s="8">
        <v>1.0702672809389988</v>
      </c>
      <c r="S1164">
        <f t="shared" si="492"/>
        <v>1.3464688477771078</v>
      </c>
      <c r="T1164">
        <f t="shared" si="493"/>
        <v>1.044674106033963</v>
      </c>
      <c r="U1164">
        <f t="shared" si="494"/>
        <v>0.88216924509534644</v>
      </c>
      <c r="V1164">
        <f t="shared" si="495"/>
        <v>0.61132781019765248</v>
      </c>
      <c r="W1164">
        <f t="shared" si="496"/>
        <v>0.38691633556813443</v>
      </c>
      <c r="X1164">
        <f t="shared" si="497"/>
        <v>0.50299725167610077</v>
      </c>
      <c r="Y1164">
        <f t="shared" si="498"/>
        <v>0.60375548685781566</v>
      </c>
      <c r="Z1164">
        <f t="shared" si="499"/>
        <v>2.4914898086385961</v>
      </c>
      <c r="AA1164">
        <f t="shared" si="500"/>
        <v>1.9330524377368423</v>
      </c>
      <c r="AB1164">
        <f t="shared" si="501"/>
        <v>1.6323553918666664</v>
      </c>
      <c r="AC1164">
        <f t="shared" si="502"/>
        <v>1.1311936487497076</v>
      </c>
      <c r="AD1164">
        <f t="shared" si="503"/>
        <v>0.71594534730994153</v>
      </c>
      <c r="AE1164">
        <f t="shared" si="504"/>
        <v>1.0391904568652179</v>
      </c>
      <c r="AF1164">
        <f t="shared" si="505"/>
        <v>1.0481820179638985</v>
      </c>
      <c r="AG1164">
        <f t="shared" si="506"/>
        <v>4.1296444558458001</v>
      </c>
      <c r="AH1164">
        <f t="shared" si="507"/>
        <v>3.2040344916045007</v>
      </c>
      <c r="AI1164">
        <f t="shared" si="508"/>
        <v>2.7056291262437999</v>
      </c>
      <c r="AJ1164">
        <f t="shared" si="509"/>
        <v>1.8749535173093004</v>
      </c>
      <c r="AK1164">
        <f t="shared" si="510"/>
        <v>1.1866794413350001</v>
      </c>
      <c r="AL1164">
        <f t="shared" si="511"/>
        <v>1.3843595810012501</v>
      </c>
      <c r="AM1164">
        <f t="shared" si="512"/>
        <v>1.5559459422315554</v>
      </c>
      <c r="AN1164">
        <f>ACOS(COS(RADIANS(90-$C1164)) *COS(RADIANS(90-'1. Intensity Data'!$C$8)) +SIN(RADIANS(90-'Climate Stations - U of M'!$C1164)) *SIN(RADIANS(90-'1. Intensity Data'!$C$8)) *COS(RADIANS('Climate Stations - U of M'!$D1164-'1. Intensity Data'!$C$9))) *6371</f>
        <v>375.52104785038324</v>
      </c>
    </row>
    <row r="1165" spans="1:40" x14ac:dyDescent="0.25">
      <c r="A1165">
        <v>940</v>
      </c>
      <c r="B1165" t="s">
        <v>1875</v>
      </c>
      <c r="C1165">
        <v>48.828600000000002</v>
      </c>
      <c r="D1165">
        <v>-115.7467</v>
      </c>
      <c r="E1165" s="13">
        <v>1045.5</v>
      </c>
      <c r="F1165" t="s">
        <v>1876</v>
      </c>
      <c r="G1165" t="s">
        <v>2346</v>
      </c>
      <c r="H1165" s="8">
        <v>0.85057000000000005</v>
      </c>
      <c r="I1165" s="8">
        <v>1.5</v>
      </c>
      <c r="J1165" s="8">
        <v>1.9785699999999999</v>
      </c>
      <c r="K1165" s="8">
        <v>3.2</v>
      </c>
      <c r="L1165">
        <f t="shared" si="486"/>
        <v>3430.1182199999998</v>
      </c>
      <c r="M1165">
        <f t="shared" si="487"/>
        <v>0.39622564220260004</v>
      </c>
      <c r="N1165">
        <f t="shared" si="488"/>
        <v>1.1919497116009374</v>
      </c>
      <c r="O1165" s="6">
        <f t="shared" si="489"/>
        <v>0.20340475204113742</v>
      </c>
      <c r="P1165" s="6">
        <f t="shared" si="490"/>
        <v>0.25523621181279088</v>
      </c>
      <c r="Q1165">
        <f t="shared" si="491"/>
        <v>0.72359296170686416</v>
      </c>
      <c r="R1165" s="8">
        <v>1.488246778888862</v>
      </c>
      <c r="S1165">
        <f t="shared" si="492"/>
        <v>1.3788652348650481</v>
      </c>
      <c r="T1165">
        <f t="shared" si="493"/>
        <v>1.0698092339470202</v>
      </c>
      <c r="U1165">
        <f t="shared" si="494"/>
        <v>0.90339446422192804</v>
      </c>
      <c r="V1165">
        <f t="shared" si="495"/>
        <v>0.62603651468010812</v>
      </c>
      <c r="W1165">
        <f t="shared" si="496"/>
        <v>0.39622564220260004</v>
      </c>
      <c r="X1165">
        <f t="shared" si="497"/>
        <v>0.50981173165195004</v>
      </c>
      <c r="Y1165">
        <f t="shared" si="498"/>
        <v>0.60840445729398585</v>
      </c>
      <c r="Z1165">
        <f t="shared" si="499"/>
        <v>2.5181035067398874</v>
      </c>
      <c r="AA1165">
        <f t="shared" si="500"/>
        <v>1.9537009966085335</v>
      </c>
      <c r="AB1165">
        <f t="shared" si="501"/>
        <v>1.6497919526916502</v>
      </c>
      <c r="AC1165">
        <f t="shared" si="502"/>
        <v>1.1432768794968453</v>
      </c>
      <c r="AD1165">
        <f t="shared" si="503"/>
        <v>0.72359296170686416</v>
      </c>
      <c r="AE1165">
        <f t="shared" si="504"/>
        <v>1.1436853313526836</v>
      </c>
      <c r="AF1165">
        <f t="shared" si="505"/>
        <v>1.2433784435064847</v>
      </c>
      <c r="AG1165">
        <f t="shared" si="506"/>
        <v>4.1479849963712621</v>
      </c>
      <c r="AH1165">
        <f t="shared" si="507"/>
        <v>3.2182642213225314</v>
      </c>
      <c r="AI1165">
        <f t="shared" si="508"/>
        <v>2.7176453424501372</v>
      </c>
      <c r="AJ1165">
        <f t="shared" si="509"/>
        <v>1.8832805443294813</v>
      </c>
      <c r="AK1165">
        <f t="shared" si="510"/>
        <v>1.1919497116009374</v>
      </c>
      <c r="AL1165">
        <f t="shared" si="511"/>
        <v>1.3886047837007029</v>
      </c>
      <c r="AM1165">
        <f t="shared" si="512"/>
        <v>1.5593013862832996</v>
      </c>
      <c r="AN1165">
        <f>ACOS(COS(RADIANS(90-$C1165)) *COS(RADIANS(90-'1. Intensity Data'!$C$8)) +SIN(RADIANS(90-'Climate Stations - U of M'!$C1165)) *SIN(RADIANS(90-'1. Intensity Data'!$C$8)) *COS(RADIANS('Climate Stations - U of M'!$D1165-'1. Intensity Data'!$C$9))) *6371</f>
        <v>374.01503193576519</v>
      </c>
    </row>
    <row r="1166" spans="1:40" x14ac:dyDescent="0.25">
      <c r="A1166">
        <v>941</v>
      </c>
      <c r="B1166" t="s">
        <v>1877</v>
      </c>
      <c r="C1166">
        <v>48.9514</v>
      </c>
      <c r="D1166">
        <v>-115.6267</v>
      </c>
      <c r="E1166">
        <v>940.29999999999905</v>
      </c>
      <c r="F1166" t="s">
        <v>1878</v>
      </c>
      <c r="G1166" t="s">
        <v>2346</v>
      </c>
      <c r="H1166" s="8">
        <v>0.85152000000000005</v>
      </c>
      <c r="I1166" s="8">
        <v>1.52555</v>
      </c>
      <c r="J1166" s="8">
        <v>1.97665</v>
      </c>
      <c r="K1166" s="8">
        <v>3.2</v>
      </c>
      <c r="L1166">
        <f t="shared" si="486"/>
        <v>3084.9738519999969</v>
      </c>
      <c r="M1166">
        <f t="shared" si="487"/>
        <v>0.38778449430932188</v>
      </c>
      <c r="N1166">
        <f t="shared" si="488"/>
        <v>1.1869082694809376</v>
      </c>
      <c r="O1166" s="6">
        <f t="shared" si="489"/>
        <v>0.20427379237361015</v>
      </c>
      <c r="P1166" s="6">
        <f t="shared" si="490"/>
        <v>0.24619269106326636</v>
      </c>
      <c r="Q1166">
        <f t="shared" si="491"/>
        <v>0.71655048027210189</v>
      </c>
      <c r="R1166" s="8">
        <v>1.3101126961612177</v>
      </c>
      <c r="S1166">
        <f t="shared" si="492"/>
        <v>1.34949004019644</v>
      </c>
      <c r="T1166">
        <f t="shared" si="493"/>
        <v>1.0470181346351692</v>
      </c>
      <c r="U1166">
        <f t="shared" si="494"/>
        <v>0.88414864702525386</v>
      </c>
      <c r="V1166">
        <f t="shared" si="495"/>
        <v>0.61269950100872861</v>
      </c>
      <c r="W1166">
        <f t="shared" si="496"/>
        <v>0.38778449430932188</v>
      </c>
      <c r="X1166">
        <f t="shared" si="497"/>
        <v>0.50371837073199144</v>
      </c>
      <c r="Y1166">
        <f t="shared" si="498"/>
        <v>0.60434897546686861</v>
      </c>
      <c r="Z1166">
        <f t="shared" si="499"/>
        <v>2.4935956713469145</v>
      </c>
      <c r="AA1166">
        <f t="shared" si="500"/>
        <v>1.9346862967346752</v>
      </c>
      <c r="AB1166">
        <f t="shared" si="501"/>
        <v>1.6337350950203922</v>
      </c>
      <c r="AC1166">
        <f t="shared" si="502"/>
        <v>1.132149758829921</v>
      </c>
      <c r="AD1166">
        <f t="shared" si="503"/>
        <v>0.71655048027210189</v>
      </c>
      <c r="AE1166">
        <f t="shared" si="504"/>
        <v>1.0991518106707727</v>
      </c>
      <c r="AF1166">
        <f t="shared" si="505"/>
        <v>1.1601898268726747</v>
      </c>
      <c r="AG1166">
        <f t="shared" si="506"/>
        <v>4.1304407777936625</v>
      </c>
      <c r="AH1166">
        <f t="shared" si="507"/>
        <v>3.2046523275985317</v>
      </c>
      <c r="AI1166">
        <f t="shared" si="508"/>
        <v>2.7061508544165376</v>
      </c>
      <c r="AJ1166">
        <f t="shared" si="509"/>
        <v>1.8753150657798816</v>
      </c>
      <c r="AK1166">
        <f t="shared" si="510"/>
        <v>1.1869082694809376</v>
      </c>
      <c r="AL1166">
        <f t="shared" si="511"/>
        <v>1.3843437021107032</v>
      </c>
      <c r="AM1166">
        <f t="shared" si="512"/>
        <v>1.5557176576333398</v>
      </c>
      <c r="AN1166">
        <f>ACOS(COS(RADIANS(90-$C1166)) *COS(RADIANS(90-'1. Intensity Data'!$C$8)) +SIN(RADIANS(90-'Climate Stations - U of M'!$C1166)) *SIN(RADIANS(90-'1. Intensity Data'!$C$8)) *COS(RADIANS('Climate Stations - U of M'!$D1166-'1. Intensity Data'!$C$9))) *6371</f>
        <v>376.51185431844658</v>
      </c>
    </row>
    <row r="1167" spans="1:40" x14ac:dyDescent="0.25">
      <c r="A1167">
        <v>884</v>
      </c>
      <c r="B1167" t="s">
        <v>1766</v>
      </c>
      <c r="C1167">
        <v>48.833300000000001</v>
      </c>
      <c r="D1167">
        <v>-115.7167</v>
      </c>
      <c r="E1167">
        <v>854</v>
      </c>
      <c r="F1167" t="s">
        <v>1767</v>
      </c>
      <c r="G1167" t="s">
        <v>2346</v>
      </c>
      <c r="H1167" s="8">
        <v>0.85074000000000005</v>
      </c>
      <c r="I1167" s="8">
        <v>1.51111</v>
      </c>
      <c r="J1167" s="8">
        <v>1.9750000000000001</v>
      </c>
      <c r="K1167" s="8">
        <v>3.2</v>
      </c>
      <c r="L1167">
        <f t="shared" si="486"/>
        <v>2801.83736</v>
      </c>
      <c r="M1167">
        <f t="shared" si="487"/>
        <v>0.38755766415039011</v>
      </c>
      <c r="N1167">
        <f t="shared" si="488"/>
        <v>1.1827117329750001</v>
      </c>
      <c r="O1167" s="6">
        <f t="shared" si="489"/>
        <v>0.20325904722985785</v>
      </c>
      <c r="P1167" s="6">
        <f t="shared" si="490"/>
        <v>0.2466692286397133</v>
      </c>
      <c r="Q1167">
        <f t="shared" si="491"/>
        <v>0.71469048080735664</v>
      </c>
      <c r="R1167" s="8">
        <v>1.1677616530686337</v>
      </c>
      <c r="S1167">
        <f t="shared" si="492"/>
        <v>1.3487006712433576</v>
      </c>
      <c r="T1167">
        <f t="shared" si="493"/>
        <v>1.0464056932060533</v>
      </c>
      <c r="U1167">
        <f t="shared" si="494"/>
        <v>0.88363147426288935</v>
      </c>
      <c r="V1167">
        <f t="shared" si="495"/>
        <v>0.61234110935761643</v>
      </c>
      <c r="W1167">
        <f t="shared" si="496"/>
        <v>0.38755766415039011</v>
      </c>
      <c r="X1167">
        <f t="shared" si="497"/>
        <v>0.50335324811279258</v>
      </c>
      <c r="Y1167">
        <f t="shared" si="498"/>
        <v>0.60386381499215802</v>
      </c>
      <c r="Z1167">
        <f t="shared" si="499"/>
        <v>2.4871228732096009</v>
      </c>
      <c r="AA1167">
        <f t="shared" si="500"/>
        <v>1.9296642981798631</v>
      </c>
      <c r="AB1167">
        <f t="shared" si="501"/>
        <v>1.629494296240773</v>
      </c>
      <c r="AC1167">
        <f t="shared" si="502"/>
        <v>1.1292109596756235</v>
      </c>
      <c r="AD1167">
        <f t="shared" si="503"/>
        <v>0.71469048080735664</v>
      </c>
      <c r="AE1167">
        <f t="shared" si="504"/>
        <v>1.0635640498976267</v>
      </c>
      <c r="AF1167">
        <f t="shared" si="505"/>
        <v>1.0937118897484379</v>
      </c>
      <c r="AG1167">
        <f t="shared" si="506"/>
        <v>4.1158368307529996</v>
      </c>
      <c r="AH1167">
        <f t="shared" si="507"/>
        <v>3.1933216790325005</v>
      </c>
      <c r="AI1167">
        <f t="shared" si="508"/>
        <v>2.6965827511830001</v>
      </c>
      <c r="AJ1167">
        <f t="shared" si="509"/>
        <v>1.8686845381005002</v>
      </c>
      <c r="AK1167">
        <f t="shared" si="510"/>
        <v>1.1827117329750001</v>
      </c>
      <c r="AL1167">
        <f t="shared" si="511"/>
        <v>1.3807837997312502</v>
      </c>
      <c r="AM1167">
        <f t="shared" si="512"/>
        <v>1.5527103536756752</v>
      </c>
      <c r="AN1167">
        <f>ACOS(COS(RADIANS(90-$C1167)) *COS(RADIANS(90-'1. Intensity Data'!$C$8)) +SIN(RADIANS(90-'Climate Stations - U of M'!$C1167)) *SIN(RADIANS(90-'1. Intensity Data'!$C$8)) *COS(RADIANS('Climate Stations - U of M'!$D1167-'1. Intensity Data'!$C$9))) *6371</f>
        <v>372.68309587208296</v>
      </c>
    </row>
    <row r="1168" spans="1:40" x14ac:dyDescent="0.25">
      <c r="A1168">
        <v>942</v>
      </c>
      <c r="B1168" t="s">
        <v>1879</v>
      </c>
      <c r="C1168">
        <v>46.45</v>
      </c>
      <c r="D1168">
        <v>-109.4833</v>
      </c>
      <c r="E1168" s="13">
        <v>1216.2</v>
      </c>
      <c r="F1168" t="s">
        <v>1880</v>
      </c>
      <c r="G1168" t="s">
        <v>2345</v>
      </c>
      <c r="H1168" s="8">
        <v>0.9</v>
      </c>
      <c r="I1168" s="8">
        <v>1.2903500000000001</v>
      </c>
      <c r="J1168" s="8">
        <v>2.2000000000000002</v>
      </c>
      <c r="K1168" s="8">
        <v>3.3666700000000001</v>
      </c>
      <c r="L1168">
        <f t="shared" si="486"/>
        <v>3990.157608</v>
      </c>
      <c r="M1168">
        <f t="shared" si="487"/>
        <v>0.58668562793040646</v>
      </c>
      <c r="N1168">
        <f t="shared" si="488"/>
        <v>1.639575382373752</v>
      </c>
      <c r="O1168" s="6">
        <f t="shared" si="489"/>
        <v>0.26914201500921731</v>
      </c>
      <c r="P1168" s="6">
        <f t="shared" si="490"/>
        <v>0.40013059905654491</v>
      </c>
      <c r="Q1168">
        <f t="shared" si="491"/>
        <v>1.0198529907151483</v>
      </c>
      <c r="R1168" s="8">
        <v>1.1449992151913249</v>
      </c>
      <c r="S1168">
        <f t="shared" si="492"/>
        <v>2.0416659851978145</v>
      </c>
      <c r="T1168">
        <f t="shared" si="493"/>
        <v>1.5840511954120973</v>
      </c>
      <c r="U1168">
        <f t="shared" si="494"/>
        <v>1.3376432316813267</v>
      </c>
      <c r="V1168">
        <f t="shared" si="495"/>
        <v>0.92696329213004225</v>
      </c>
      <c r="W1168">
        <f t="shared" si="496"/>
        <v>0.58668562793040646</v>
      </c>
      <c r="X1168">
        <f t="shared" si="497"/>
        <v>0.66501422094780482</v>
      </c>
      <c r="Y1168">
        <f t="shared" si="498"/>
        <v>0.73300343968690673</v>
      </c>
      <c r="Z1168">
        <f t="shared" si="499"/>
        <v>3.5490884076887159</v>
      </c>
      <c r="AA1168">
        <f t="shared" si="500"/>
        <v>2.7536030749309006</v>
      </c>
      <c r="AB1168">
        <f t="shared" si="501"/>
        <v>2.3252648188305378</v>
      </c>
      <c r="AC1168">
        <f t="shared" si="502"/>
        <v>1.6113677253299346</v>
      </c>
      <c r="AD1168">
        <f t="shared" si="503"/>
        <v>1.0198529907151483</v>
      </c>
      <c r="AE1168">
        <f t="shared" si="504"/>
        <v>1.0578734404282994</v>
      </c>
      <c r="AF1168">
        <f t="shared" si="505"/>
        <v>1.0830818312597348</v>
      </c>
      <c r="AG1168">
        <f t="shared" si="506"/>
        <v>5.7057223306606559</v>
      </c>
      <c r="AH1168">
        <f t="shared" si="507"/>
        <v>4.4268535324091305</v>
      </c>
      <c r="AI1168">
        <f t="shared" si="508"/>
        <v>3.7382318718121543</v>
      </c>
      <c r="AJ1168">
        <f t="shared" si="509"/>
        <v>2.5905291041505283</v>
      </c>
      <c r="AK1168">
        <f t="shared" si="510"/>
        <v>1.639575382373752</v>
      </c>
      <c r="AL1168">
        <f t="shared" si="511"/>
        <v>1.779681536780314</v>
      </c>
      <c r="AM1168">
        <f t="shared" si="512"/>
        <v>1.9012936788052099</v>
      </c>
      <c r="AN1168">
        <f>ACOS(COS(RADIANS(90-$C1168)) *COS(RADIANS(90-'1. Intensity Data'!$C$8)) +SIN(RADIANS(90-'Climate Stations - U of M'!$C1168)) *SIN(RADIANS(90-'1. Intensity Data'!$C$8)) *COS(RADIANS('Climate Stations - U of M'!$D1168-'1. Intensity Data'!$C$9))) *6371</f>
        <v>194.19828733892271</v>
      </c>
    </row>
    <row r="1169" spans="1:40" x14ac:dyDescent="0.25">
      <c r="A1169" s="1">
        <v>1054</v>
      </c>
      <c r="B1169" t="s">
        <v>2103</v>
      </c>
      <c r="C1169">
        <v>45.167200000000001</v>
      </c>
      <c r="D1169">
        <v>-111.35080000000001</v>
      </c>
      <c r="E1169" s="13">
        <v>2804.1999999999898</v>
      </c>
      <c r="F1169" t="s">
        <v>2104</v>
      </c>
      <c r="G1169" t="s">
        <v>2345</v>
      </c>
      <c r="H1169" s="8">
        <v>0.90924000000000005</v>
      </c>
      <c r="I1169" s="8">
        <v>1.6136699999999999</v>
      </c>
      <c r="J1169" s="8">
        <v>2</v>
      </c>
      <c r="K1169" s="8">
        <v>3.4714299999999998</v>
      </c>
      <c r="L1169">
        <f t="shared" si="486"/>
        <v>9200.1315279999671</v>
      </c>
      <c r="M1169">
        <f t="shared" si="487"/>
        <v>0.48396588277900698</v>
      </c>
      <c r="N1169">
        <f t="shared" si="488"/>
        <v>1.2672590696896244</v>
      </c>
      <c r="O1169" s="6">
        <f t="shared" si="489"/>
        <v>0.20022714228003136</v>
      </c>
      <c r="P1169" s="6">
        <f t="shared" si="490"/>
        <v>0.34517900363602827</v>
      </c>
      <c r="Q1169">
        <f t="shared" si="491"/>
        <v>0.80621903666282635</v>
      </c>
      <c r="R1169" s="8">
        <v>1.3137699981533753</v>
      </c>
      <c r="S1169">
        <f t="shared" si="492"/>
        <v>1.6842012720709443</v>
      </c>
      <c r="T1169">
        <f t="shared" si="493"/>
        <v>1.306707883503319</v>
      </c>
      <c r="U1169">
        <f t="shared" si="494"/>
        <v>1.1034422127361359</v>
      </c>
      <c r="V1169">
        <f t="shared" si="495"/>
        <v>0.76466609479083103</v>
      </c>
      <c r="W1169">
        <f t="shared" si="496"/>
        <v>0.48396588277900698</v>
      </c>
      <c r="X1169">
        <f t="shared" si="497"/>
        <v>0.59028441208425519</v>
      </c>
      <c r="Y1169">
        <f t="shared" si="498"/>
        <v>0.68256889552121081</v>
      </c>
      <c r="Z1169">
        <f t="shared" si="499"/>
        <v>2.8056422475866354</v>
      </c>
      <c r="AA1169">
        <f t="shared" si="500"/>
        <v>2.1767913989896313</v>
      </c>
      <c r="AB1169">
        <f t="shared" si="501"/>
        <v>1.838179403591244</v>
      </c>
      <c r="AC1169">
        <f t="shared" si="502"/>
        <v>1.2738260779272657</v>
      </c>
      <c r="AD1169">
        <f t="shared" si="503"/>
        <v>0.80621903666282635</v>
      </c>
      <c r="AE1169">
        <f t="shared" si="504"/>
        <v>1.100066136168812</v>
      </c>
      <c r="AF1169">
        <f t="shared" si="505"/>
        <v>1.1618977869030123</v>
      </c>
      <c r="AG1169">
        <f t="shared" si="506"/>
        <v>4.4100615625198927</v>
      </c>
      <c r="AH1169">
        <f t="shared" si="507"/>
        <v>3.421599488161986</v>
      </c>
      <c r="AI1169">
        <f t="shared" si="508"/>
        <v>2.8893506788923435</v>
      </c>
      <c r="AJ1169">
        <f t="shared" si="509"/>
        <v>2.0022693301096068</v>
      </c>
      <c r="AK1169">
        <f t="shared" si="510"/>
        <v>1.2672590696896244</v>
      </c>
      <c r="AL1169">
        <f t="shared" si="511"/>
        <v>1.4504443022672184</v>
      </c>
      <c r="AM1169">
        <f t="shared" si="512"/>
        <v>1.6094490841445699</v>
      </c>
      <c r="AN1169">
        <f>ACOS(COS(RADIANS(90-$C1169)) *COS(RADIANS(90-'1. Intensity Data'!$C$8)) +SIN(RADIANS(90-'Climate Stations - U of M'!$C1169)) *SIN(RADIANS(90-'1. Intensity Data'!$C$8)) *COS(RADIANS('Climate Stations - U of M'!$D1169-'1. Intensity Data'!$C$9))) *6371</f>
        <v>166.39681702729825</v>
      </c>
    </row>
    <row r="1170" spans="1:40" x14ac:dyDescent="0.25">
      <c r="A1170">
        <v>943</v>
      </c>
      <c r="B1170" t="s">
        <v>1881</v>
      </c>
      <c r="C1170">
        <v>45</v>
      </c>
      <c r="D1170">
        <v>-110</v>
      </c>
      <c r="E1170">
        <v>-999.89999999999895</v>
      </c>
      <c r="F1170" t="s">
        <v>1882</v>
      </c>
      <c r="G1170" t="s">
        <v>2345</v>
      </c>
      <c r="H1170" s="8">
        <v>0.82265999999999995</v>
      </c>
      <c r="I1170" s="8">
        <v>1.1171599999999999</v>
      </c>
      <c r="J1170" s="8">
        <v>2.0226600000000001</v>
      </c>
      <c r="K1170" s="8">
        <v>2.9344299999999999</v>
      </c>
      <c r="L1170">
        <f t="shared" si="486"/>
        <v>-3280.5119159999967</v>
      </c>
      <c r="M1170">
        <f t="shared" si="487"/>
        <v>0.56715717827705969</v>
      </c>
      <c r="N1170">
        <f t="shared" si="488"/>
        <v>1.8248173200516753</v>
      </c>
      <c r="O1170" s="6">
        <f t="shared" si="489"/>
        <v>0.32148587572965281</v>
      </c>
      <c r="P1170" s="6">
        <f t="shared" si="490"/>
        <v>0.34432014992520565</v>
      </c>
      <c r="Q1170">
        <f t="shared" si="491"/>
        <v>1.0845687349884405</v>
      </c>
      <c r="R1170" s="8">
        <v>1.2330674421040444</v>
      </c>
      <c r="S1170">
        <f t="shared" si="492"/>
        <v>1.9737069804041676</v>
      </c>
      <c r="T1170">
        <f t="shared" si="493"/>
        <v>1.5313243813480613</v>
      </c>
      <c r="U1170">
        <f t="shared" si="494"/>
        <v>1.2931183664716961</v>
      </c>
      <c r="V1170">
        <f t="shared" si="495"/>
        <v>0.89610834167775433</v>
      </c>
      <c r="W1170">
        <f t="shared" si="496"/>
        <v>0.56715717827705969</v>
      </c>
      <c r="X1170">
        <f t="shared" si="497"/>
        <v>0.63103288370779476</v>
      </c>
      <c r="Y1170">
        <f t="shared" si="498"/>
        <v>0.68647699602167278</v>
      </c>
      <c r="Z1170">
        <f t="shared" si="499"/>
        <v>3.7742991977597731</v>
      </c>
      <c r="AA1170">
        <f t="shared" si="500"/>
        <v>2.9283355844687895</v>
      </c>
      <c r="AB1170">
        <f t="shared" si="501"/>
        <v>2.4728167157736443</v>
      </c>
      <c r="AC1170">
        <f t="shared" si="502"/>
        <v>1.713618601281736</v>
      </c>
      <c r="AD1170">
        <f t="shared" si="503"/>
        <v>1.0845687349884405</v>
      </c>
      <c r="AE1170">
        <f t="shared" si="504"/>
        <v>1.0798904971564793</v>
      </c>
      <c r="AF1170">
        <f t="shared" si="505"/>
        <v>1.124209693227975</v>
      </c>
      <c r="AG1170">
        <f t="shared" si="506"/>
        <v>6.3503642737798298</v>
      </c>
      <c r="AH1170">
        <f t="shared" si="507"/>
        <v>4.9270067641395237</v>
      </c>
      <c r="AI1170">
        <f t="shared" si="508"/>
        <v>4.1605834897178191</v>
      </c>
      <c r="AJ1170">
        <f t="shared" si="509"/>
        <v>2.8832113656816469</v>
      </c>
      <c r="AK1170">
        <f t="shared" si="510"/>
        <v>1.8248173200516753</v>
      </c>
      <c r="AL1170">
        <f t="shared" si="511"/>
        <v>1.8742779900387565</v>
      </c>
      <c r="AM1170">
        <f t="shared" si="512"/>
        <v>1.9172098515875431</v>
      </c>
      <c r="AN1170">
        <f>ACOS(COS(RADIANS(90-$C1170)) *COS(RADIANS(90-'1. Intensity Data'!$C$8)) +SIN(RADIANS(90-'Climate Stations - U of M'!$C1170)) *SIN(RADIANS(90-'1. Intensity Data'!$C$8)) *COS(RADIANS('Climate Stations - U of M'!$D1170-'1. Intensity Data'!$C$9))) *6371</f>
        <v>235.89114919512454</v>
      </c>
    </row>
    <row r="1171" spans="1:40" x14ac:dyDescent="0.25">
      <c r="A1171">
        <v>944</v>
      </c>
      <c r="B1171" t="s">
        <v>1883</v>
      </c>
      <c r="C1171">
        <v>45.312800000000003</v>
      </c>
      <c r="D1171">
        <v>-107.9383</v>
      </c>
      <c r="E1171" s="13">
        <v>1007.4</v>
      </c>
      <c r="F1171" t="s">
        <v>1884</v>
      </c>
      <c r="G1171" t="s">
        <v>2345</v>
      </c>
      <c r="H1171" s="8">
        <v>0.89527000000000001</v>
      </c>
      <c r="I1171" s="8">
        <v>1.3519600000000001</v>
      </c>
      <c r="J1171" s="8">
        <v>2.19265</v>
      </c>
      <c r="K1171" s="8">
        <v>3.2919900000000002</v>
      </c>
      <c r="L1171">
        <f t="shared" si="486"/>
        <v>3305.1182159999998</v>
      </c>
      <c r="M1171">
        <f t="shared" si="487"/>
        <v>0.55563576724237407</v>
      </c>
      <c r="N1171">
        <f t="shared" si="488"/>
        <v>1.6773903692161292</v>
      </c>
      <c r="O1171" s="6">
        <f t="shared" si="489"/>
        <v>0.28674540012092448</v>
      </c>
      <c r="P1171" s="6">
        <f t="shared" si="490"/>
        <v>0.35687900161002173</v>
      </c>
      <c r="Q1171">
        <f t="shared" si="491"/>
        <v>1.0171346854130756</v>
      </c>
      <c r="R1171" s="8">
        <v>1.1996512313566945</v>
      </c>
      <c r="S1171">
        <f t="shared" si="492"/>
        <v>1.9336124700034616</v>
      </c>
      <c r="T1171">
        <f t="shared" si="493"/>
        <v>1.50021657155441</v>
      </c>
      <c r="U1171">
        <f t="shared" si="494"/>
        <v>1.2668495493126128</v>
      </c>
      <c r="V1171">
        <f t="shared" si="495"/>
        <v>0.87790451224295107</v>
      </c>
      <c r="W1171">
        <f t="shared" si="496"/>
        <v>0.55563576724237407</v>
      </c>
      <c r="X1171">
        <f t="shared" si="497"/>
        <v>0.64054432543178053</v>
      </c>
      <c r="Y1171">
        <f t="shared" si="498"/>
        <v>0.71424495394018539</v>
      </c>
      <c r="Z1171">
        <f t="shared" si="499"/>
        <v>3.5396287052375026</v>
      </c>
      <c r="AA1171">
        <f t="shared" si="500"/>
        <v>2.7462636506153042</v>
      </c>
      <c r="AB1171">
        <f t="shared" si="501"/>
        <v>2.3190670827418121</v>
      </c>
      <c r="AC1171">
        <f t="shared" si="502"/>
        <v>1.6070728029526595</v>
      </c>
      <c r="AD1171">
        <f t="shared" si="503"/>
        <v>1.0171346854130756</v>
      </c>
      <c r="AE1171">
        <f t="shared" si="504"/>
        <v>1.0715364444696418</v>
      </c>
      <c r="AF1171">
        <f t="shared" si="505"/>
        <v>1.1086043228089624</v>
      </c>
      <c r="AG1171">
        <f t="shared" si="506"/>
        <v>5.8373184848721289</v>
      </c>
      <c r="AH1171">
        <f t="shared" si="507"/>
        <v>4.5289539968835486</v>
      </c>
      <c r="AI1171">
        <f t="shared" si="508"/>
        <v>3.8244500418127743</v>
      </c>
      <c r="AJ1171">
        <f t="shared" si="509"/>
        <v>2.650276783361484</v>
      </c>
      <c r="AK1171">
        <f t="shared" si="510"/>
        <v>1.6773903692161292</v>
      </c>
      <c r="AL1171">
        <f t="shared" si="511"/>
        <v>1.8062052769120971</v>
      </c>
      <c r="AM1171">
        <f t="shared" si="512"/>
        <v>1.918016616792197</v>
      </c>
      <c r="AN1171">
        <f>ACOS(COS(RADIANS(90-$C1171)) *COS(RADIANS(90-'1. Intensity Data'!$C$8)) +SIN(RADIANS(90-'Climate Stations - U of M'!$C1171)) *SIN(RADIANS(90-'1. Intensity Data'!$C$8)) *COS(RADIANS('Climate Stations - U of M'!$D1171-'1. Intensity Data'!$C$9))) *6371</f>
        <v>345.54692420892826</v>
      </c>
    </row>
    <row r="1172" spans="1:40" x14ac:dyDescent="0.25">
      <c r="A1172">
        <v>945</v>
      </c>
      <c r="B1172" t="s">
        <v>1885</v>
      </c>
      <c r="C1172">
        <v>47.918599999999898</v>
      </c>
      <c r="D1172">
        <v>-108.5244</v>
      </c>
      <c r="E1172" s="13">
        <v>1229.9000000000001</v>
      </c>
      <c r="F1172" t="s">
        <v>1886</v>
      </c>
      <c r="G1172" t="s">
        <v>2345</v>
      </c>
      <c r="H1172" s="8">
        <v>1.04</v>
      </c>
      <c r="I1172" s="8">
        <v>1.65395</v>
      </c>
      <c r="J1172" s="8">
        <v>2.4874999999999998</v>
      </c>
      <c r="K1172" s="8">
        <v>3.88164</v>
      </c>
      <c r="L1172">
        <f t="shared" si="486"/>
        <v>4035.1051160000002</v>
      </c>
      <c r="M1172">
        <f t="shared" si="487"/>
        <v>0.6100151757912875</v>
      </c>
      <c r="N1172">
        <f t="shared" si="488"/>
        <v>1.7566676607248204</v>
      </c>
      <c r="O1172" s="6">
        <f t="shared" si="489"/>
        <v>0.29310985220242564</v>
      </c>
      <c r="P1172" s="6">
        <f t="shared" si="490"/>
        <v>0.40684690814283386</v>
      </c>
      <c r="Q1172">
        <f t="shared" si="491"/>
        <v>1.0817572844338272</v>
      </c>
      <c r="R1172" s="8">
        <v>1.2488811840371903</v>
      </c>
      <c r="S1172">
        <f t="shared" si="492"/>
        <v>2.1228528117536802</v>
      </c>
      <c r="T1172">
        <f t="shared" si="493"/>
        <v>1.6470409746364763</v>
      </c>
      <c r="U1172">
        <f t="shared" si="494"/>
        <v>1.3908346008041355</v>
      </c>
      <c r="V1172">
        <f t="shared" si="495"/>
        <v>0.96382397775023432</v>
      </c>
      <c r="W1172">
        <f t="shared" si="496"/>
        <v>0.6100151757912875</v>
      </c>
      <c r="X1172">
        <f t="shared" si="497"/>
        <v>0.71751138184346563</v>
      </c>
      <c r="Y1172">
        <f t="shared" si="498"/>
        <v>0.81081808869675631</v>
      </c>
      <c r="Z1172">
        <f t="shared" si="499"/>
        <v>3.7645153498297184</v>
      </c>
      <c r="AA1172">
        <f t="shared" si="500"/>
        <v>2.9207446679713334</v>
      </c>
      <c r="AB1172">
        <f t="shared" si="501"/>
        <v>2.4664066085091259</v>
      </c>
      <c r="AC1172">
        <f t="shared" si="502"/>
        <v>1.7091765094054472</v>
      </c>
      <c r="AD1172">
        <f t="shared" si="503"/>
        <v>1.0817572844338272</v>
      </c>
      <c r="AE1172">
        <f t="shared" si="504"/>
        <v>1.0838439326397658</v>
      </c>
      <c r="AF1172">
        <f t="shared" si="505"/>
        <v>1.131594710710754</v>
      </c>
      <c r="AG1172">
        <f t="shared" si="506"/>
        <v>6.1132034593223743</v>
      </c>
      <c r="AH1172">
        <f t="shared" si="507"/>
        <v>4.7430026839570152</v>
      </c>
      <c r="AI1172">
        <f t="shared" si="508"/>
        <v>4.0052022664525904</v>
      </c>
      <c r="AJ1172">
        <f t="shared" si="509"/>
        <v>2.7755349039452164</v>
      </c>
      <c r="AK1172">
        <f t="shared" si="510"/>
        <v>1.7566676607248204</v>
      </c>
      <c r="AL1172">
        <f t="shared" si="511"/>
        <v>1.9393757455436151</v>
      </c>
      <c r="AM1172">
        <f t="shared" si="512"/>
        <v>2.0979663631663295</v>
      </c>
      <c r="AN1172">
        <f>ACOS(COS(RADIANS(90-$C1172)) *COS(RADIANS(90-'1. Intensity Data'!$C$8)) +SIN(RADIANS(90-'Climate Stations - U of M'!$C1172)) *SIN(RADIANS(90-'1. Intensity Data'!$C$8)) *COS(RADIANS('Climate Stations - U of M'!$D1172-'1. Intensity Data'!$C$9))) *6371</f>
        <v>301.83860043081643</v>
      </c>
    </row>
    <row r="1173" spans="1:40" x14ac:dyDescent="0.25">
      <c r="A1173">
        <v>946</v>
      </c>
      <c r="B1173" t="s">
        <v>1887</v>
      </c>
      <c r="C1173">
        <v>47.899999999999899</v>
      </c>
      <c r="D1173">
        <v>-108.5333</v>
      </c>
      <c r="E1173">
        <v>-999.89999999999895</v>
      </c>
      <c r="F1173" t="s">
        <v>1888</v>
      </c>
      <c r="G1173" t="s">
        <v>2345</v>
      </c>
      <c r="H1173" s="8">
        <v>1.01</v>
      </c>
      <c r="I1173" s="8">
        <v>1.6169100000000001</v>
      </c>
      <c r="J1173" s="8">
        <v>2.4674399999999999</v>
      </c>
      <c r="K1173" s="8">
        <v>3.83636</v>
      </c>
      <c r="L1173">
        <f t="shared" si="486"/>
        <v>-3280.5119159999967</v>
      </c>
      <c r="M1173">
        <f t="shared" si="487"/>
        <v>0.58949631086455023</v>
      </c>
      <c r="N1173">
        <f t="shared" si="488"/>
        <v>1.9707658397796797</v>
      </c>
      <c r="O1173" s="6">
        <f t="shared" si="489"/>
        <v>0.35308318151466445</v>
      </c>
      <c r="P1173" s="6">
        <f t="shared" si="490"/>
        <v>0.34475769909452514</v>
      </c>
      <c r="Q1173">
        <f t="shared" si="491"/>
        <v>1.1577617694371023</v>
      </c>
      <c r="R1173" s="8">
        <v>1.2394414570565719</v>
      </c>
      <c r="S1173">
        <f t="shared" si="492"/>
        <v>2.0514471618086345</v>
      </c>
      <c r="T1173">
        <f t="shared" si="493"/>
        <v>1.5916400393342856</v>
      </c>
      <c r="U1173">
        <f t="shared" si="494"/>
        <v>1.3440515887711744</v>
      </c>
      <c r="V1173">
        <f t="shared" si="495"/>
        <v>0.93140417116598939</v>
      </c>
      <c r="W1173">
        <f t="shared" si="496"/>
        <v>0.58949631086455023</v>
      </c>
      <c r="X1173">
        <f t="shared" si="497"/>
        <v>0.69462223314841265</v>
      </c>
      <c r="Y1173">
        <f t="shared" si="498"/>
        <v>0.78587153369080531</v>
      </c>
      <c r="Z1173">
        <f t="shared" si="499"/>
        <v>4.0290109576411162</v>
      </c>
      <c r="AA1173">
        <f t="shared" si="500"/>
        <v>3.1259567774801762</v>
      </c>
      <c r="AB1173">
        <f t="shared" si="501"/>
        <v>2.639696834316593</v>
      </c>
      <c r="AC1173">
        <f t="shared" si="502"/>
        <v>1.8292635957106218</v>
      </c>
      <c r="AD1173">
        <f t="shared" si="503"/>
        <v>1.1577617694371023</v>
      </c>
      <c r="AE1173">
        <f t="shared" si="504"/>
        <v>1.0814840008946112</v>
      </c>
      <c r="AF1173">
        <f t="shared" si="505"/>
        <v>1.1271863582108053</v>
      </c>
      <c r="AG1173">
        <f t="shared" si="506"/>
        <v>6.8582651224332842</v>
      </c>
      <c r="AH1173">
        <f t="shared" si="507"/>
        <v>5.3210677674051352</v>
      </c>
      <c r="AI1173">
        <f t="shared" si="508"/>
        <v>4.493346114697669</v>
      </c>
      <c r="AJ1173">
        <f t="shared" si="509"/>
        <v>3.113810026851894</v>
      </c>
      <c r="AK1173">
        <f t="shared" si="510"/>
        <v>1.9707658397796797</v>
      </c>
      <c r="AL1173">
        <f t="shared" si="511"/>
        <v>2.0949343798347595</v>
      </c>
      <c r="AM1173">
        <f t="shared" si="512"/>
        <v>2.2027126726025692</v>
      </c>
      <c r="AN1173">
        <f>ACOS(COS(RADIANS(90-$C1173)) *COS(RADIANS(90-'1. Intensity Data'!$C$8)) +SIN(RADIANS(90-'Climate Stations - U of M'!$C1173)) *SIN(RADIANS(90-'1. Intensity Data'!$C$8)) *COS(RADIANS('Climate Stations - U of M'!$D1173-'1. Intensity Data'!$C$9))) *6371</f>
        <v>300.28590191086778</v>
      </c>
    </row>
    <row r="1174" spans="1:40" x14ac:dyDescent="0.25">
      <c r="A1174">
        <v>139</v>
      </c>
      <c r="B1174" t="s">
        <v>280</v>
      </c>
      <c r="C1174">
        <v>47.7762999999999</v>
      </c>
      <c r="D1174">
        <v>-108.55840000000001</v>
      </c>
      <c r="E1174">
        <v>923.5</v>
      </c>
      <c r="F1174" t="s">
        <v>281</v>
      </c>
      <c r="G1174" t="s">
        <v>2345</v>
      </c>
      <c r="H1174" s="8">
        <v>0.95713999999999999</v>
      </c>
      <c r="I1174" s="8">
        <v>1.41875</v>
      </c>
      <c r="J1174" s="8">
        <v>2.2692299999999999</v>
      </c>
      <c r="K1174" s="8">
        <v>3.4359899999999999</v>
      </c>
      <c r="L1174">
        <f t="shared" si="486"/>
        <v>3029.85574</v>
      </c>
      <c r="M1174">
        <f t="shared" si="487"/>
        <v>0.60269188500017623</v>
      </c>
      <c r="N1174">
        <f t="shared" si="488"/>
        <v>1.7145952396551858</v>
      </c>
      <c r="O1174" s="6">
        <f t="shared" si="489"/>
        <v>0.2842272024249814</v>
      </c>
      <c r="P1174" s="6">
        <f t="shared" si="490"/>
        <v>0.40568060100085934</v>
      </c>
      <c r="Q1174">
        <f t="shared" si="491"/>
        <v>1.0601379203280228</v>
      </c>
      <c r="R1174" s="8">
        <v>1.5004940247456715</v>
      </c>
      <c r="S1174">
        <f t="shared" si="492"/>
        <v>2.0973677598006133</v>
      </c>
      <c r="T1174">
        <f t="shared" si="493"/>
        <v>1.6272680895004759</v>
      </c>
      <c r="U1174">
        <f t="shared" si="494"/>
        <v>1.3741374978004017</v>
      </c>
      <c r="V1174">
        <f t="shared" si="495"/>
        <v>0.95225317830027845</v>
      </c>
      <c r="W1174">
        <f t="shared" si="496"/>
        <v>0.60269188500017623</v>
      </c>
      <c r="X1174">
        <f t="shared" si="497"/>
        <v>0.69130391375013212</v>
      </c>
      <c r="Y1174">
        <f t="shared" si="498"/>
        <v>0.76821915470509394</v>
      </c>
      <c r="Z1174">
        <f t="shared" si="499"/>
        <v>3.6892799627415189</v>
      </c>
      <c r="AA1174">
        <f t="shared" si="500"/>
        <v>2.8623723848856617</v>
      </c>
      <c r="AB1174">
        <f t="shared" si="501"/>
        <v>2.4171144583478918</v>
      </c>
      <c r="AC1174">
        <f t="shared" si="502"/>
        <v>1.6750179141182762</v>
      </c>
      <c r="AD1174">
        <f t="shared" si="503"/>
        <v>1.0601379203280228</v>
      </c>
      <c r="AE1174">
        <f t="shared" si="504"/>
        <v>1.1467471428168861</v>
      </c>
      <c r="AF1174">
        <f t="shared" si="505"/>
        <v>1.2490979073216146</v>
      </c>
      <c r="AG1174">
        <f t="shared" si="506"/>
        <v>5.9667914340000463</v>
      </c>
      <c r="AH1174">
        <f t="shared" si="507"/>
        <v>4.6294071470690019</v>
      </c>
      <c r="AI1174">
        <f t="shared" si="508"/>
        <v>3.9092771464138232</v>
      </c>
      <c r="AJ1174">
        <f t="shared" si="509"/>
        <v>2.7090604786551937</v>
      </c>
      <c r="AK1174">
        <f t="shared" si="510"/>
        <v>1.7145952396551858</v>
      </c>
      <c r="AL1174">
        <f t="shared" si="511"/>
        <v>1.8532539297413892</v>
      </c>
      <c r="AM1174">
        <f t="shared" si="512"/>
        <v>1.973609672736214</v>
      </c>
      <c r="AN1174">
        <f>ACOS(COS(RADIANS(90-$C1174)) *COS(RADIANS(90-'1. Intensity Data'!$C$8)) +SIN(RADIANS(90-'Climate Stations - U of M'!$C1174)) *SIN(RADIANS(90-'1. Intensity Data'!$C$8)) *COS(RADIANS('Climate Stations - U of M'!$D1174-'1. Intensity Data'!$C$9))) *6371</f>
        <v>292.44838403965389</v>
      </c>
    </row>
    <row r="1175" spans="1:40" x14ac:dyDescent="0.25">
      <c r="A1175" s="1">
        <v>1055</v>
      </c>
      <c r="B1175" t="s">
        <v>2105</v>
      </c>
      <c r="C1175">
        <v>47.9224999999999</v>
      </c>
      <c r="D1175">
        <v>-108.5528</v>
      </c>
      <c r="E1175" s="13">
        <v>1420.4</v>
      </c>
      <c r="F1175" t="s">
        <v>2106</v>
      </c>
      <c r="G1175" t="s">
        <v>2345</v>
      </c>
      <c r="H1175" s="8">
        <v>1.08118</v>
      </c>
      <c r="I1175" s="8">
        <v>1.77722</v>
      </c>
      <c r="J1175" s="8">
        <v>2.5674399999999999</v>
      </c>
      <c r="K1175" s="8">
        <v>3.9728400000000001</v>
      </c>
      <c r="L1175">
        <f t="shared" si="486"/>
        <v>4660.1051360000001</v>
      </c>
      <c r="M1175">
        <f t="shared" si="487"/>
        <v>0.613389355980689</v>
      </c>
      <c r="N1175">
        <f t="shared" si="488"/>
        <v>1.7872135373234292</v>
      </c>
      <c r="O1175" s="6">
        <f t="shared" si="489"/>
        <v>0.30005554152263303</v>
      </c>
      <c r="P1175" s="6">
        <f t="shared" si="490"/>
        <v>0.40540670336288809</v>
      </c>
      <c r="Q1175">
        <f t="shared" si="491"/>
        <v>1.0963101203431589</v>
      </c>
      <c r="R1175" s="8">
        <v>1.3200460849902607</v>
      </c>
      <c r="S1175">
        <f t="shared" si="492"/>
        <v>2.1345949588127979</v>
      </c>
      <c r="T1175">
        <f t="shared" si="493"/>
        <v>1.6561512611478602</v>
      </c>
      <c r="U1175">
        <f t="shared" si="494"/>
        <v>1.3985277316359708</v>
      </c>
      <c r="V1175">
        <f t="shared" si="495"/>
        <v>0.96915518244948862</v>
      </c>
      <c r="W1175">
        <f t="shared" si="496"/>
        <v>0.613389355980689</v>
      </c>
      <c r="X1175">
        <f t="shared" si="497"/>
        <v>0.73033701698551678</v>
      </c>
      <c r="Y1175">
        <f t="shared" si="498"/>
        <v>0.83184758673770731</v>
      </c>
      <c r="Z1175">
        <f t="shared" si="499"/>
        <v>3.8151592187941925</v>
      </c>
      <c r="AA1175">
        <f t="shared" si="500"/>
        <v>2.960037324926529</v>
      </c>
      <c r="AB1175">
        <f t="shared" si="501"/>
        <v>2.499587074382402</v>
      </c>
      <c r="AC1175">
        <f t="shared" si="502"/>
        <v>1.7321699901421912</v>
      </c>
      <c r="AD1175">
        <f t="shared" si="503"/>
        <v>1.0963101203431589</v>
      </c>
      <c r="AE1175">
        <f t="shared" si="504"/>
        <v>1.1016351578780332</v>
      </c>
      <c r="AF1175">
        <f t="shared" si="505"/>
        <v>1.164828719455838</v>
      </c>
      <c r="AG1175">
        <f t="shared" si="506"/>
        <v>6.2195031098855331</v>
      </c>
      <c r="AH1175">
        <f t="shared" si="507"/>
        <v>4.8254765507732591</v>
      </c>
      <c r="AI1175">
        <f t="shared" si="508"/>
        <v>4.0748468650974186</v>
      </c>
      <c r="AJ1175">
        <f t="shared" si="509"/>
        <v>2.8237973889710184</v>
      </c>
      <c r="AK1175">
        <f t="shared" si="510"/>
        <v>1.7872135373234292</v>
      </c>
      <c r="AL1175">
        <f t="shared" si="511"/>
        <v>1.9822701529925717</v>
      </c>
      <c r="AM1175">
        <f t="shared" si="512"/>
        <v>2.1515792953933879</v>
      </c>
      <c r="AN1175">
        <f>ACOS(COS(RADIANS(90-$C1175)) *COS(RADIANS(90-'1. Intensity Data'!$C$8)) +SIN(RADIANS(90-'Climate Stations - U of M'!$C1175)) *SIN(RADIANS(90-'1. Intensity Data'!$C$8)) *COS(RADIANS('Climate Stations - U of M'!$D1175-'1. Intensity Data'!$C$9))) *6371</f>
        <v>300.17676435697314</v>
      </c>
    </row>
  </sheetData>
  <sortState ref="A3:AM1175">
    <sortCondition ref="F3:F1175"/>
  </sortState>
  <mergeCells count="4">
    <mergeCell ref="S1:Y1"/>
    <mergeCell ref="Z1:AF1"/>
    <mergeCell ref="AG1:AM1"/>
    <mergeCell ref="O1:P1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Z14"/>
  <sheetViews>
    <sheetView workbookViewId="0">
      <selection activeCell="O9" sqref="O9"/>
    </sheetView>
  </sheetViews>
  <sheetFormatPr defaultColWidth="8.85546875" defaultRowHeight="15" x14ac:dyDescent="0.25"/>
  <cols>
    <col min="2" max="2" width="13.42578125" bestFit="1" customWidth="1"/>
    <col min="3" max="3" width="13.140625" bestFit="1" customWidth="1"/>
    <col min="4" max="4" width="13.140625" customWidth="1"/>
    <col min="5" max="5" width="10" bestFit="1" customWidth="1"/>
    <col min="9" max="9" width="10.28515625" bestFit="1" customWidth="1"/>
    <col min="12" max="12" width="35.85546875" customWidth="1"/>
    <col min="13" max="13" width="12.28515625" bestFit="1" customWidth="1"/>
    <col min="16" max="16" width="12" bestFit="1" customWidth="1"/>
  </cols>
  <sheetData>
    <row r="1" spans="2:26" x14ac:dyDescent="0.25">
      <c r="J1">
        <v>2</v>
      </c>
      <c r="K1">
        <v>100</v>
      </c>
      <c r="O1" s="108" t="s">
        <v>2362</v>
      </c>
      <c r="P1" s="108"/>
      <c r="Q1" s="108"/>
      <c r="R1" s="108"/>
      <c r="S1" s="108" t="s">
        <v>2363</v>
      </c>
      <c r="T1" s="108"/>
      <c r="U1" s="108"/>
      <c r="V1" s="108"/>
      <c r="W1" s="108" t="s">
        <v>2364</v>
      </c>
      <c r="X1" s="108"/>
      <c r="Y1" s="108"/>
      <c r="Z1" s="108"/>
    </row>
    <row r="2" spans="2:26" x14ac:dyDescent="0.25">
      <c r="B2" s="5" t="s">
        <v>2347</v>
      </c>
      <c r="C2" s="5" t="s">
        <v>2348</v>
      </c>
      <c r="D2" s="5" t="s">
        <v>2351</v>
      </c>
      <c r="E2" s="5" t="s">
        <v>2349</v>
      </c>
      <c r="F2" s="5" t="s">
        <v>2341</v>
      </c>
      <c r="G2" s="5" t="s">
        <v>2342</v>
      </c>
      <c r="H2" s="5" t="s">
        <v>2343</v>
      </c>
      <c r="I2" s="5" t="s">
        <v>2344</v>
      </c>
      <c r="J2" s="4" t="s">
        <v>2350</v>
      </c>
      <c r="K2" s="4" t="s">
        <v>2354</v>
      </c>
      <c r="L2" s="4" t="s">
        <v>2355</v>
      </c>
      <c r="M2" s="4" t="s">
        <v>2356</v>
      </c>
      <c r="N2" s="4" t="s">
        <v>2357</v>
      </c>
      <c r="O2" s="4" t="s">
        <v>2358</v>
      </c>
      <c r="P2" s="4" t="s">
        <v>2359</v>
      </c>
      <c r="Q2" s="4" t="s">
        <v>2360</v>
      </c>
      <c r="R2" s="4" t="s">
        <v>2361</v>
      </c>
      <c r="S2" s="4" t="s">
        <v>2358</v>
      </c>
      <c r="T2" s="4" t="s">
        <v>2359</v>
      </c>
      <c r="U2" s="4" t="s">
        <v>2360</v>
      </c>
      <c r="V2" s="4" t="s">
        <v>2361</v>
      </c>
      <c r="W2" s="4" t="s">
        <v>2358</v>
      </c>
      <c r="X2" s="4" t="s">
        <v>2359</v>
      </c>
      <c r="Y2" s="4" t="s">
        <v>2360</v>
      </c>
      <c r="Z2" s="4" t="s">
        <v>2361</v>
      </c>
    </row>
    <row r="3" spans="2:26" x14ac:dyDescent="0.25">
      <c r="B3" t="s">
        <v>5</v>
      </c>
      <c r="C3" t="str">
        <f>VLOOKUP($B3,ClimateStations,5,FALSE)</f>
        <v>HARDIN 6.7 N</v>
      </c>
      <c r="D3">
        <f>VLOOKUP($B3,ClimateStations,4,FALSE)*3.28084</f>
        <v>2887.1392000000001</v>
      </c>
      <c r="E3" t="str">
        <f>VLOOKUP($B3,ClimateStations,6,FALSE)</f>
        <v>E</v>
      </c>
      <c r="F3">
        <f>VLOOKUP($B3,ClimateStations,7,FALSE)</f>
        <v>0.98107</v>
      </c>
      <c r="G3">
        <f>VLOOKUP($B3,ClimateStations,8,FALSE)</f>
        <v>1.37</v>
      </c>
      <c r="H3">
        <f>VLOOKUP($B3,ClimateStations,9,FALSE)</f>
        <v>2.3792</v>
      </c>
      <c r="I3">
        <f>VLOOKUP($B3,ClimateStations,10,FALSE)</f>
        <v>3.2494100000000001</v>
      </c>
      <c r="J3">
        <f>IF($E3="E",0.028+(0.89*($F3*($F3/$G3))),(0.019+(0.711*($F3*($F3/$G3)))+(0.001*($D3/100))))</f>
        <v>0.65327264741678825</v>
      </c>
      <c r="K3">
        <f>IF($E3="E",0.671+(0.757*($H3*($H3/$I3)))-(0.003*($D3/100)),(0.338+(0.67*($H3*($H3/$I3)))+(0.001*($D3/100))))</f>
        <v>1.9031078776897465</v>
      </c>
      <c r="L3" s="6">
        <f>INDEX(LINEST($J3:$K3,LN($J$1:$K$1)),1)</f>
        <v>0.31948565449097399</v>
      </c>
      <c r="M3" s="6">
        <f>INDEX(LINEST($J3:$K3,LN($J$1:$K$1)),1,2)</f>
        <v>0.43182206677702084</v>
      </c>
      <c r="N3">
        <f>L3*LN(10)+M3</f>
        <v>1.1674649722333839</v>
      </c>
      <c r="O3">
        <f>0.29*$J3*12</f>
        <v>2.2733888130104232</v>
      </c>
      <c r="P3">
        <f>0.45*$J3*6</f>
        <v>1.7638361480253284</v>
      </c>
      <c r="Q3">
        <f>0.57*$J3*4</f>
        <v>1.489461636110277</v>
      </c>
      <c r="R3">
        <f>0.79*$J3*2</f>
        <v>1.0321707829185256</v>
      </c>
      <c r="S3">
        <f>0.29*$N3*12</f>
        <v>4.0627781033721755</v>
      </c>
      <c r="T3">
        <f>0.45*$N3*6</f>
        <v>3.1521554250301369</v>
      </c>
      <c r="U3">
        <f>0.57*$N3*4</f>
        <v>2.661820136692115</v>
      </c>
      <c r="V3">
        <f>0.79*$N3*2</f>
        <v>1.8445946561287465</v>
      </c>
      <c r="W3">
        <f>0.29*$K3*12</f>
        <v>6.6228154143603168</v>
      </c>
      <c r="X3">
        <f>0.45*$K3*6</f>
        <v>5.138391269762316</v>
      </c>
      <c r="Y3">
        <f>0.57*$K3*4</f>
        <v>4.3390859611326213</v>
      </c>
      <c r="Z3">
        <f>0.79*$K3*2</f>
        <v>3.0069104467497998</v>
      </c>
    </row>
    <row r="4" spans="2:26" x14ac:dyDescent="0.25">
      <c r="B4" t="s">
        <v>803</v>
      </c>
      <c r="C4" t="str">
        <f>VLOOKUP($B4,ClimateStations,5,FALSE)</f>
        <v>DARBY</v>
      </c>
      <c r="D4">
        <f>VLOOKUP($B4,ClimateStations,4,FALSE)*3.28084</f>
        <v>3879.921383999967</v>
      </c>
      <c r="E4" t="str">
        <f>VLOOKUP($B4,ClimateStations,6,FALSE)</f>
        <v>W</v>
      </c>
      <c r="F4">
        <f>VLOOKUP($B4,ClimateStations,7,FALSE)</f>
        <v>0.75</v>
      </c>
      <c r="G4">
        <f>VLOOKUP($B4,ClimateStations,8,FALSE)</f>
        <v>1.1941200000000001</v>
      </c>
      <c r="H4">
        <f>VLOOKUP($B4,ClimateStations,9,FALSE)</f>
        <v>1.71594</v>
      </c>
      <c r="I4">
        <f>VLOOKUP($B4,ClimateStations,10,FALSE)</f>
        <v>2.5445899999999999</v>
      </c>
      <c r="J4">
        <f>IF($E4="E",0.028+(0.89*($F4*($F4/$G4))),(0.019+(0.711*(F4*(F4/G4)))+(0.001*($D4/100))))</f>
        <v>0.39272158345109404</v>
      </c>
      <c r="K4">
        <f>IF($E4="E",0.671+(0.757*($H4*($H4/$I4)))-(0.003*($D4/100)),(0.338+(0.67*($H4*($H4/$I4)))+(0.001*($D4/100))))</f>
        <v>1.1520838593082285</v>
      </c>
      <c r="L4" s="6">
        <f t="shared" ref="L4" si="0">INDEX(LINEST($J4:$K4,LN($J$1:$K$1)),1)</f>
        <v>0.19410986970257529</v>
      </c>
      <c r="M4" s="6">
        <f t="shared" ref="M4" si="1">INDEX(LINEST($J4:$K4,LN($J$1:$K$1)),1,2)</f>
        <v>0.25817487454789556</v>
      </c>
      <c r="N4">
        <f t="shared" ref="N4" si="2">L4*LN(10)+M4</f>
        <v>0.70512936692806205</v>
      </c>
      <c r="O4">
        <f>0.29*$J4*12</f>
        <v>1.366671110409807</v>
      </c>
      <c r="P4">
        <f>0.45*$J4*6</f>
        <v>1.0603482753179541</v>
      </c>
      <c r="Q4">
        <f>0.57*$J4*4</f>
        <v>0.89540521026849429</v>
      </c>
      <c r="R4">
        <f>0.79*$J4*2</f>
        <v>0.62050010185272864</v>
      </c>
      <c r="S4">
        <f>0.29*$N4*12</f>
        <v>2.4538501969096558</v>
      </c>
      <c r="T4">
        <f>0.45*$N4*6</f>
        <v>1.9038492907057676</v>
      </c>
      <c r="U4">
        <f>0.57*$N4*4</f>
        <v>1.6076949565959813</v>
      </c>
      <c r="V4">
        <f>0.79*$N4*2</f>
        <v>1.114104399746338</v>
      </c>
      <c r="W4">
        <f>0.29*$K4*12</f>
        <v>4.0092518303926354</v>
      </c>
      <c r="X4">
        <f>0.45*$K4*6</f>
        <v>3.1106264201322169</v>
      </c>
      <c r="Y4">
        <f>0.57*$K4*4</f>
        <v>2.626751199222761</v>
      </c>
      <c r="Z4">
        <f>0.79*$K4*2</f>
        <v>1.8202924977070012</v>
      </c>
    </row>
    <row r="5" spans="2:26" x14ac:dyDescent="0.25">
      <c r="L5" s="6"/>
      <c r="M5" s="6"/>
    </row>
    <row r="6" spans="2:26" x14ac:dyDescent="0.25">
      <c r="L6" s="6"/>
      <c r="M6" s="6"/>
      <c r="P6" s="6"/>
    </row>
    <row r="12" spans="2:26" x14ac:dyDescent="0.25">
      <c r="O12" s="7"/>
    </row>
    <row r="13" spans="2:26" x14ac:dyDescent="0.25">
      <c r="O13" s="7"/>
    </row>
    <row r="14" spans="2:26" x14ac:dyDescent="0.25">
      <c r="O14" s="7"/>
    </row>
  </sheetData>
  <mergeCells count="3">
    <mergeCell ref="O1:R1"/>
    <mergeCell ref="S1:V1"/>
    <mergeCell ref="W1:Z1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3"/>
  <sheetViews>
    <sheetView workbookViewId="0">
      <selection activeCell="L9" sqref="L9"/>
    </sheetView>
  </sheetViews>
  <sheetFormatPr defaultColWidth="8.85546875" defaultRowHeight="15" x14ac:dyDescent="0.25"/>
  <sheetData>
    <row r="1" spans="1:1" x14ac:dyDescent="0.25">
      <c r="A1" t="s">
        <v>2352</v>
      </c>
    </row>
    <row r="3" spans="1:1" x14ac:dyDescent="0.25">
      <c r="A3" t="s">
        <v>2353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21</vt:i4>
      </vt:variant>
    </vt:vector>
  </HeadingPairs>
  <TitlesOfParts>
    <vt:vector size="33" baseType="lpstr">
      <vt:lpstr>Summary</vt:lpstr>
      <vt:lpstr>1. Intensity Data</vt:lpstr>
      <vt:lpstr>2. Flow Data</vt:lpstr>
      <vt:lpstr>3. Detention</vt:lpstr>
      <vt:lpstr>IDF Curve</vt:lpstr>
      <vt:lpstr>Lookup Tables</vt:lpstr>
      <vt:lpstr>Climate Stations - U of M</vt:lpstr>
      <vt:lpstr>Temp</vt:lpstr>
      <vt:lpstr>Sheet3</vt:lpstr>
      <vt:lpstr>RealValuesFromArcGIS</vt:lpstr>
      <vt:lpstr>East Side Stations</vt:lpstr>
      <vt:lpstr>West Side Stations</vt:lpstr>
      <vt:lpstr>C_byType</vt:lpstr>
      <vt:lpstr>Channel_Rectangular</vt:lpstr>
      <vt:lpstr>Channel_Rectangular_n</vt:lpstr>
      <vt:lpstr>Channel_Trapezoidal</vt:lpstr>
      <vt:lpstr>Channel_Trapezoidal_n</vt:lpstr>
      <vt:lpstr>Channel_Triangular</vt:lpstr>
      <vt:lpstr>Channel_Triangular_n</vt:lpstr>
      <vt:lpstr>ClimateStations</vt:lpstr>
      <vt:lpstr>Culvert</vt:lpstr>
      <vt:lpstr>Culvert_Flow_Types</vt:lpstr>
      <vt:lpstr>Culvert_n</vt:lpstr>
      <vt:lpstr>FlowType</vt:lpstr>
      <vt:lpstr>RealValuesFromArcGIS!RealPrecipValues120715</vt:lpstr>
      <vt:lpstr>Shallow</vt:lpstr>
      <vt:lpstr>Shallow_k</vt:lpstr>
      <vt:lpstr>Sheet</vt:lpstr>
      <vt:lpstr>Sheet_n</vt:lpstr>
      <vt:lpstr>StationList</vt:lpstr>
      <vt:lpstr>StationName</vt:lpstr>
      <vt:lpstr>Street_and_Pavement_Gutter</vt:lpstr>
      <vt:lpstr>Ys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Kroon, Ashley</cp:lastModifiedBy>
  <dcterms:created xsi:type="dcterms:W3CDTF">2015-11-30T19:21:59Z</dcterms:created>
  <dcterms:modified xsi:type="dcterms:W3CDTF">2018-05-24T20:05:44Z</dcterms:modified>
</cp:coreProperties>
</file>