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G:\PTRC\PET\WebPages\WebStagingDNN\"/>
    </mc:Choice>
  </mc:AlternateContent>
  <bookViews>
    <workbookView xWindow="135" yWindow="150" windowWidth="14625" windowHeight="8115" tabRatio="855" activeTab="1"/>
  </bookViews>
  <sheets>
    <sheet name="Instructions" sheetId="12" r:id="rId1"/>
    <sheet name="Contractor-Facility Information" sheetId="3" r:id="rId2"/>
    <sheet name="Well Abandonment Estimator" sheetId="1" r:id="rId3"/>
    <sheet name="Links of Interest" sheetId="4" r:id="rId4"/>
    <sheet name="TASK LIST Data Validation" sheetId="9" state="hidden" r:id="rId5"/>
    <sheet name="Facility Data Validation" sheetId="11" state="hidden" r:id="rId6"/>
    <sheet name="print code" sheetId="13" state="hidden" r:id="rId7"/>
  </sheets>
  <definedNames>
    <definedName name="_xlnm.Print_Area" localSheetId="1">'Contractor-Facility Information'!$B$1:$M$66</definedName>
    <definedName name="_xlnm.Print_Area" localSheetId="3">'Links of Interest'!$B$1:$Q$27</definedName>
    <definedName name="_xlnm.Print_Area" localSheetId="4">'TASK LIST Data Validation'!$B$1:$C$30</definedName>
    <definedName name="_xlnm.Print_Area" localSheetId="2">'Well Abandonment Estimator'!$B$1:$O$56</definedName>
    <definedName name="Task2">'TASK LIST Data Validation'!$B$9:$B$27</definedName>
    <definedName name="Tasks">'TASK LIST Data Validation'!$B$2:$B$27</definedName>
    <definedName name="Value1">'TASK LIST Data Validation'!$F$2:$F$11</definedName>
    <definedName name="Value2">'TASK LIST Data Validation'!$G$2:$G$18</definedName>
  </definedNames>
  <calcPr calcId="171027"/>
</workbook>
</file>

<file path=xl/calcChain.xml><?xml version="1.0" encoding="utf-8"?>
<calcChain xmlns="http://schemas.openxmlformats.org/spreadsheetml/2006/main">
  <c r="L14" i="1" l="1"/>
  <c r="L15" i="1"/>
  <c r="L16" i="1"/>
  <c r="L17" i="1"/>
  <c r="L18" i="1"/>
  <c r="L19" i="1"/>
  <c r="L20" i="1"/>
  <c r="L21" i="1"/>
  <c r="L22" i="1"/>
  <c r="L23" i="1"/>
  <c r="L24" i="1"/>
  <c r="L25" i="1"/>
  <c r="L26" i="1"/>
  <c r="L27" i="1"/>
  <c r="L28" i="1"/>
  <c r="L29" i="1"/>
  <c r="L13" i="1"/>
  <c r="O14" i="1"/>
  <c r="O15" i="1"/>
  <c r="O16" i="1"/>
  <c r="O17" i="1"/>
  <c r="O18" i="1"/>
  <c r="O19" i="1"/>
  <c r="O20" i="1"/>
  <c r="O21" i="1"/>
  <c r="O22" i="1"/>
  <c r="O23" i="1"/>
  <c r="O24" i="1"/>
  <c r="O25" i="1"/>
  <c r="O26" i="1"/>
  <c r="O27" i="1"/>
  <c r="O28" i="1"/>
  <c r="O29" i="1"/>
  <c r="O13" i="1"/>
  <c r="M45" i="1" l="1"/>
  <c r="M54" i="1"/>
  <c r="M51" i="1"/>
  <c r="M48" i="1"/>
  <c r="M43" i="1"/>
  <c r="M40" i="1"/>
  <c r="M37" i="1"/>
  <c r="M33" i="1"/>
  <c r="E6" i="1"/>
  <c r="G6" i="1"/>
  <c r="K59" i="3" l="1"/>
  <c r="K56" i="3"/>
  <c r="I46" i="3"/>
  <c r="G46" i="3"/>
  <c r="F46" i="3"/>
  <c r="E61" i="1" l="1"/>
  <c r="E5" i="1" l="1"/>
  <c r="K29" i="1" l="1"/>
  <c r="J29" i="1" l="1"/>
  <c r="F43" i="3" l="1"/>
  <c r="K6" i="1" l="1"/>
  <c r="F6" i="1" l="1"/>
  <c r="D37" i="1" l="1"/>
  <c r="D40" i="1" s="1"/>
  <c r="K33" i="1"/>
  <c r="E37" i="1"/>
  <c r="L33" i="1" l="1"/>
  <c r="E33" i="1"/>
  <c r="D9" i="1"/>
  <c r="H16" i="1"/>
  <c r="H17" i="1"/>
  <c r="H18" i="1"/>
  <c r="H19" i="1"/>
  <c r="H20" i="1"/>
  <c r="H21" i="1"/>
  <c r="H22" i="1"/>
  <c r="H23" i="1"/>
  <c r="H24" i="1"/>
  <c r="H25" i="1"/>
  <c r="H26" i="1"/>
  <c r="H27" i="1"/>
  <c r="H28" i="1"/>
  <c r="H29" i="1"/>
  <c r="H15" i="1"/>
  <c r="H13" i="1"/>
  <c r="K26" i="1" l="1"/>
  <c r="J26" i="1"/>
  <c r="K13" i="1"/>
  <c r="J24" i="1"/>
  <c r="K24" i="1"/>
  <c r="K28" i="1"/>
  <c r="J28" i="1"/>
  <c r="J21" i="1"/>
  <c r="K21" i="1"/>
  <c r="J22" i="1"/>
  <c r="K22" i="1"/>
  <c r="K27" i="1"/>
  <c r="J27" i="1"/>
  <c r="J20" i="1"/>
  <c r="K20" i="1"/>
  <c r="K25" i="1"/>
  <c r="J25" i="1"/>
  <c r="J19" i="1"/>
  <c r="K19" i="1"/>
  <c r="J23" i="1"/>
  <c r="K23" i="1"/>
  <c r="J17" i="1"/>
  <c r="K17" i="1"/>
  <c r="J15" i="1"/>
  <c r="K15" i="1"/>
  <c r="J16" i="1"/>
  <c r="K16" i="1"/>
  <c r="K18" i="1"/>
  <c r="J18" i="1"/>
  <c r="J13" i="1"/>
  <c r="K37" i="1"/>
  <c r="D33" i="1"/>
  <c r="L37" i="1" l="1"/>
  <c r="K40" i="1"/>
  <c r="D51" i="1"/>
  <c r="E51" i="1" s="1"/>
  <c r="E43" i="1"/>
  <c r="K51" i="1"/>
  <c r="L51" i="1" l="1"/>
  <c r="L40" i="1"/>
  <c r="D43" i="1"/>
  <c r="E40" i="1"/>
  <c r="K43" i="1"/>
  <c r="L43" i="1" l="1"/>
  <c r="D45" i="1"/>
  <c r="E45" i="1" s="1"/>
  <c r="D48" i="1"/>
  <c r="D54" i="1" s="1"/>
  <c r="E54" i="1" s="1"/>
  <c r="K45" i="1"/>
  <c r="K48" i="1"/>
  <c r="L48" i="1" l="1"/>
  <c r="L45" i="1"/>
  <c r="K7" i="1"/>
  <c r="L7" i="1" s="1"/>
  <c r="E48" i="1"/>
  <c r="K54" i="1"/>
  <c r="H14" i="1"/>
  <c r="L54" i="1" l="1"/>
  <c r="J14" i="1"/>
  <c r="J30" i="1" s="1"/>
  <c r="F49" i="3" s="1"/>
  <c r="K14" i="1"/>
  <c r="K30" i="1" s="1"/>
  <c r="K49" i="3" s="1"/>
  <c r="H30" i="1"/>
  <c r="E51" i="3" l="1"/>
</calcChain>
</file>

<file path=xl/comments1.xml><?xml version="1.0" encoding="utf-8"?>
<comments xmlns="http://schemas.openxmlformats.org/spreadsheetml/2006/main">
  <authors>
    <author>Administrator</author>
    <author>Ross Eaton</author>
  </authors>
  <commentList>
    <comment ref="C4" authorId="0" shapeId="0">
      <text>
        <r>
          <rPr>
            <sz val="8"/>
            <color indexed="81"/>
            <rFont val="Tahoma"/>
            <family val="2"/>
          </rPr>
          <t>Enter values in the yellow cells that reflect the dimensions per well. These values will calculate the volume shown at the bottom of this page.</t>
        </r>
      </text>
    </comment>
    <comment ref="H4" authorId="0" shapeId="0">
      <text>
        <r>
          <rPr>
            <sz val="8"/>
            <color indexed="81"/>
            <rFont val="Tahoma"/>
            <charset val="1"/>
          </rPr>
          <t>Enter a value in the yellow cell that reflects the linear feet of backfill or surface material per well. Entering this value will calculate how much bentonite is needed per well and per all wells. If no value is entered or is zero, then the estimator assumes bentonite will be used up to the ground surface.</t>
        </r>
      </text>
    </comment>
    <comment ref="J11" authorId="1" shapeId="0">
      <text>
        <r>
          <rPr>
            <sz val="9"/>
            <color indexed="81"/>
            <rFont val="Tahoma"/>
            <family val="2"/>
          </rPr>
          <t>If the chosen task has a *, then the cost will be rolled into this column.</t>
        </r>
      </text>
    </comment>
    <comment ref="C12" authorId="1" shapeId="0">
      <text>
        <r>
          <rPr>
            <sz val="9"/>
            <color indexed="81"/>
            <rFont val="Tahoma"/>
            <family val="2"/>
          </rPr>
          <t xml:space="preserve">Select a task by clicking on a cell in this column to activate the drop down menu. Tasks with a * get their cost rolled into the per well and per foot columns. </t>
        </r>
      </text>
    </comment>
    <comment ref="D12" authorId="1" shapeId="0">
      <text>
        <r>
          <rPr>
            <sz val="9"/>
            <color indexed="81"/>
            <rFont val="Tahoma"/>
            <family val="2"/>
          </rPr>
          <t>Select a unit by clicking a cell in this column to activate the drop down menu.</t>
        </r>
      </text>
    </comment>
    <comment ref="E12" authorId="1" shapeId="0">
      <text>
        <r>
          <rPr>
            <sz val="9"/>
            <color indexed="81"/>
            <rFont val="Tahoma"/>
            <family val="2"/>
          </rPr>
          <t>The number of units.</t>
        </r>
      </text>
    </comment>
    <comment ref="F12" authorId="1" shapeId="0">
      <text>
        <r>
          <rPr>
            <sz val="9"/>
            <color indexed="81"/>
            <rFont val="Tahoma"/>
            <family val="2"/>
          </rPr>
          <t>Price per Unit</t>
        </r>
      </text>
    </comment>
    <comment ref="H12" authorId="1" shapeId="0">
      <text>
        <r>
          <rPr>
            <sz val="9"/>
            <color indexed="81"/>
            <rFont val="Tahoma"/>
            <family val="2"/>
          </rPr>
          <t>Quantity x Unit Price = Cost</t>
        </r>
      </text>
    </comment>
    <comment ref="I12" authorId="1" shapeId="0">
      <text>
        <r>
          <rPr>
            <sz val="9"/>
            <color indexed="81"/>
            <rFont val="Tahoma"/>
            <family val="2"/>
          </rPr>
          <t>Any additional comments regarding the task can be used in this column.</t>
        </r>
      </text>
    </comment>
  </commentList>
</comments>
</file>

<file path=xl/sharedStrings.xml><?xml version="1.0" encoding="utf-8"?>
<sst xmlns="http://schemas.openxmlformats.org/spreadsheetml/2006/main" count="257" uniqueCount="211">
  <si>
    <t>Well Dimensions</t>
  </si>
  <si>
    <t xml:space="preserve">Average Well Casing Diameter (inches) </t>
  </si>
  <si>
    <t xml:space="preserve"> ft/well</t>
  </si>
  <si>
    <t>Volume per Well</t>
  </si>
  <si>
    <t>Bags per Well</t>
  </si>
  <si>
    <t>Area per Well</t>
  </si>
  <si>
    <t>ROUND UP: Bags per Well</t>
  </si>
  <si>
    <t>Additional Water Required per Well</t>
  </si>
  <si>
    <t>Water Available per Well</t>
  </si>
  <si>
    <t>Water Required per Well</t>
  </si>
  <si>
    <t>Unit</t>
  </si>
  <si>
    <t>Quantity</t>
  </si>
  <si>
    <t>Remarks</t>
  </si>
  <si>
    <t xml:space="preserve">Cost </t>
  </si>
  <si>
    <t xml:space="preserve">Unit Price </t>
  </si>
  <si>
    <t xml:space="preserve">Total Projected Costs </t>
  </si>
  <si>
    <t xml:space="preserve">Facility ID Number: </t>
  </si>
  <si>
    <t xml:space="preserve">Release Number: </t>
  </si>
  <si>
    <t xml:space="preserve">Work Plan ID Number: </t>
  </si>
  <si>
    <t>Facility Name:</t>
  </si>
  <si>
    <t xml:space="preserve">Facility Address: </t>
  </si>
  <si>
    <t xml:space="preserve">Owner/Operator Name: </t>
  </si>
  <si>
    <t xml:space="preserve">Owner/Operator Mailing Address: </t>
  </si>
  <si>
    <t xml:space="preserve">Consultant's Name, Address, and Phone Nubmer: </t>
  </si>
  <si>
    <t>Signature of Facility owner, operator, or authorized representative:</t>
  </si>
  <si>
    <t xml:space="preserve">Date: </t>
  </si>
  <si>
    <t xml:space="preserve">http://www.mtrules.org/gateway/ChapterHome.asp?Chapter=36.21 </t>
  </si>
  <si>
    <t xml:space="preserve">http://dnrc.mt.gov/divisions/water/operations/board-of-water-well-contractors </t>
  </si>
  <si>
    <t>Montana Well Log Report</t>
  </si>
  <si>
    <t xml:space="preserve">http://dnrc.mt.gov/divisions/water/operations/board-of-water-well-contractors/divisions/water/operations/docs/bwwc/603-r2-04-1.pdf </t>
  </si>
  <si>
    <t>Petroleum Tank Release Compensation Board - Website</t>
  </si>
  <si>
    <t xml:space="preserve">http://deq.mt.gov/DEQAdmin/pet </t>
  </si>
  <si>
    <t>Monitoring Well Volume Calculations</t>
  </si>
  <si>
    <r>
      <t>ft</t>
    </r>
    <r>
      <rPr>
        <vertAlign val="superscript"/>
        <sz val="11"/>
        <color theme="1"/>
        <rFont val="Calibri"/>
        <family val="2"/>
        <scheme val="minor"/>
      </rPr>
      <t>3</t>
    </r>
    <r>
      <rPr>
        <sz val="11"/>
        <color theme="1"/>
        <rFont val="Calibri"/>
        <family val="2"/>
        <scheme val="minor"/>
      </rPr>
      <t>/well * 0.7</t>
    </r>
  </si>
  <si>
    <t>4 gal * bags/well</t>
  </si>
  <si>
    <r>
      <t>π * r</t>
    </r>
    <r>
      <rPr>
        <vertAlign val="superscript"/>
        <sz val="11"/>
        <color theme="1"/>
        <rFont val="Calibri"/>
        <family val="2"/>
        <scheme val="minor"/>
      </rPr>
      <t>2</t>
    </r>
  </si>
  <si>
    <r>
      <t xml:space="preserve"> π * r</t>
    </r>
    <r>
      <rPr>
        <vertAlign val="superscript"/>
        <sz val="11"/>
        <color theme="1"/>
        <rFont val="Calibri"/>
        <family val="2"/>
        <scheme val="minor"/>
      </rPr>
      <t>2</t>
    </r>
    <r>
      <rPr>
        <sz val="11"/>
        <color theme="1"/>
        <rFont val="Calibri"/>
        <family val="2"/>
        <scheme val="minor"/>
      </rPr>
      <t xml:space="preserve"> * h</t>
    </r>
  </si>
  <si>
    <r>
      <t>Average Water Depth * ft</t>
    </r>
    <r>
      <rPr>
        <vertAlign val="superscript"/>
        <sz val="11"/>
        <color theme="1"/>
        <rFont val="Calibri"/>
        <family val="2"/>
        <scheme val="minor"/>
      </rPr>
      <t>2</t>
    </r>
    <r>
      <rPr>
        <sz val="11"/>
        <color theme="1"/>
        <rFont val="Calibri"/>
        <family val="2"/>
        <scheme val="minor"/>
      </rPr>
      <t>/well * 7.48052</t>
    </r>
  </si>
  <si>
    <t>Water Required per Well - Water Available per Well</t>
  </si>
  <si>
    <t xml:space="preserve">http://leg.mt.gov/bills/mca_toc/37_43.htm </t>
  </si>
  <si>
    <t>Board of Water Well Contractors - Website</t>
  </si>
  <si>
    <t xml:space="preserve">Montana Code Annotated - Title 37. Professions and Occupations - Chapter 43. Water Well Contractors </t>
  </si>
  <si>
    <t>Administrative Rules of Montana - Board of Water Well Contractors - Rule Chapter: 36.21</t>
  </si>
  <si>
    <t>Report</t>
  </si>
  <si>
    <t>Per Well</t>
  </si>
  <si>
    <t>Per Foot</t>
  </si>
  <si>
    <t>Bentonite Dimensions</t>
  </si>
  <si>
    <t>ft</t>
  </si>
  <si>
    <t>Task</t>
  </si>
  <si>
    <t>Mobilization</t>
  </si>
  <si>
    <t>Project Mangement</t>
  </si>
  <si>
    <t>Soil Borings</t>
  </si>
  <si>
    <t>Well Installation</t>
  </si>
  <si>
    <t>Work Plan (preparation)</t>
  </si>
  <si>
    <t>Report (letter + well logs)</t>
  </si>
  <si>
    <t>Miscellaneous</t>
  </si>
  <si>
    <t>Soil Removal</t>
  </si>
  <si>
    <t>Survey</t>
  </si>
  <si>
    <t>Water Level Measurements</t>
  </si>
  <si>
    <t>Laboratory Analysis w/fee</t>
  </si>
  <si>
    <t>Remediation System</t>
  </si>
  <si>
    <t>Well Development</t>
  </si>
  <si>
    <t>Fieldwork</t>
  </si>
  <si>
    <t>BCY</t>
  </si>
  <si>
    <t>LCY</t>
  </si>
  <si>
    <t>yd</t>
  </si>
  <si>
    <t>yd³</t>
  </si>
  <si>
    <t>ft³</t>
  </si>
  <si>
    <t>ft²</t>
  </si>
  <si>
    <t>yd²</t>
  </si>
  <si>
    <t>CCY</t>
  </si>
  <si>
    <t>gal</t>
  </si>
  <si>
    <t>Area per Total Wells</t>
  </si>
  <si>
    <t>Volume per Total Wells</t>
  </si>
  <si>
    <t>Bags per Total Wells</t>
  </si>
  <si>
    <t>ROUND UP: Bags per Total Wells</t>
  </si>
  <si>
    <t>4 gal * bags/total wells</t>
  </si>
  <si>
    <t>Water Required per Total Wells</t>
  </si>
  <si>
    <t>Water Available per Total Wells</t>
  </si>
  <si>
    <t>Water Required per Total Wells  - Water Available per Total Wells</t>
  </si>
  <si>
    <t>Additional Water Required per Total Wells</t>
  </si>
  <si>
    <r>
      <t>Average Water Depth * ft</t>
    </r>
    <r>
      <rPr>
        <vertAlign val="superscript"/>
        <sz val="11"/>
        <color theme="1"/>
        <rFont val="Calibri"/>
        <family val="2"/>
        <scheme val="minor"/>
      </rPr>
      <t>2</t>
    </r>
    <r>
      <rPr>
        <sz val="11"/>
        <color theme="1"/>
        <rFont val="Calibri"/>
        <family val="2"/>
        <scheme val="minor"/>
      </rPr>
      <t>/total wells * 7.48052</t>
    </r>
  </si>
  <si>
    <r>
      <t>ft</t>
    </r>
    <r>
      <rPr>
        <vertAlign val="superscript"/>
        <sz val="11"/>
        <color theme="1"/>
        <rFont val="Calibri"/>
        <family val="2"/>
        <scheme val="minor"/>
      </rPr>
      <t>3</t>
    </r>
    <r>
      <rPr>
        <sz val="11"/>
        <color theme="1"/>
        <rFont val="Calibri"/>
        <family val="2"/>
        <scheme val="minor"/>
      </rPr>
      <t>/Total Wells * 0.7</t>
    </r>
  </si>
  <si>
    <t>each</t>
  </si>
  <si>
    <t>lbs</t>
  </si>
  <si>
    <t xml:space="preserve">Total </t>
  </si>
  <si>
    <t>VLOOKUP Task List</t>
  </si>
  <si>
    <t xml:space="preserve">                                                                                                                         </t>
  </si>
  <si>
    <t>List monitoring wells to be maintained (well name and number, e.g. MW1, RSWI, etc.):</t>
  </si>
  <si>
    <t xml:space="preserve">List monitoring wells to be abandoned (well name and number, e.g. MW1, RSW1, etc.): </t>
  </si>
  <si>
    <t>Specify the method by which the monitoring wells will be abanonded:</t>
  </si>
  <si>
    <t>Target date for abandonment of the monitoring well(s):</t>
  </si>
  <si>
    <t>Will the well abandonment activity be subcontracted?</t>
  </si>
  <si>
    <t>yes</t>
  </si>
  <si>
    <t>no</t>
  </si>
  <si>
    <t>Yes or No</t>
  </si>
  <si>
    <t xml:space="preserve">Unit cost per monitoring well for abandonment (include portland cement, grout or bentonite, equipment, and consultant or contractor </t>
  </si>
  <si>
    <t>labor costs):</t>
  </si>
  <si>
    <t>/well</t>
  </si>
  <si>
    <t>Cost per Well</t>
  </si>
  <si>
    <t>Cost per Foot</t>
  </si>
  <si>
    <t>/ft</t>
  </si>
  <si>
    <t xml:space="preserve">Total cost of abandoning the above-listed monitoring wells: </t>
  </si>
  <si>
    <t>36.21.810 Abandonment</t>
  </si>
  <si>
    <t xml:space="preserve">I elect to maintain the monitoring wells located at the above-referenced Facility and will monitor the wells at least every three years and in accordance with applicable requirements of the Montana Department of Natural Resources &amp; Conservation Division. </t>
  </si>
  <si>
    <t xml:space="preserve">http://www.mtrules.org/gateway/ruleno.asp?RN=36.21.810 </t>
  </si>
  <si>
    <t>Montana Department of Environmental Quality - Petroleum Tank Cleanup Section - Website</t>
  </si>
  <si>
    <t xml:space="preserve">http://deq.mt.gov/Land/lust </t>
  </si>
  <si>
    <t xml:space="preserve">http://leg.mt.gov/bills/mca/37/43/37-43-302.htm </t>
  </si>
  <si>
    <t>37-43-302, MCA - License required</t>
  </si>
  <si>
    <t>Yellow Input Cells &amp; Protected Cells</t>
  </si>
  <si>
    <t>Contractor-Facility Information</t>
  </si>
  <si>
    <t>Well Abandonment Estimator</t>
  </si>
  <si>
    <t>Links of Interest</t>
  </si>
  <si>
    <t>Lodging/Per Diem</t>
  </si>
  <si>
    <t>Value 1 Units</t>
  </si>
  <si>
    <t>Value 2 Units</t>
  </si>
  <si>
    <t>Task List</t>
  </si>
  <si>
    <t>Workbook Design</t>
  </si>
  <si>
    <t>Contractor-Facility Data Input</t>
  </si>
  <si>
    <t>You will find yellow input cells under the Well Dimensions, Bentonite Dimensions, and Well Abandonment Unit Cost Worksheet Headings. The purpose of the yellow input cells is to separate the inputs (yellow input cells) from the calculations (dark grey w/ white text cells). Thus, the yellow input cells will have no formula and only serve the purpose as a variable for calculations.</t>
  </si>
  <si>
    <t>Web Links Pertaining to Well Abandonment</t>
  </si>
  <si>
    <t>You will find multiple links that will bring you to  rule, law, log report, Board of Water Well Contractors, PTRCB, and DEQ.</t>
  </si>
  <si>
    <t>bag</t>
  </si>
  <si>
    <t>hour</t>
  </si>
  <si>
    <t>well</t>
  </si>
  <si>
    <t>inch</t>
  </si>
  <si>
    <t>mile</t>
  </si>
  <si>
    <t xml:space="preserve"> Total Number of Wells to be Abandoned </t>
  </si>
  <si>
    <r>
      <t>π * r</t>
    </r>
    <r>
      <rPr>
        <vertAlign val="superscript"/>
        <sz val="11"/>
        <color theme="1"/>
        <rFont val="Calibri"/>
        <family val="2"/>
        <scheme val="minor"/>
      </rPr>
      <t>2</t>
    </r>
    <r>
      <rPr>
        <sz val="11"/>
        <color theme="1"/>
        <rFont val="Calibri"/>
        <family val="2"/>
        <scheme val="minor"/>
      </rPr>
      <t xml:space="preserve"> * h * Total # of wells to be abandoned</t>
    </r>
  </si>
  <si>
    <r>
      <t>π * r</t>
    </r>
    <r>
      <rPr>
        <vertAlign val="superscript"/>
        <sz val="11"/>
        <color theme="1"/>
        <rFont val="Calibri"/>
        <family val="2"/>
        <scheme val="minor"/>
      </rPr>
      <t>2</t>
    </r>
    <r>
      <rPr>
        <sz val="11"/>
        <color theme="1"/>
        <rFont val="Calibri"/>
        <family val="2"/>
        <scheme val="minor"/>
      </rPr>
      <t xml:space="preserve"> * Total # of wells to be abandoned</t>
    </r>
  </si>
  <si>
    <t xml:space="preserve">Average Depth of Wells (feet) </t>
  </si>
  <si>
    <t xml:space="preserve">Average Depth to Groundwater (feet) </t>
  </si>
  <si>
    <t xml:space="preserve">Average Water Depth (feet) </t>
  </si>
  <si>
    <t>ActiveSheet.PrintPreview</t>
  </si>
  <si>
    <r>
      <t>(Average Depth of Wells - K5 ft) * ft</t>
    </r>
    <r>
      <rPr>
        <vertAlign val="superscript"/>
        <sz val="11"/>
        <color theme="1"/>
        <rFont val="Calibri"/>
        <family val="2"/>
        <scheme val="minor"/>
      </rPr>
      <t>2</t>
    </r>
    <r>
      <rPr>
        <sz val="11"/>
        <color theme="1"/>
        <rFont val="Calibri"/>
        <family val="2"/>
        <scheme val="minor"/>
      </rPr>
      <t>/total wells</t>
    </r>
  </si>
  <si>
    <r>
      <t>(Average Depth of Wells - K5 ft) * ft</t>
    </r>
    <r>
      <rPr>
        <vertAlign val="superscript"/>
        <sz val="11"/>
        <color theme="1"/>
        <rFont val="Calibri"/>
        <family val="2"/>
        <scheme val="minor"/>
      </rPr>
      <t>2</t>
    </r>
    <r>
      <rPr>
        <sz val="11"/>
        <color theme="1"/>
        <rFont val="Calibri"/>
        <family val="2"/>
        <scheme val="minor"/>
      </rPr>
      <t>/well</t>
    </r>
  </si>
  <si>
    <t xml:space="preserve">Under the Unit header, select a unit by clicking in this column to activate the drop down menu. </t>
  </si>
  <si>
    <t xml:space="preserve">If there isn't enough information provided in the task name, then additional information can be typed in the yellow input cells under the Remarks header. </t>
  </si>
  <si>
    <t>Once  the mouse is hovered over a red triangle, the instructions will display a comment box as seen below.</t>
  </si>
  <si>
    <t>Bentonite Water Requirements: Up to K5 Feet Below Ground Surface (Assume 4 gal per 50 lb bag)</t>
  </si>
  <si>
    <t xml:space="preserve">https://excel.tips.net/T001946_Superscripts_in_Custom_Formats.html </t>
  </si>
  <si>
    <t>* Well Abandonment  (Labor &amp; Equipment)</t>
  </si>
  <si>
    <t>Other</t>
  </si>
  <si>
    <t>Monitoring (Groundwater Monitoring)</t>
  </si>
  <si>
    <t>Monitoring</t>
  </si>
  <si>
    <t>Work Plan</t>
  </si>
  <si>
    <t>Project Management</t>
  </si>
  <si>
    <t>* Well Abandonment</t>
  </si>
  <si>
    <t>Standardized Task Name</t>
  </si>
  <si>
    <t xml:space="preserve">* Linear Feet of Backfill/Surface Material per Well </t>
  </si>
  <si>
    <t xml:space="preserve">* Linear Feet of Bentonite Sealing Material per Well </t>
  </si>
  <si>
    <t xml:space="preserve">* Bentonite Pellets/Chips </t>
  </si>
  <si>
    <t xml:space="preserve">Yes or No </t>
  </si>
  <si>
    <t>Quantity of Wells</t>
  </si>
  <si>
    <r>
      <t xml:space="preserve">Yes or </t>
    </r>
    <r>
      <rPr>
        <b/>
        <sz val="11"/>
        <rFont val="Times New Roman"/>
        <family val="1"/>
      </rPr>
      <t xml:space="preserve">No </t>
    </r>
  </si>
  <si>
    <t>VLookup Value</t>
  </si>
  <si>
    <t>* Asphalt (surface material)</t>
  </si>
  <si>
    <t>* Backfill (surface material)</t>
  </si>
  <si>
    <t>* Bentonite Pellets/Chips</t>
  </si>
  <si>
    <t>* Cement (surface material)</t>
  </si>
  <si>
    <t>* Native Soil (surface material)</t>
  </si>
  <si>
    <t>Equipment</t>
  </si>
  <si>
    <t>Fieldwork Oversight Mobilization</t>
  </si>
  <si>
    <t>Subcontractor Markup</t>
  </si>
  <si>
    <t>Soil Excavation</t>
  </si>
  <si>
    <t>Equipment &amp; Materials</t>
  </si>
  <si>
    <t>Fieldwork Oversight</t>
  </si>
  <si>
    <t>* Well Abandonment Costs</t>
  </si>
  <si>
    <r>
      <t xml:space="preserve">Well Abandonment Unit Cost Worksheet                                                      </t>
    </r>
    <r>
      <rPr>
        <b/>
        <i/>
        <sz val="9"/>
        <rFont val="Calibri"/>
        <family val="2"/>
        <scheme val="minor"/>
      </rPr>
      <t xml:space="preserve">                                                                                                     </t>
    </r>
  </si>
  <si>
    <t>I elect to abandon the monitoring wells located at the above-referenced Facility and certify that the above-referenced monitoring wells are to be properly abandoned in accordance with the provisions ARM 36.21.810 and other applicable requirements of the Montana Department of Natural Resources &amp; Conservation Division.</t>
  </si>
  <si>
    <t>All cells within this workbook are protected and cannot be edited unless the cell is the color yellow. Any attempt to change a cell that is not yellow will prompt you with an error stating that the cell is "read only." The only exceptions to this rule are hyperlinks that are blue buttons located on the header of each worksheet or blue underlined links located in the Links of Interest worksheet.</t>
  </si>
  <si>
    <t xml:space="preserve">Fill in the all yellow cells that pertain to the contractor and facility information. The cost per well, cost per foot, and total project costs will be populated automatically once the well abandonment estimator portion of the workbook has been completed. A signature and date will be required by the facility owner, operator, or authroized representative. </t>
  </si>
  <si>
    <r>
      <t>Bentonite Bag Calculations: Up to K5 Feet Below Ground Surface (Assume 50 lb bag = 0.7 ft</t>
    </r>
    <r>
      <rPr>
        <b/>
        <vertAlign val="superscript"/>
        <sz val="12"/>
        <color theme="1"/>
        <rFont val="Calibri"/>
        <family val="2"/>
        <scheme val="minor"/>
      </rPr>
      <t>3</t>
    </r>
    <r>
      <rPr>
        <b/>
        <sz val="12"/>
        <color theme="1"/>
        <rFont val="Calibri"/>
        <family val="2"/>
        <scheme val="minor"/>
      </rPr>
      <t>)</t>
    </r>
  </si>
  <si>
    <t xml:space="preserve">Hover the mouse above the little red triangles in the upper right-hand corner of the cells in the column headers to display the instructions for that particular column of cells. </t>
  </si>
  <si>
    <t xml:space="preserve">Values must be entered in the following yellow input cells in the Well Dimensions group. Values entered in these cells will allow the worksheet to automatically calculate the volume per well and total volume for all wells. </t>
  </si>
  <si>
    <t>The volume calculations can be found at the bottom of the Well Abandonment Estimator worsheet.</t>
  </si>
  <si>
    <t>I. Yellow Input Cells</t>
  </si>
  <si>
    <t>The bentonite bag calculations can be found at the bottom of the Well Abandonment Estimator worksheet.</t>
  </si>
  <si>
    <t>Under the Task header, select a task by clicking on a cell in this column to activate the drop down menu. Costs associated with tasks that have * asterisks will be rolled into the per well and per foot columns.</t>
  </si>
  <si>
    <t>Under the Quantity header, manually enter the quantity of units. Under the Unit Price header, manually enter the price per unit. Once all four of these fields in a particular row have data, then the cost, cost per well, and cost per foot will be calculated automatically (dark grey cells with white text).</t>
  </si>
  <si>
    <r>
      <t xml:space="preserve">A value will need to be entered in the yellow input cell for * Linear Feet of Backfill/Surface Material per Well. A value entered will automatically calculate the bentonite needed per well and the total number of bentonite bags required. If no value is entered or is zero, then the estimator assumes bentonite will be used up to the surface. Using the quantity of bags that is generated for * Bentonite Pellets/Chips is </t>
    </r>
    <r>
      <rPr>
        <b/>
        <sz val="11"/>
        <color theme="1"/>
        <rFont val="Calibri"/>
        <family val="2"/>
        <scheme val="minor"/>
      </rPr>
      <t>optional</t>
    </r>
    <r>
      <rPr>
        <sz val="11"/>
        <color theme="1"/>
        <rFont val="Calibri"/>
        <family val="2"/>
        <scheme val="minor"/>
      </rPr>
      <t xml:space="preserve"> when estimating your costs under the Well Abandonment Unit Cost Worksheet header.</t>
    </r>
  </si>
  <si>
    <t xml:space="preserve">* Bentonite Pellets/Chips can be found under the Bentonite Dimensions header and can also be found as a task name under the Task header called * Misc (Bentonite Pellets/Chips). All costs related to bentonite will automatically get rolled into the Cost per Well or per Foot columns. **Note that the bentonite bag calculation does not affect the calculations for the Well Abandonment Unit Cost Worksheet, thus you will be required to enter your own unit and quantity when * Misc (Bentonite Pellets/Chips) is chosen from task drop down list. Bentonite can be calculated two ways. You can either roll it into the * Well ABandonment (Labor &amp; Equipment) task or estimate the benonite costs by individually by choosing the task * Misc (Bentonite Pellets/Chips). </t>
  </si>
  <si>
    <t>II. Instructions Embedded in Well Abandonment Estimator</t>
  </si>
  <si>
    <t>III. Well Dimensions</t>
  </si>
  <si>
    <t>IV. Bentonite Dimensions</t>
  </si>
  <si>
    <t>V. Well Abandonment Unit Cost Worksheet</t>
  </si>
  <si>
    <r>
      <t xml:space="preserve">VI. * Well Abandonment (Labor &amp; Equipment): </t>
    </r>
    <r>
      <rPr>
        <b/>
        <i/>
        <u/>
        <sz val="12"/>
        <color theme="1"/>
        <rFont val="Calibri"/>
        <family val="2"/>
        <scheme val="minor"/>
      </rPr>
      <t>Costs per Well or per Foot</t>
    </r>
  </si>
  <si>
    <r>
      <t xml:space="preserve">VII. * Bentonite Pellets/Chips: </t>
    </r>
    <r>
      <rPr>
        <b/>
        <i/>
        <u/>
        <sz val="12"/>
        <color theme="1"/>
        <rFont val="Calibri"/>
        <family val="2"/>
        <scheme val="minor"/>
      </rPr>
      <t>Linear Feet of Bentonite vs Linear Feet of Backfill/Surface Material per well</t>
    </r>
  </si>
  <si>
    <t>Drill Rig Mob/Demob</t>
  </si>
  <si>
    <t>Drill Rig Support Vehicle Mob/Demob</t>
  </si>
  <si>
    <t>* Well Abandonment Subcontractor</t>
  </si>
  <si>
    <t>* Well Abandonment Subcontractor Markup</t>
  </si>
  <si>
    <t>Trailer - Utility</t>
  </si>
  <si>
    <t xml:space="preserve">Petroleum Tank Release Compensation Board          STATE OF MONTANA </t>
  </si>
  <si>
    <t>VIII. Drill Rig Mob/Demob &amp; Drill Rig Support Vehicle</t>
  </si>
  <si>
    <t>This task can include any labor, equipment, and materials for the proper closure of all types of wells in accordance with the Montana Department of Natural Resources and Conservation requirements. This task should include removal of the manhole and protective cover, removal or filling of casing, and re-surface completion. The above Unit Cost Worksheet provides tasks to choose from with a drop down arrow once the cell is selected. Task names chosen with a * asterisks will automatically get their costs rolled into a Cost per Well or per Foot rate in the right hand columns. Note that mobilization is required to have its own task when possible (see VII. below for more information).</t>
  </si>
  <si>
    <t xml:space="preserve">If well abandonment is not subcontracted or the subcontractor bid disloses the mobilization, then use one of these mobilization tasks. Also, notice when these tasks are chosen, the costs don't get rolled into the well abandonment cost per well. </t>
  </si>
  <si>
    <t xml:space="preserve">The old AC-08 had asked you provide a cost per well that included all costs. One of the main reasons PTRCB desinged this worksheet was to separate well abandonment costs from all other costs. Use the Drill Rig Mob/Demob &amp; Drill Rig Support Vehicle tasks for well abandonment mobilization in order to avoid rolling those costs into the per well costs. There may be times where the where the mobilzation can't be broken if the subcontracted well abaondonment costs were lumped summed. PTRCB will accept a lump sum submission with a * Well Abandonment task since PTRCB has tools to back at the estimated mobilization costs in order to record a more accurate cost per well. </t>
  </si>
  <si>
    <t>If for any reason the mobilization can't be separated from the well abandonment costs, then use one of these tasks. Notice how both the well abandonment and mobilization costs get rolled into the per well costs. This will be acceptable since PTRCB has the tools to back the mobilization as an estimate.</t>
  </si>
  <si>
    <t>Petroleum Tank Release Compensation Board                                                                                                                            STATE OF MONTANA</t>
  </si>
  <si>
    <t xml:space="preserve">This Well Abandonment Form (WAF) is used for routine abandonment of monitoring wells that no longer needed for petroleum release investigation or cleanup, and the owner/operator does not want to retain responsibility and use of wells for other purposes. Monitoring wells, to which this WAF applies, include groundwater monitoring wells, soil vapor extraction wells, recovery wells, observation wells, sparge/injection wells, and piezometers. </t>
  </si>
  <si>
    <t xml:space="preserve">Administrative Rule s of Montana (ARM) 36.21.810 sets forth the legal requirements for properly abandoning monitoring wells. ARM 36.21.810 may be found at the Links of Interest page or may be found at the following internet address:   </t>
  </si>
  <si>
    <t xml:space="preserve">http://www.mtrules.org/gateway/ruleno.asp?RN=36%2E21%2E810 </t>
  </si>
  <si>
    <t xml:space="preserve">Submit the WAF with your corrective action plan. Please note that incomplete and/or unsigned WAFs will be returned and may delay processing of claims submitted to the Petroleum Tank Release Compensation Board. </t>
  </si>
  <si>
    <t>WAF - Well Abandonment Estimator</t>
  </si>
  <si>
    <t>Well Abandonment Form (WAF) -  Instructions</t>
  </si>
  <si>
    <t>Petroleum Tank Release Compensation Board                                                                                                                                                                             STATE OF MONTANA</t>
  </si>
  <si>
    <t>WAF - Links of Interest</t>
  </si>
  <si>
    <t>Well Abandonment Form (WAF) - Facility Information</t>
  </si>
  <si>
    <t xml:space="preserve">Petroleum Tank Release Compensation Board                                                        STATE OF MONTANA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</si>
</sst>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44"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sz val="12"/>
      <color theme="1"/>
      <name val="Calibri"/>
      <family val="2"/>
      <scheme val="minor"/>
    </font>
    <font>
      <sz val="12"/>
      <color theme="1"/>
      <name val="Calibri"/>
      <family val="2"/>
      <scheme val="minor"/>
    </font>
    <font>
      <b/>
      <sz val="11"/>
      <name val="Calibri"/>
      <family val="2"/>
      <scheme val="minor"/>
    </font>
    <font>
      <u/>
      <sz val="11"/>
      <color theme="10"/>
      <name val="Calibri"/>
      <family val="2"/>
      <scheme val="minor"/>
    </font>
    <font>
      <b/>
      <sz val="12"/>
      <color theme="1"/>
      <name val="Times New Roman"/>
      <family val="1"/>
    </font>
    <font>
      <sz val="12"/>
      <color theme="1"/>
      <name val="Times New Roman"/>
      <family val="1"/>
    </font>
    <font>
      <b/>
      <sz val="16"/>
      <color theme="0"/>
      <name val="Times New Roman"/>
      <family val="1"/>
    </font>
    <font>
      <sz val="11"/>
      <name val="Calibri"/>
      <family val="2"/>
      <scheme val="minor"/>
    </font>
    <font>
      <b/>
      <sz val="12"/>
      <name val="Times New Roman"/>
      <family val="1"/>
    </font>
    <font>
      <sz val="11"/>
      <color theme="1"/>
      <name val="Calibri"/>
      <family val="2"/>
      <scheme val="minor"/>
    </font>
    <font>
      <b/>
      <sz val="12"/>
      <name val="Calibri"/>
      <family val="2"/>
      <scheme val="minor"/>
    </font>
    <font>
      <b/>
      <sz val="11"/>
      <color theme="0"/>
      <name val="Calibri"/>
      <family val="2"/>
      <scheme val="minor"/>
    </font>
    <font>
      <b/>
      <sz val="11"/>
      <name val="Times New Roman"/>
      <family val="1"/>
    </font>
    <font>
      <sz val="11"/>
      <name val="Times New Roman"/>
      <family val="1"/>
    </font>
    <font>
      <sz val="11"/>
      <color theme="1"/>
      <name val="Times New Roman"/>
      <family val="1"/>
    </font>
    <font>
      <sz val="11"/>
      <color theme="0" tint="-4.9989318521683403E-2"/>
      <name val="Calibri"/>
      <family val="2"/>
      <scheme val="minor"/>
    </font>
    <font>
      <sz val="12"/>
      <color theme="0" tint="-4.9989318521683403E-2"/>
      <name val="Calibri"/>
      <family val="2"/>
      <scheme val="minor"/>
    </font>
    <font>
      <i/>
      <u/>
      <sz val="11"/>
      <color theme="1"/>
      <name val="Calibri"/>
      <family val="2"/>
      <scheme val="minor"/>
    </font>
    <font>
      <b/>
      <sz val="13"/>
      <color theme="1"/>
      <name val="Calibri"/>
      <family val="2"/>
      <scheme val="minor"/>
    </font>
    <font>
      <b/>
      <sz val="14"/>
      <color theme="1"/>
      <name val="Times New Roman"/>
      <family val="1"/>
    </font>
    <font>
      <sz val="11"/>
      <color theme="1"/>
      <name val="Wingdings"/>
      <charset val="2"/>
    </font>
    <font>
      <b/>
      <i/>
      <sz val="11"/>
      <color theme="1"/>
      <name val="Calibri"/>
      <family val="2"/>
      <scheme val="minor"/>
    </font>
    <font>
      <sz val="11"/>
      <color rgb="FFD9E2FF"/>
      <name val="Calibri"/>
      <family val="2"/>
      <scheme val="minor"/>
    </font>
    <font>
      <sz val="11"/>
      <color rgb="FFD9E2E1"/>
      <name val="Calibri"/>
      <family val="2"/>
      <scheme val="minor"/>
    </font>
    <font>
      <sz val="9"/>
      <color indexed="81"/>
      <name val="Tahoma"/>
      <family val="2"/>
    </font>
    <font>
      <sz val="8"/>
      <color indexed="81"/>
      <name val="Tahoma"/>
      <family val="2"/>
    </font>
    <font>
      <b/>
      <sz val="12"/>
      <color theme="0"/>
      <name val="Calibri"/>
      <family val="2"/>
      <scheme val="minor"/>
    </font>
    <font>
      <b/>
      <u/>
      <sz val="12"/>
      <name val="Calibri"/>
      <family val="2"/>
      <scheme val="minor"/>
    </font>
    <font>
      <b/>
      <u/>
      <sz val="12"/>
      <color theme="1"/>
      <name val="Calibri"/>
      <family val="2"/>
      <scheme val="minor"/>
    </font>
    <font>
      <b/>
      <i/>
      <u/>
      <sz val="12"/>
      <color theme="1"/>
      <name val="Calibri"/>
      <family val="2"/>
      <scheme val="minor"/>
    </font>
    <font>
      <sz val="11"/>
      <color theme="1"/>
      <name val="Arial"/>
      <family val="2"/>
    </font>
    <font>
      <sz val="9"/>
      <color theme="1"/>
      <name val="Calibri"/>
      <family val="2"/>
      <scheme val="minor"/>
    </font>
    <font>
      <b/>
      <sz val="11"/>
      <color theme="1"/>
      <name val="Times New Roman"/>
      <family val="1"/>
    </font>
    <font>
      <sz val="9"/>
      <name val="Calibri"/>
      <family val="2"/>
      <scheme val="minor"/>
    </font>
    <font>
      <b/>
      <sz val="12"/>
      <color theme="0" tint="-4.9989318521683403E-2"/>
      <name val="Times New Roman"/>
      <family val="1"/>
    </font>
    <font>
      <b/>
      <i/>
      <sz val="9"/>
      <name val="Calibri"/>
      <family val="2"/>
      <scheme val="minor"/>
    </font>
    <font>
      <sz val="8"/>
      <color indexed="81"/>
      <name val="Tahoma"/>
      <charset val="1"/>
    </font>
    <font>
      <b/>
      <vertAlign val="superscript"/>
      <sz val="12"/>
      <color theme="1"/>
      <name val="Calibri"/>
      <family val="2"/>
      <scheme val="minor"/>
    </font>
    <font>
      <b/>
      <sz val="16"/>
      <color rgb="FF0000E2"/>
      <name val="Times New Roman"/>
      <family val="1"/>
    </font>
    <font>
      <b/>
      <sz val="14"/>
      <name val="Times New Roman"/>
      <family val="1"/>
    </font>
    <font>
      <b/>
      <sz val="14"/>
      <color theme="0"/>
      <name val="Times New Roman"/>
      <family val="1"/>
    </font>
  </fonts>
  <fills count="12">
    <fill>
      <patternFill patternType="none"/>
    </fill>
    <fill>
      <patternFill patternType="gray125"/>
    </fill>
    <fill>
      <patternFill patternType="solid">
        <fgColor rgb="FFFFFF00"/>
        <bgColor indexed="64"/>
      </patternFill>
    </fill>
    <fill>
      <patternFill patternType="solid">
        <fgColor rgb="FFD9E2E1"/>
        <bgColor indexed="64"/>
      </patternFill>
    </fill>
    <fill>
      <patternFill patternType="solid">
        <fgColor rgb="FFF6F4DA"/>
        <bgColor indexed="64"/>
      </patternFill>
    </fill>
    <fill>
      <patternFill patternType="solid">
        <fgColor theme="0" tint="-4.9989318521683403E-2"/>
        <bgColor indexed="64"/>
      </patternFill>
    </fill>
    <fill>
      <patternFill patternType="solid">
        <fgColor rgb="FFF4F3EE"/>
        <bgColor indexed="64"/>
      </patternFill>
    </fill>
    <fill>
      <patternFill patternType="solid">
        <fgColor theme="0" tint="-0.14999847407452621"/>
        <bgColor indexed="64"/>
      </patternFill>
    </fill>
    <fill>
      <patternFill patternType="solid">
        <fgColor rgb="FFBDEEFF"/>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2F2F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theme="0"/>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6" fillId="0" borderId="0" applyNumberFormat="0" applyFill="0" applyBorder="0" applyAlignment="0" applyProtection="0"/>
    <xf numFmtId="44" fontId="12" fillId="0" borderId="0" applyFont="0" applyFill="0" applyBorder="0" applyAlignment="0" applyProtection="0"/>
  </cellStyleXfs>
  <cellXfs count="270">
    <xf numFmtId="0" fontId="0" fillId="0" borderId="0" xfId="0"/>
    <xf numFmtId="0" fontId="0" fillId="2" borderId="1" xfId="0" applyFill="1" applyBorder="1" applyAlignment="1" applyProtection="1">
      <alignment horizontal="center"/>
      <protection locked="0"/>
    </xf>
    <xf numFmtId="0" fontId="0" fillId="5" borderId="0" xfId="0" applyFill="1" applyProtection="1"/>
    <xf numFmtId="0" fontId="0" fillId="0" borderId="0" xfId="0" applyProtection="1"/>
    <xf numFmtId="0" fontId="0" fillId="5" borderId="0" xfId="0" applyFill="1" applyBorder="1" applyAlignment="1" applyProtection="1">
      <alignment horizontal="left"/>
    </xf>
    <xf numFmtId="0" fontId="0" fillId="4" borderId="3" xfId="0" applyFill="1" applyBorder="1" applyProtection="1"/>
    <xf numFmtId="2" fontId="0" fillId="4" borderId="4" xfId="0" applyNumberFormat="1" applyFill="1" applyBorder="1" applyProtection="1"/>
    <xf numFmtId="0" fontId="0" fillId="4" borderId="5" xfId="0" applyFill="1" applyBorder="1" applyProtection="1"/>
    <xf numFmtId="0" fontId="0" fillId="5" borderId="0" xfId="0" applyFill="1" applyBorder="1" applyProtection="1"/>
    <xf numFmtId="0" fontId="1" fillId="3" borderId="1" xfId="0" applyFont="1" applyFill="1" applyBorder="1" applyProtection="1"/>
    <xf numFmtId="0" fontId="0" fillId="0" borderId="0" xfId="0" applyAlignment="1" applyProtection="1">
      <alignment vertical="center"/>
    </xf>
    <xf numFmtId="0" fontId="4" fillId="0" borderId="0" xfId="0" applyFont="1" applyAlignment="1" applyProtection="1">
      <alignment vertical="center"/>
    </xf>
    <xf numFmtId="1" fontId="0" fillId="3" borderId="0" xfId="0" applyNumberFormat="1" applyFill="1" applyProtection="1"/>
    <xf numFmtId="0" fontId="0" fillId="5" borderId="0" xfId="0" applyFill="1" applyBorder="1" applyAlignment="1" applyProtection="1">
      <alignment horizontal="right"/>
    </xf>
    <xf numFmtId="0" fontId="0" fillId="6" borderId="0" xfId="0" applyFill="1" applyProtection="1"/>
    <xf numFmtId="0" fontId="6" fillId="6" borderId="0" xfId="1" applyFill="1" applyProtection="1"/>
    <xf numFmtId="0" fontId="0" fillId="3" borderId="3" xfId="0" applyFill="1" applyBorder="1" applyAlignment="1" applyProtection="1">
      <alignment horizontal="right"/>
    </xf>
    <xf numFmtId="0" fontId="0" fillId="4" borderId="3" xfId="0" applyFill="1" applyBorder="1" applyAlignment="1" applyProtection="1">
      <alignment horizontal="right"/>
    </xf>
    <xf numFmtId="0" fontId="1" fillId="5" borderId="0" xfId="0" applyFont="1" applyFill="1" applyBorder="1" applyProtection="1"/>
    <xf numFmtId="0" fontId="0" fillId="5" borderId="0" xfId="0" applyFill="1" applyAlignment="1" applyProtection="1">
      <alignment horizontal="right" wrapText="1"/>
    </xf>
    <xf numFmtId="0" fontId="0" fillId="0" borderId="0" xfId="0"/>
    <xf numFmtId="0" fontId="0" fillId="2" borderId="0" xfId="0" applyFill="1"/>
    <xf numFmtId="0" fontId="0" fillId="0" borderId="0" xfId="0" applyFill="1"/>
    <xf numFmtId="0" fontId="1" fillId="5" borderId="1" xfId="0" applyFont="1" applyFill="1" applyBorder="1"/>
    <xf numFmtId="0" fontId="1" fillId="5" borderId="1" xfId="0" applyFont="1" applyFill="1" applyBorder="1" applyAlignment="1">
      <alignment horizontal="right"/>
    </xf>
    <xf numFmtId="0" fontId="0" fillId="5" borderId="0" xfId="0" applyFill="1" applyAlignment="1" applyProtection="1">
      <alignment horizontal="left" vertical="top" wrapText="1"/>
    </xf>
    <xf numFmtId="0" fontId="1" fillId="6" borderId="0" xfId="0" applyFont="1" applyFill="1" applyProtection="1"/>
    <xf numFmtId="0" fontId="5" fillId="6" borderId="0" xfId="1" applyFont="1" applyFill="1" applyProtection="1"/>
    <xf numFmtId="0" fontId="10" fillId="0" borderId="0" xfId="0" applyFont="1"/>
    <xf numFmtId="0" fontId="18" fillId="5" borderId="0" xfId="0" applyFont="1" applyFill="1" applyProtection="1"/>
    <xf numFmtId="0" fontId="19" fillId="5" borderId="0" xfId="0" applyFont="1" applyFill="1" applyAlignment="1" applyProtection="1">
      <alignment vertical="center"/>
    </xf>
    <xf numFmtId="0" fontId="1" fillId="5" borderId="0" xfId="0" applyFont="1" applyFill="1" applyBorder="1" applyAlignment="1" applyProtection="1">
      <alignment horizontal="center"/>
    </xf>
    <xf numFmtId="0" fontId="1" fillId="5" borderId="0" xfId="0" applyFont="1" applyFill="1" applyBorder="1" applyAlignment="1" applyProtection="1">
      <alignment vertical="top" wrapText="1"/>
    </xf>
    <xf numFmtId="0" fontId="1" fillId="5" borderId="0" xfId="0" applyFont="1" applyFill="1" applyBorder="1" applyAlignment="1" applyProtection="1">
      <alignment horizontal="left" vertical="top" wrapText="1"/>
    </xf>
    <xf numFmtId="0" fontId="14" fillId="5" borderId="0" xfId="0" applyFont="1" applyFill="1" applyBorder="1" applyAlignment="1" applyProtection="1">
      <alignment horizontal="center"/>
    </xf>
    <xf numFmtId="0" fontId="0" fillId="0" borderId="0" xfId="0" applyFill="1" applyAlignment="1" applyProtection="1">
      <alignment vertical="center"/>
    </xf>
    <xf numFmtId="0" fontId="21" fillId="5" borderId="0" xfId="0" applyFont="1" applyFill="1" applyAlignment="1" applyProtection="1">
      <alignment horizontal="right" vertical="center"/>
    </xf>
    <xf numFmtId="0" fontId="0" fillId="0" borderId="0" xfId="0" applyFill="1" applyBorder="1"/>
    <xf numFmtId="0" fontId="0" fillId="5" borderId="0" xfId="0" applyFill="1"/>
    <xf numFmtId="0" fontId="5" fillId="5" borderId="2" xfId="0" applyFont="1" applyFill="1" applyBorder="1" applyAlignment="1" applyProtection="1"/>
    <xf numFmtId="0" fontId="7" fillId="6" borderId="0" xfId="0" applyFont="1" applyFill="1" applyProtection="1"/>
    <xf numFmtId="164" fontId="3" fillId="6" borderId="2" xfId="0" applyNumberFormat="1" applyFont="1" applyFill="1" applyBorder="1" applyProtection="1"/>
    <xf numFmtId="0" fontId="9" fillId="5" borderId="0" xfId="0" applyFont="1" applyFill="1" applyAlignment="1" applyProtection="1">
      <alignment horizontal="center" vertical="center"/>
    </xf>
    <xf numFmtId="0" fontId="9" fillId="5" borderId="0" xfId="0" applyFont="1" applyFill="1" applyAlignment="1" applyProtection="1">
      <alignment vertical="center"/>
    </xf>
    <xf numFmtId="0" fontId="0" fillId="5" borderId="0" xfId="0" applyFill="1" applyAlignment="1" applyProtection="1">
      <alignment horizontal="left" vertical="center"/>
    </xf>
    <xf numFmtId="0" fontId="0" fillId="0" borderId="0" xfId="0"/>
    <xf numFmtId="0" fontId="0" fillId="2" borderId="1" xfId="0" applyFill="1" applyBorder="1" applyProtection="1">
      <protection locked="0"/>
    </xf>
    <xf numFmtId="0" fontId="8" fillId="2" borderId="1" xfId="0" applyFont="1" applyFill="1" applyBorder="1" applyAlignment="1" applyProtection="1">
      <alignment horizontal="center" wrapText="1"/>
      <protection locked="0"/>
    </xf>
    <xf numFmtId="0" fontId="0" fillId="5" borderId="0" xfId="0" applyFill="1" applyProtection="1"/>
    <xf numFmtId="0" fontId="0" fillId="0" borderId="0" xfId="0" applyProtection="1"/>
    <xf numFmtId="0" fontId="0" fillId="5" borderId="0" xfId="0" applyFill="1" applyBorder="1" applyProtection="1"/>
    <xf numFmtId="0" fontId="0" fillId="3" borderId="1" xfId="0" applyFill="1" applyBorder="1" applyProtection="1"/>
    <xf numFmtId="0" fontId="4" fillId="5" borderId="0" xfId="0" applyFont="1" applyFill="1" applyAlignment="1" applyProtection="1">
      <alignment vertical="center"/>
    </xf>
    <xf numFmtId="0" fontId="0" fillId="0" borderId="0" xfId="0" applyBorder="1" applyProtection="1"/>
    <xf numFmtId="0" fontId="7" fillId="0" borderId="0" xfId="0" applyFont="1" applyFill="1" applyBorder="1" applyAlignment="1" applyProtection="1">
      <alignment wrapText="1"/>
    </xf>
    <xf numFmtId="0" fontId="0" fillId="6" borderId="0" xfId="0" applyFill="1" applyBorder="1" applyProtection="1"/>
    <xf numFmtId="0" fontId="7" fillId="6" borderId="0" xfId="0" applyFont="1" applyFill="1" applyBorder="1" applyAlignment="1" applyProtection="1">
      <alignment wrapText="1"/>
    </xf>
    <xf numFmtId="0" fontId="7" fillId="6" borderId="0" xfId="0" applyFont="1" applyFill="1" applyBorder="1" applyAlignment="1" applyProtection="1">
      <alignment horizontal="center" wrapText="1"/>
    </xf>
    <xf numFmtId="0" fontId="7" fillId="0" borderId="0" xfId="0" applyFont="1" applyFill="1" applyBorder="1" applyAlignment="1" applyProtection="1">
      <alignment horizontal="center" wrapText="1"/>
    </xf>
    <xf numFmtId="0" fontId="7" fillId="6" borderId="0" xfId="0" applyFont="1" applyFill="1" applyBorder="1" applyAlignment="1" applyProtection="1">
      <alignment horizontal="right"/>
    </xf>
    <xf numFmtId="0" fontId="0" fillId="6" borderId="0" xfId="0" applyFill="1" applyProtection="1"/>
    <xf numFmtId="0" fontId="0" fillId="0" borderId="0" xfId="0" applyFill="1" applyProtection="1"/>
    <xf numFmtId="0" fontId="0" fillId="0" borderId="0" xfId="0" applyFill="1" applyBorder="1" applyProtection="1"/>
    <xf numFmtId="0" fontId="7" fillId="6" borderId="0" xfId="0" applyFont="1" applyFill="1" applyBorder="1" applyAlignment="1" applyProtection="1">
      <alignment horizontal="left" vertical="top" wrapText="1"/>
    </xf>
    <xf numFmtId="0" fontId="0" fillId="6" borderId="0" xfId="0" applyFill="1" applyBorder="1" applyAlignment="1" applyProtection="1"/>
    <xf numFmtId="0" fontId="0" fillId="0" borderId="0" xfId="0" applyFill="1" applyBorder="1" applyAlignment="1" applyProtection="1"/>
    <xf numFmtId="0" fontId="7" fillId="6" borderId="0" xfId="0" applyFont="1" applyFill="1" applyBorder="1" applyAlignment="1" applyProtection="1">
      <alignment vertical="top"/>
    </xf>
    <xf numFmtId="0" fontId="7" fillId="0" borderId="0" xfId="0" applyFont="1" applyFill="1" applyBorder="1" applyAlignment="1" applyProtection="1">
      <alignment vertical="top"/>
    </xf>
    <xf numFmtId="0" fontId="0" fillId="6" borderId="0" xfId="0" applyFill="1" applyBorder="1" applyAlignment="1" applyProtection="1">
      <alignment wrapText="1"/>
    </xf>
    <xf numFmtId="0" fontId="7" fillId="6"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8" fillId="6" borderId="0" xfId="0" applyFont="1" applyFill="1" applyProtection="1"/>
    <xf numFmtId="1" fontId="0" fillId="3" borderId="1" xfId="0" applyNumberFormat="1" applyFill="1" applyBorder="1" applyProtection="1"/>
    <xf numFmtId="0" fontId="0" fillId="2" borderId="1" xfId="0" applyFill="1" applyBorder="1" applyAlignment="1" applyProtection="1">
      <alignment horizontal="right" wrapText="1"/>
      <protection locked="0"/>
    </xf>
    <xf numFmtId="0" fontId="0" fillId="0" borderId="0" xfId="0" applyFill="1"/>
    <xf numFmtId="0" fontId="0" fillId="5" borderId="0" xfId="0" applyFill="1" applyAlignment="1" applyProtection="1">
      <alignment horizontal="left" vertical="top" wrapText="1"/>
    </xf>
    <xf numFmtId="0" fontId="0" fillId="5" borderId="0" xfId="0" applyFill="1" applyBorder="1" applyAlignment="1" applyProtection="1"/>
    <xf numFmtId="0" fontId="11" fillId="6" borderId="0" xfId="0" applyFont="1" applyFill="1" applyBorder="1" applyAlignment="1" applyProtection="1">
      <alignment vertical="center"/>
    </xf>
    <xf numFmtId="0" fontId="7" fillId="2" borderId="1" xfId="0" applyFont="1" applyFill="1" applyBorder="1" applyAlignment="1" applyProtection="1">
      <alignment horizontal="center" vertical="center"/>
      <protection locked="0"/>
    </xf>
    <xf numFmtId="0" fontId="7" fillId="5" borderId="0" xfId="0" applyFont="1" applyFill="1" applyBorder="1" applyAlignment="1" applyProtection="1">
      <alignment vertical="top" wrapText="1"/>
    </xf>
    <xf numFmtId="0" fontId="14" fillId="5" borderId="0" xfId="0" applyFont="1" applyFill="1" applyBorder="1" applyAlignment="1" applyProtection="1">
      <alignment horizontal="center"/>
    </xf>
    <xf numFmtId="0" fontId="3" fillId="8" borderId="16" xfId="0" applyFont="1" applyFill="1" applyBorder="1" applyAlignment="1" applyProtection="1">
      <alignment horizontal="center" vertical="center"/>
    </xf>
    <xf numFmtId="0" fontId="23" fillId="0" borderId="0" xfId="0" applyFont="1" applyAlignment="1">
      <alignment vertical="center"/>
    </xf>
    <xf numFmtId="0" fontId="0" fillId="0" borderId="0" xfId="0" applyFill="1" applyAlignment="1" applyProtection="1">
      <alignment horizontal="left" vertical="center"/>
    </xf>
    <xf numFmtId="0" fontId="0" fillId="0" borderId="0" xfId="0" applyFill="1" applyBorder="1" applyAlignment="1" applyProtection="1">
      <alignment horizontal="left" vertical="center"/>
    </xf>
    <xf numFmtId="0" fontId="24" fillId="5" borderId="0" xfId="0" applyFont="1" applyFill="1" applyBorder="1" applyAlignment="1" applyProtection="1">
      <alignment horizontal="right"/>
    </xf>
    <xf numFmtId="0" fontId="8" fillId="5" borderId="0" xfId="0" applyFont="1" applyFill="1" applyBorder="1" applyAlignment="1" applyProtection="1">
      <alignment horizontal="left" vertical="top" wrapText="1"/>
    </xf>
    <xf numFmtId="0" fontId="7" fillId="5" borderId="0" xfId="0" applyFont="1" applyFill="1" applyBorder="1" applyAlignment="1" applyProtection="1">
      <alignment vertical="top"/>
    </xf>
    <xf numFmtId="0" fontId="7" fillId="5" borderId="0" xfId="0" applyFont="1" applyFill="1" applyBorder="1" applyAlignment="1" applyProtection="1">
      <alignment horizontal="left" vertical="top"/>
    </xf>
    <xf numFmtId="164" fontId="7" fillId="5" borderId="2" xfId="0" applyNumberFormat="1" applyFont="1" applyFill="1" applyBorder="1" applyAlignment="1" applyProtection="1">
      <alignment horizontal="right" vertical="top" wrapText="1"/>
    </xf>
    <xf numFmtId="0" fontId="7" fillId="5" borderId="2" xfId="0" applyFont="1" applyFill="1" applyBorder="1" applyAlignment="1" applyProtection="1">
      <alignment horizontal="left" vertical="top" wrapText="1"/>
    </xf>
    <xf numFmtId="164" fontId="7" fillId="5" borderId="2" xfId="0" applyNumberFormat="1" applyFont="1" applyFill="1" applyBorder="1" applyAlignment="1" applyProtection="1">
      <alignment horizontal="right" vertical="top"/>
    </xf>
    <xf numFmtId="0" fontId="7" fillId="5" borderId="2" xfId="0" applyFont="1" applyFill="1" applyBorder="1" applyAlignment="1" applyProtection="1">
      <alignment horizontal="left" vertical="top"/>
    </xf>
    <xf numFmtId="0" fontId="7" fillId="2" borderId="1" xfId="0" applyFont="1" applyFill="1" applyBorder="1" applyAlignment="1" applyProtection="1">
      <alignment horizontal="center" vertical="top" wrapText="1"/>
      <protection locked="0"/>
    </xf>
    <xf numFmtId="0" fontId="26" fillId="3" borderId="0" xfId="0" applyFont="1" applyFill="1" applyProtection="1"/>
    <xf numFmtId="44" fontId="0" fillId="3" borderId="17" xfId="2" applyFont="1" applyFill="1" applyBorder="1" applyAlignment="1" applyProtection="1"/>
    <xf numFmtId="44" fontId="0" fillId="3" borderId="1" xfId="2" applyFont="1" applyFill="1" applyBorder="1" applyAlignment="1" applyProtection="1"/>
    <xf numFmtId="44" fontId="0" fillId="3" borderId="7" xfId="2" applyFont="1" applyFill="1" applyBorder="1" applyAlignment="1" applyProtection="1"/>
    <xf numFmtId="44" fontId="1" fillId="8" borderId="15" xfId="2" applyFont="1" applyFill="1" applyBorder="1" applyAlignment="1" applyProtection="1">
      <alignment vertical="center"/>
    </xf>
    <xf numFmtId="44" fontId="1" fillId="9" borderId="15" xfId="2" applyFont="1" applyFill="1" applyBorder="1" applyAlignment="1" applyProtection="1">
      <alignment vertical="center"/>
    </xf>
    <xf numFmtId="0" fontId="0" fillId="5" borderId="0" xfId="0" applyFill="1" applyAlignment="1" applyProtection="1">
      <alignment horizontal="left" vertical="top" wrapText="1"/>
    </xf>
    <xf numFmtId="0" fontId="0" fillId="5" borderId="0" xfId="0" applyFont="1" applyFill="1" applyBorder="1" applyAlignment="1" applyProtection="1">
      <alignment horizontal="left" vertical="top" wrapText="1"/>
    </xf>
    <xf numFmtId="0" fontId="0" fillId="5" borderId="0" xfId="0" applyFont="1" applyFill="1" applyBorder="1" applyAlignment="1" applyProtection="1">
      <alignment horizontal="left" vertical="top"/>
    </xf>
    <xf numFmtId="0" fontId="0" fillId="5" borderId="0" xfId="0" applyFont="1" applyFill="1" applyBorder="1" applyAlignment="1" applyProtection="1">
      <alignment vertical="top" wrapText="1"/>
    </xf>
    <xf numFmtId="0" fontId="30" fillId="5" borderId="0" xfId="0" applyFont="1" applyFill="1" applyBorder="1" applyAlignment="1" applyProtection="1">
      <alignment horizontal="left"/>
    </xf>
    <xf numFmtId="0" fontId="31" fillId="5" borderId="0" xfId="0" applyFont="1" applyFill="1" applyBorder="1" applyAlignment="1" applyProtection="1">
      <alignment horizontal="left"/>
    </xf>
    <xf numFmtId="0" fontId="31" fillId="5" borderId="0" xfId="0" applyFont="1" applyFill="1" applyBorder="1" applyAlignment="1" applyProtection="1">
      <alignment horizontal="left" vertical="top"/>
    </xf>
    <xf numFmtId="0" fontId="31" fillId="5" borderId="0" xfId="0" applyFont="1" applyFill="1" applyBorder="1" applyAlignment="1" applyProtection="1">
      <alignment vertical="top"/>
    </xf>
    <xf numFmtId="0" fontId="0" fillId="5" borderId="0" xfId="0" applyFill="1" applyAlignment="1" applyProtection="1">
      <alignment vertical="top" wrapText="1"/>
    </xf>
    <xf numFmtId="0" fontId="0" fillId="5" borderId="2" xfId="0" applyFill="1" applyBorder="1" applyAlignment="1" applyProtection="1">
      <alignment vertical="top" wrapText="1"/>
    </xf>
    <xf numFmtId="0" fontId="31" fillId="5" borderId="0" xfId="0" applyFont="1" applyFill="1" applyProtection="1"/>
    <xf numFmtId="0" fontId="31" fillId="5" borderId="0" xfId="0" applyFont="1" applyFill="1" applyAlignment="1" applyProtection="1">
      <alignment horizontal="left" vertical="top"/>
    </xf>
    <xf numFmtId="0" fontId="24" fillId="5" borderId="0" xfId="0" applyFont="1" applyFill="1" applyAlignment="1" applyProtection="1">
      <alignment horizontal="right"/>
    </xf>
    <xf numFmtId="0" fontId="0" fillId="5" borderId="0" xfId="0" applyFill="1" applyAlignment="1" applyProtection="1">
      <alignment horizontal="right"/>
    </xf>
    <xf numFmtId="0" fontId="20" fillId="5" borderId="0" xfId="0" applyFont="1" applyFill="1" applyBorder="1" applyAlignment="1" applyProtection="1">
      <alignment horizontal="right"/>
    </xf>
    <xf numFmtId="0" fontId="6" fillId="0" borderId="0" xfId="1"/>
    <xf numFmtId="0" fontId="33" fillId="0" borderId="0" xfId="0" applyFont="1"/>
    <xf numFmtId="44" fontId="1" fillId="5" borderId="0" xfId="2" applyFont="1" applyFill="1" applyBorder="1" applyAlignment="1" applyProtection="1">
      <alignment vertical="center"/>
    </xf>
    <xf numFmtId="0" fontId="0" fillId="5" borderId="0" xfId="0" applyFill="1" applyAlignment="1" applyProtection="1">
      <alignment vertical="center"/>
    </xf>
    <xf numFmtId="0" fontId="3" fillId="9" borderId="16" xfId="0" applyFont="1" applyFill="1" applyBorder="1" applyAlignment="1" applyProtection="1">
      <alignment horizontal="center" vertical="center"/>
    </xf>
    <xf numFmtId="0" fontId="25" fillId="5" borderId="0" xfId="0" applyFont="1" applyFill="1" applyBorder="1" applyAlignment="1" applyProtection="1">
      <alignment horizontal="left" vertical="center"/>
    </xf>
    <xf numFmtId="0" fontId="25" fillId="5" borderId="0" xfId="0" applyFont="1" applyFill="1" applyAlignment="1" applyProtection="1">
      <alignment horizontal="left" vertical="center"/>
    </xf>
    <xf numFmtId="0" fontId="24" fillId="5" borderId="0" xfId="0" applyFont="1" applyFill="1" applyAlignment="1" applyProtection="1"/>
    <xf numFmtId="44" fontId="1" fillId="0" borderId="15" xfId="2" applyFont="1" applyFill="1" applyBorder="1" applyAlignment="1" applyProtection="1">
      <alignment vertical="center"/>
    </xf>
    <xf numFmtId="0" fontId="0" fillId="5" borderId="0" xfId="0" applyFill="1" applyAlignment="1" applyProtection="1"/>
    <xf numFmtId="0" fontId="20" fillId="5" borderId="0" xfId="0" applyFont="1" applyFill="1" applyBorder="1" applyAlignment="1" applyProtection="1"/>
    <xf numFmtId="0" fontId="10" fillId="5" borderId="0" xfId="0" applyFont="1" applyFill="1" applyBorder="1" applyAlignment="1" applyProtection="1">
      <alignment vertical="center"/>
    </xf>
    <xf numFmtId="0" fontId="0" fillId="4" borderId="17" xfId="0" applyFill="1" applyBorder="1" applyAlignment="1" applyProtection="1">
      <alignment horizontal="right"/>
    </xf>
    <xf numFmtId="44" fontId="0" fillId="3" borderId="12" xfId="2" applyFont="1" applyFill="1" applyBorder="1" applyAlignment="1" applyProtection="1"/>
    <xf numFmtId="44" fontId="0" fillId="3" borderId="3" xfId="2" applyFont="1" applyFill="1" applyBorder="1" applyAlignment="1" applyProtection="1"/>
    <xf numFmtId="44" fontId="0" fillId="3" borderId="10" xfId="2" applyFont="1" applyFill="1" applyBorder="1" applyAlignment="1" applyProtection="1"/>
    <xf numFmtId="0" fontId="0" fillId="4" borderId="1" xfId="0" applyFill="1" applyBorder="1" applyAlignment="1" applyProtection="1"/>
    <xf numFmtId="0" fontId="0" fillId="3" borderId="1" xfId="0" applyFill="1" applyBorder="1" applyAlignment="1" applyProtection="1"/>
    <xf numFmtId="0" fontId="1" fillId="5" borderId="1" xfId="0" applyFont="1" applyFill="1" applyBorder="1" applyAlignment="1">
      <alignment horizontal="center"/>
    </xf>
    <xf numFmtId="0" fontId="0" fillId="2" borderId="0" xfId="0" applyFill="1" applyAlignment="1">
      <alignment horizontal="center"/>
    </xf>
    <xf numFmtId="0" fontId="0" fillId="0" borderId="0" xfId="0" applyFill="1" applyAlignment="1">
      <alignment horizontal="center"/>
    </xf>
    <xf numFmtId="0" fontId="3" fillId="7" borderId="5" xfId="0" applyFont="1" applyFill="1" applyBorder="1" applyAlignment="1" applyProtection="1">
      <alignment horizontal="center" wrapText="1"/>
    </xf>
    <xf numFmtId="0" fontId="18" fillId="5" borderId="0" xfId="0" applyFont="1" applyFill="1" applyAlignment="1" applyProtection="1">
      <alignment horizontal="center" vertical="center" wrapText="1"/>
    </xf>
    <xf numFmtId="0" fontId="18" fillId="5" borderId="0" xfId="0" applyFont="1" applyFill="1" applyAlignment="1" applyProtection="1">
      <alignment horizontal="center"/>
    </xf>
    <xf numFmtId="0" fontId="17" fillId="6" borderId="0" xfId="0" applyFont="1" applyFill="1" applyAlignment="1" applyProtection="1">
      <alignment vertical="top" wrapText="1"/>
    </xf>
    <xf numFmtId="0" fontId="35" fillId="6" borderId="0" xfId="0" applyFont="1" applyFill="1" applyAlignment="1" applyProtection="1">
      <alignment horizontal="right" vertical="top"/>
    </xf>
    <xf numFmtId="0" fontId="1" fillId="7" borderId="1" xfId="0" applyFont="1" applyFill="1" applyBorder="1" applyAlignment="1">
      <alignment horizontal="center" wrapText="1"/>
    </xf>
    <xf numFmtId="0" fontId="1" fillId="7" borderId="1" xfId="0" applyFont="1" applyFill="1" applyBorder="1"/>
    <xf numFmtId="0" fontId="17" fillId="6" borderId="0" xfId="0" applyFont="1" applyFill="1" applyAlignment="1" applyProtection="1">
      <alignment horizontal="left" vertical="top" wrapText="1"/>
    </xf>
    <xf numFmtId="0" fontId="7" fillId="6" borderId="0" xfId="0" applyFont="1" applyFill="1" applyBorder="1" applyAlignment="1" applyProtection="1">
      <alignment horizontal="center" vertical="top" wrapText="1"/>
    </xf>
    <xf numFmtId="0" fontId="7" fillId="5" borderId="0" xfId="0" applyFont="1" applyFill="1" applyBorder="1" applyAlignment="1" applyProtection="1">
      <alignment horizontal="right" vertical="top"/>
    </xf>
    <xf numFmtId="0" fontId="7" fillId="5" borderId="0" xfId="0" applyFont="1" applyFill="1" applyBorder="1" applyAlignment="1" applyProtection="1">
      <alignment horizontal="left" vertical="top" wrapText="1"/>
    </xf>
    <xf numFmtId="0" fontId="22" fillId="5" borderId="0" xfId="0" applyFont="1" applyFill="1" applyBorder="1" applyAlignment="1" applyProtection="1">
      <alignment horizontal="center" vertical="center"/>
    </xf>
    <xf numFmtId="0" fontId="13" fillId="7" borderId="17" xfId="0" applyFont="1" applyFill="1" applyBorder="1" applyAlignment="1" applyProtection="1">
      <alignment horizontal="center" vertical="center"/>
    </xf>
    <xf numFmtId="0" fontId="13" fillId="7" borderId="12" xfId="0" applyFont="1" applyFill="1" applyBorder="1" applyAlignment="1" applyProtection="1">
      <alignment horizontal="center" vertical="center"/>
    </xf>
    <xf numFmtId="0" fontId="34" fillId="2" borderId="3" xfId="0" applyFont="1" applyFill="1" applyBorder="1" applyAlignment="1" applyProtection="1">
      <alignment horizontal="left" vertical="top" wrapText="1"/>
      <protection locked="0"/>
    </xf>
    <xf numFmtId="0" fontId="37" fillId="5" borderId="0" xfId="0" applyFont="1" applyFill="1" applyBorder="1" applyAlignment="1" applyProtection="1">
      <alignment horizontal="center" vertical="top" wrapText="1"/>
      <protection locked="0"/>
    </xf>
    <xf numFmtId="0" fontId="13" fillId="7" borderId="2" xfId="0" applyFont="1" applyFill="1" applyBorder="1" applyAlignment="1" applyProtection="1">
      <alignment horizontal="center" vertical="center"/>
    </xf>
    <xf numFmtId="0" fontId="0" fillId="0" borderId="0" xfId="0" applyAlignment="1">
      <alignment vertical="top"/>
    </xf>
    <xf numFmtId="0" fontId="8" fillId="5" borderId="0" xfId="0" applyFont="1" applyFill="1" applyBorder="1" applyAlignment="1" applyProtection="1">
      <alignment horizontal="right" vertical="top"/>
    </xf>
    <xf numFmtId="0" fontId="8" fillId="5" borderId="0" xfId="0" applyFont="1" applyFill="1" applyBorder="1" applyAlignment="1" applyProtection="1">
      <alignment vertical="top"/>
    </xf>
    <xf numFmtId="0" fontId="26" fillId="3" borderId="0" xfId="0" applyFont="1" applyFill="1" applyBorder="1" applyAlignment="1" applyProtection="1">
      <alignment vertical="center"/>
    </xf>
    <xf numFmtId="0" fontId="7" fillId="11" borderId="0" xfId="0" applyFont="1" applyFill="1" applyBorder="1" applyAlignment="1" applyProtection="1">
      <alignment wrapText="1"/>
    </xf>
    <xf numFmtId="0" fontId="26" fillId="3" borderId="0" xfId="0" applyFont="1" applyFill="1" applyAlignment="1" applyProtection="1">
      <alignment horizontal="center" vertical="center"/>
    </xf>
    <xf numFmtId="0" fontId="0" fillId="5" borderId="0" xfId="0" applyFont="1" applyFill="1" applyBorder="1" applyAlignment="1" applyProtection="1">
      <alignment vertical="top"/>
    </xf>
    <xf numFmtId="0" fontId="0" fillId="0" borderId="0" xfId="0" applyAlignment="1">
      <alignment horizontal="center"/>
    </xf>
    <xf numFmtId="0" fontId="0" fillId="5" borderId="0" xfId="0" applyFill="1" applyAlignment="1" applyProtection="1">
      <alignment horizontal="left" vertical="top" wrapText="1"/>
    </xf>
    <xf numFmtId="0" fontId="0" fillId="2" borderId="1" xfId="0" applyFill="1" applyBorder="1" applyAlignment="1" applyProtection="1">
      <alignment horizontal="center"/>
      <protection locked="0"/>
    </xf>
    <xf numFmtId="1" fontId="0" fillId="2" borderId="1" xfId="0" applyNumberFormat="1" applyFill="1" applyBorder="1" applyAlignment="1" applyProtection="1">
      <alignment horizontal="center"/>
      <protection locked="0"/>
    </xf>
    <xf numFmtId="0" fontId="0" fillId="2" borderId="1" xfId="0" applyFill="1" applyBorder="1" applyAlignment="1" applyProtection="1">
      <alignment horizontal="right" wrapText="1"/>
      <protection locked="0"/>
    </xf>
    <xf numFmtId="0" fontId="0" fillId="2" borderId="1" xfId="0" applyFill="1" applyBorder="1" applyProtection="1">
      <protection locked="0"/>
    </xf>
    <xf numFmtId="0" fontId="0" fillId="2" borderId="17" xfId="0" applyFill="1" applyBorder="1" applyProtection="1">
      <protection locked="0"/>
    </xf>
    <xf numFmtId="0" fontId="34" fillId="2" borderId="3" xfId="0" applyFont="1" applyFill="1" applyBorder="1" applyAlignment="1" applyProtection="1">
      <alignment horizontal="left" vertical="top" wrapText="1"/>
      <protection locked="0"/>
    </xf>
    <xf numFmtId="0" fontId="0" fillId="5" borderId="0" xfId="0" applyFill="1" applyAlignment="1" applyProtection="1">
      <alignment vertical="top"/>
    </xf>
    <xf numFmtId="0" fontId="16" fillId="5" borderId="0" xfId="0" applyFont="1" applyFill="1" applyBorder="1" applyAlignment="1" applyProtection="1">
      <alignment vertical="top"/>
    </xf>
    <xf numFmtId="0" fontId="15" fillId="5" borderId="0" xfId="0" applyFont="1" applyFill="1" applyBorder="1" applyAlignment="1" applyProtection="1">
      <alignment vertical="top"/>
    </xf>
    <xf numFmtId="0" fontId="6" fillId="5" borderId="0" xfId="1" applyFill="1" applyBorder="1" applyAlignment="1" applyProtection="1">
      <alignment vertical="top"/>
    </xf>
    <xf numFmtId="0" fontId="0" fillId="5" borderId="0" xfId="0" applyFill="1" applyAlignment="1">
      <alignment horizontal="left" vertical="top" wrapText="1"/>
    </xf>
    <xf numFmtId="0" fontId="0" fillId="5" borderId="0" xfId="0" applyFill="1" applyAlignment="1" applyProtection="1">
      <alignment horizontal="left" vertical="top" wrapText="1"/>
    </xf>
    <xf numFmtId="0" fontId="13" fillId="10" borderId="3" xfId="0" applyFont="1" applyFill="1" applyBorder="1" applyAlignment="1" applyProtection="1">
      <alignment horizontal="center"/>
    </xf>
    <xf numFmtId="0" fontId="29" fillId="10" borderId="4" xfId="0" applyFont="1" applyFill="1" applyBorder="1" applyAlignment="1" applyProtection="1">
      <alignment horizontal="center"/>
    </xf>
    <xf numFmtId="0" fontId="29" fillId="10" borderId="5" xfId="0" applyFont="1" applyFill="1" applyBorder="1" applyAlignment="1" applyProtection="1">
      <alignment horizontal="center"/>
    </xf>
    <xf numFmtId="0" fontId="0" fillId="5" borderId="0" xfId="0" applyFont="1" applyFill="1" applyBorder="1" applyAlignment="1" applyProtection="1">
      <alignment horizontal="left" vertical="top" wrapText="1"/>
    </xf>
    <xf numFmtId="0" fontId="41" fillId="5" borderId="0" xfId="0" applyFont="1" applyFill="1" applyAlignment="1">
      <alignment horizontal="center" vertical="center" wrapText="1"/>
    </xf>
    <xf numFmtId="0" fontId="14" fillId="5" borderId="0" xfId="0" applyFont="1" applyFill="1" applyBorder="1" applyAlignment="1" applyProtection="1">
      <alignment horizontal="left" vertical="top" wrapText="1"/>
    </xf>
    <xf numFmtId="0" fontId="10" fillId="5" borderId="0" xfId="0" applyFont="1" applyFill="1" applyBorder="1" applyAlignment="1" applyProtection="1">
      <alignment horizontal="left" vertical="top" wrapText="1"/>
    </xf>
    <xf numFmtId="0" fontId="5" fillId="5" borderId="0" xfId="0" applyFont="1" applyFill="1" applyBorder="1" applyAlignment="1" applyProtection="1">
      <alignment horizontal="left" vertical="top" wrapText="1"/>
    </xf>
    <xf numFmtId="0" fontId="42" fillId="5" borderId="0" xfId="0" applyFont="1" applyFill="1" applyBorder="1" applyAlignment="1" applyProtection="1">
      <alignment horizontal="center" vertical="center"/>
    </xf>
    <xf numFmtId="0" fontId="8" fillId="2" borderId="10"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7" fillId="6" borderId="2" xfId="0" applyFont="1" applyFill="1" applyBorder="1" applyAlignment="1" applyProtection="1">
      <alignment horizontal="center"/>
    </xf>
    <xf numFmtId="0" fontId="7" fillId="6" borderId="0" xfId="0" applyFont="1" applyFill="1" applyBorder="1" applyAlignment="1" applyProtection="1">
      <alignment horizontal="center" vertical="top" wrapText="1"/>
    </xf>
    <xf numFmtId="14" fontId="8" fillId="2" borderId="10" xfId="0" applyNumberFormat="1" applyFont="1" applyFill="1" applyBorder="1" applyAlignment="1" applyProtection="1">
      <alignment horizontal="center" vertical="center" wrapText="1"/>
      <protection locked="0"/>
    </xf>
    <xf numFmtId="0" fontId="8" fillId="2" borderId="10" xfId="0"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top" wrapText="1"/>
      <protection locked="0"/>
    </xf>
    <xf numFmtId="0" fontId="8" fillId="2" borderId="11" xfId="0" applyFont="1" applyFill="1" applyBorder="1" applyAlignment="1" applyProtection="1">
      <alignment horizontal="left" vertical="top" wrapText="1"/>
      <protection locked="0"/>
    </xf>
    <xf numFmtId="0" fontId="8" fillId="2" borderId="12" xfId="0" applyFont="1" applyFill="1" applyBorder="1" applyAlignment="1" applyProtection="1">
      <alignment horizontal="left" vertical="top" wrapText="1"/>
      <protection locked="0"/>
    </xf>
    <xf numFmtId="0" fontId="8" fillId="2" borderId="2"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7" fillId="6" borderId="0" xfId="0" applyFont="1" applyFill="1" applyBorder="1" applyAlignment="1" applyProtection="1">
      <alignment horizontal="left" wrapText="1"/>
    </xf>
    <xf numFmtId="0" fontId="8" fillId="2" borderId="3" xfId="0" applyFont="1" applyFill="1" applyBorder="1" applyAlignment="1" applyProtection="1">
      <alignment horizontal="left" vertical="top" wrapText="1"/>
      <protection locked="0"/>
    </xf>
    <xf numFmtId="0" fontId="8" fillId="2" borderId="4" xfId="0" applyFont="1" applyFill="1" applyBorder="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11" fillId="6" borderId="0" xfId="0" applyFont="1" applyFill="1" applyBorder="1" applyAlignment="1" applyProtection="1">
      <alignment horizontal="left" vertical="center"/>
    </xf>
    <xf numFmtId="0" fontId="17" fillId="5" borderId="0" xfId="0" applyFont="1" applyFill="1" applyAlignment="1" applyProtection="1">
      <alignment horizontal="left" vertical="top" wrapText="1"/>
      <protection locked="0"/>
    </xf>
    <xf numFmtId="0" fontId="7" fillId="5" borderId="0" xfId="0" applyFont="1" applyFill="1" applyBorder="1" applyAlignment="1" applyProtection="1">
      <alignment horizontal="right" vertical="top"/>
    </xf>
    <xf numFmtId="0" fontId="7" fillId="5" borderId="0" xfId="0" applyFont="1" applyFill="1" applyAlignment="1" applyProtection="1">
      <alignment horizontal="right"/>
    </xf>
    <xf numFmtId="0" fontId="35" fillId="6" borderId="0" xfId="0" applyFont="1" applyFill="1" applyAlignment="1" applyProtection="1">
      <alignment horizontal="right" vertical="top" wrapText="1"/>
    </xf>
    <xf numFmtId="0" fontId="35" fillId="6" borderId="14" xfId="0" applyFont="1" applyFill="1" applyBorder="1" applyAlignment="1" applyProtection="1">
      <alignment horizontal="right" vertical="top" wrapText="1"/>
    </xf>
    <xf numFmtId="0" fontId="17" fillId="6" borderId="0" xfId="0" applyFont="1" applyFill="1" applyAlignment="1" applyProtection="1">
      <alignment horizontal="left" vertical="top" wrapText="1"/>
    </xf>
    <xf numFmtId="0" fontId="7" fillId="6" borderId="2" xfId="0" applyFont="1" applyFill="1" applyBorder="1" applyAlignment="1" applyProtection="1">
      <alignment horizontal="left"/>
    </xf>
    <xf numFmtId="0" fontId="8" fillId="2" borderId="1" xfId="0" applyFont="1" applyFill="1" applyBorder="1" applyAlignment="1" applyProtection="1">
      <alignment horizontal="left" vertical="top" wrapText="1"/>
      <protection locked="0"/>
    </xf>
    <xf numFmtId="0" fontId="6" fillId="5" borderId="0" xfId="1" applyFill="1" applyBorder="1" applyAlignment="1" applyProtection="1">
      <alignment horizontal="center" vertical="top" wrapText="1"/>
    </xf>
    <xf numFmtId="0" fontId="7" fillId="5" borderId="0" xfId="0" applyFont="1" applyFill="1" applyBorder="1" applyAlignment="1" applyProtection="1">
      <alignment horizontal="left" vertical="top" wrapText="1"/>
    </xf>
    <xf numFmtId="0" fontId="11" fillId="6" borderId="2" xfId="0" applyFont="1" applyFill="1" applyBorder="1" applyAlignment="1" applyProtection="1">
      <alignment horizontal="left" vertical="center"/>
    </xf>
    <xf numFmtId="0" fontId="41" fillId="5" borderId="0" xfId="0" applyFont="1" applyFill="1" applyAlignment="1" applyProtection="1">
      <alignment horizontal="center" wrapText="1"/>
    </xf>
    <xf numFmtId="0" fontId="22" fillId="5" borderId="0" xfId="0" applyFont="1" applyFill="1" applyAlignment="1" applyProtection="1">
      <alignment horizontal="center" vertical="center"/>
    </xf>
    <xf numFmtId="0" fontId="8" fillId="5" borderId="0" xfId="0" applyFont="1" applyFill="1" applyAlignment="1">
      <alignment horizontal="left" vertical="top" wrapText="1"/>
    </xf>
    <xf numFmtId="0" fontId="7" fillId="6" borderId="2" xfId="0" applyFont="1" applyFill="1" applyBorder="1" applyAlignment="1" applyProtection="1">
      <alignment horizontal="left" wrapText="1"/>
    </xf>
    <xf numFmtId="44" fontId="0" fillId="2" borderId="1" xfId="2" applyFont="1" applyFill="1" applyBorder="1" applyAlignment="1" applyProtection="1">
      <protection locked="0"/>
    </xf>
    <xf numFmtId="0" fontId="0" fillId="5" borderId="0" xfId="0" applyFill="1" applyAlignment="1" applyProtection="1">
      <alignment horizontal="right" vertical="center" wrapText="1"/>
    </xf>
    <xf numFmtId="0" fontId="3" fillId="7" borderId="1" xfId="0" applyFont="1" applyFill="1" applyBorder="1" applyAlignment="1" applyProtection="1">
      <alignment horizontal="center"/>
    </xf>
    <xf numFmtId="0" fontId="0" fillId="3" borderId="0" xfId="0" applyFill="1" applyBorder="1" applyAlignment="1" applyProtection="1">
      <alignment horizontal="center" vertical="center"/>
    </xf>
    <xf numFmtId="0" fontId="0" fillId="3" borderId="8" xfId="0" applyFill="1" applyBorder="1" applyAlignment="1" applyProtection="1">
      <alignment horizontal="center" vertical="center"/>
    </xf>
    <xf numFmtId="0" fontId="26" fillId="3" borderId="0" xfId="0" applyFont="1" applyFill="1" applyBorder="1" applyAlignment="1" applyProtection="1">
      <alignment horizontal="left" vertical="center"/>
    </xf>
    <xf numFmtId="2" fontId="10" fillId="3" borderId="0" xfId="0" applyNumberFormat="1" applyFont="1" applyFill="1" applyAlignment="1" applyProtection="1">
      <alignment horizontal="right" vertical="center"/>
    </xf>
    <xf numFmtId="0" fontId="0" fillId="3" borderId="0" xfId="0" applyFill="1" applyAlignment="1" applyProtection="1">
      <alignment horizontal="left" vertical="center"/>
    </xf>
    <xf numFmtId="2" fontId="0" fillId="3" borderId="0" xfId="0" applyNumberFormat="1" applyFill="1" applyAlignment="1" applyProtection="1">
      <alignment horizontal="right" vertical="center"/>
    </xf>
    <xf numFmtId="0" fontId="26" fillId="3" borderId="0" xfId="0" applyFont="1" applyFill="1" applyAlignment="1" applyProtection="1">
      <alignment horizontal="left" vertical="center"/>
    </xf>
    <xf numFmtId="0" fontId="0" fillId="3" borderId="0" xfId="0" applyFill="1" applyAlignment="1" applyProtection="1">
      <alignment horizontal="center" vertical="center"/>
    </xf>
    <xf numFmtId="2" fontId="0" fillId="3" borderId="0" xfId="0" applyNumberFormat="1" applyFill="1" applyBorder="1" applyAlignment="1" applyProtection="1">
      <alignment horizontal="right" vertical="center"/>
    </xf>
    <xf numFmtId="2" fontId="0" fillId="3" borderId="8" xfId="0" applyNumberFormat="1" applyFill="1" applyBorder="1" applyAlignment="1" applyProtection="1">
      <alignment horizontal="right" vertical="center"/>
    </xf>
    <xf numFmtId="0" fontId="0" fillId="3" borderId="0" xfId="0" applyFill="1" applyBorder="1" applyAlignment="1" applyProtection="1">
      <alignment horizontal="left" vertical="center"/>
    </xf>
    <xf numFmtId="0" fontId="0" fillId="3" borderId="8" xfId="0" applyFill="1" applyBorder="1" applyAlignment="1" applyProtection="1">
      <alignment horizontal="left" vertical="center"/>
    </xf>
    <xf numFmtId="2" fontId="0" fillId="3" borderId="0" xfId="0" applyNumberFormat="1" applyFont="1" applyFill="1" applyAlignment="1" applyProtection="1">
      <alignment horizontal="right" vertical="center"/>
    </xf>
    <xf numFmtId="0" fontId="26" fillId="3" borderId="8" xfId="0" applyFont="1" applyFill="1" applyBorder="1" applyAlignment="1" applyProtection="1">
      <alignment horizontal="left" vertical="center"/>
    </xf>
    <xf numFmtId="0" fontId="13" fillId="7" borderId="17" xfId="0" applyFont="1" applyFill="1" applyBorder="1" applyAlignment="1" applyProtection="1">
      <alignment horizontal="center" vertical="center"/>
    </xf>
    <xf numFmtId="0" fontId="13" fillId="7" borderId="12" xfId="0" applyFont="1" applyFill="1" applyBorder="1" applyAlignment="1" applyProtection="1">
      <alignment horizontal="center" vertical="center"/>
    </xf>
    <xf numFmtId="0" fontId="0" fillId="4" borderId="17" xfId="0" applyFill="1" applyBorder="1" applyAlignment="1" applyProtection="1">
      <alignment horizontal="left"/>
    </xf>
    <xf numFmtId="0" fontId="0" fillId="4" borderId="3" xfId="0" applyFill="1" applyBorder="1" applyAlignment="1" applyProtection="1">
      <alignment horizontal="left"/>
    </xf>
    <xf numFmtId="0" fontId="0" fillId="4" borderId="4" xfId="0" applyFill="1" applyBorder="1" applyAlignment="1" applyProtection="1">
      <alignment horizontal="left"/>
    </xf>
    <xf numFmtId="0" fontId="0" fillId="4" borderId="5" xfId="0" applyFill="1" applyBorder="1" applyAlignment="1" applyProtection="1">
      <alignment horizontal="left"/>
    </xf>
    <xf numFmtId="0" fontId="0" fillId="3" borderId="1" xfId="0" applyFill="1" applyBorder="1" applyAlignment="1" applyProtection="1">
      <alignment horizontal="right"/>
    </xf>
    <xf numFmtId="0" fontId="3" fillId="7" borderId="4" xfId="0" applyFont="1" applyFill="1" applyBorder="1" applyAlignment="1" applyProtection="1">
      <alignment horizontal="center" wrapText="1"/>
    </xf>
    <xf numFmtId="0" fontId="36" fillId="3" borderId="1" xfId="0" applyFont="1" applyFill="1" applyBorder="1" applyAlignment="1" applyProtection="1">
      <alignment horizontal="center"/>
    </xf>
    <xf numFmtId="0" fontId="21" fillId="5" borderId="6" xfId="0" applyFont="1" applyFill="1" applyBorder="1" applyAlignment="1" applyProtection="1">
      <alignment horizontal="right" vertical="center"/>
    </xf>
    <xf numFmtId="0" fontId="3" fillId="8" borderId="18" xfId="0" applyFont="1" applyFill="1" applyBorder="1" applyAlignment="1" applyProtection="1">
      <alignment horizontal="center" wrapText="1"/>
    </xf>
    <xf numFmtId="0" fontId="3" fillId="8" borderId="22" xfId="0" applyFont="1" applyFill="1" applyBorder="1" applyAlignment="1" applyProtection="1">
      <alignment horizontal="center" wrapText="1"/>
    </xf>
    <xf numFmtId="0" fontId="13" fillId="7" borderId="1" xfId="0" applyFont="1" applyFill="1" applyBorder="1" applyAlignment="1" applyProtection="1">
      <alignment horizontal="center" vertical="center" wrapText="1"/>
    </xf>
    <xf numFmtId="0" fontId="13" fillId="7" borderId="7" xfId="0" applyFont="1" applyFill="1" applyBorder="1" applyAlignment="1" applyProtection="1">
      <alignment horizontal="center" vertical="center" wrapText="1"/>
    </xf>
    <xf numFmtId="0" fontId="13" fillId="7" borderId="3"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xf>
    <xf numFmtId="0" fontId="3" fillId="7" borderId="5"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3" fillId="7" borderId="1" xfId="0" applyFont="1" applyFill="1" applyBorder="1" applyAlignment="1" applyProtection="1">
      <alignment horizontal="center"/>
    </xf>
    <xf numFmtId="0" fontId="0" fillId="4" borderId="1" xfId="0" applyFill="1" applyBorder="1" applyAlignment="1" applyProtection="1">
      <alignment horizontal="right"/>
    </xf>
    <xf numFmtId="0" fontId="41" fillId="5" borderId="0" xfId="0" applyFont="1" applyFill="1" applyAlignment="1" applyProtection="1">
      <alignment horizontal="center" vertical="center" wrapText="1"/>
    </xf>
    <xf numFmtId="0" fontId="13" fillId="7" borderId="19" xfId="0" applyFont="1" applyFill="1" applyBorder="1" applyAlignment="1" applyProtection="1">
      <alignment horizontal="center"/>
    </xf>
    <xf numFmtId="0" fontId="13" fillId="7" borderId="20" xfId="0" applyFont="1" applyFill="1" applyBorder="1" applyAlignment="1" applyProtection="1">
      <alignment horizontal="center"/>
    </xf>
    <xf numFmtId="0" fontId="13" fillId="7" borderId="21" xfId="0" applyFont="1" applyFill="1" applyBorder="1" applyAlignment="1" applyProtection="1">
      <alignment horizontal="center"/>
    </xf>
    <xf numFmtId="0" fontId="0" fillId="3" borderId="1" xfId="0" applyFill="1" applyBorder="1" applyAlignment="1" applyProtection="1">
      <alignment horizontal="left"/>
    </xf>
    <xf numFmtId="0" fontId="42" fillId="5" borderId="0" xfId="0" applyFont="1" applyFill="1" applyAlignment="1" applyProtection="1">
      <alignment horizontal="center" vertical="top"/>
    </xf>
    <xf numFmtId="0" fontId="43" fillId="5" borderId="0" xfId="0" applyFont="1" applyFill="1" applyAlignment="1" applyProtection="1">
      <alignment horizontal="center" vertical="top"/>
    </xf>
    <xf numFmtId="0" fontId="6" fillId="5" borderId="0" xfId="1" applyFill="1" applyAlignment="1" applyProtection="1">
      <alignment horizontal="left"/>
    </xf>
    <xf numFmtId="0" fontId="6" fillId="6" borderId="0" xfId="1" applyFill="1" applyAlignment="1" applyProtection="1">
      <alignment horizontal="left" vertical="top"/>
    </xf>
    <xf numFmtId="0" fontId="1" fillId="6" borderId="0" xfId="0" applyFont="1" applyFill="1" applyAlignment="1" applyProtection="1">
      <alignment horizontal="left"/>
    </xf>
    <xf numFmtId="0" fontId="6" fillId="6" borderId="0" xfId="1" applyFill="1" applyAlignment="1" applyProtection="1">
      <alignment horizontal="left"/>
    </xf>
    <xf numFmtId="0" fontId="5" fillId="6" borderId="0" xfId="1" applyFont="1" applyFill="1" applyAlignment="1" applyProtection="1">
      <alignment horizontal="left"/>
    </xf>
  </cellXfs>
  <cellStyles count="3">
    <cellStyle name="Currency" xfId="2" builtinId="4"/>
    <cellStyle name="Hyperlink" xfId="1" builtinId="8"/>
    <cellStyle name="Normal" xfId="0" builtinId="0"/>
  </cellStyles>
  <dxfs count="35">
    <dxf>
      <font>
        <b/>
        <i val="0"/>
      </font>
      <fill>
        <gradientFill degree="90">
          <stop position="0">
            <color theme="0"/>
          </stop>
          <stop position="1">
            <color rgb="FFD9E2E1"/>
          </stop>
        </gradientFill>
      </fill>
    </dxf>
    <dxf>
      <font>
        <b/>
        <i val="0"/>
        <color theme="0"/>
      </font>
      <fill>
        <patternFill>
          <bgColor rgb="FF727B84"/>
        </patternFill>
      </fill>
    </dxf>
    <dxf>
      <font>
        <b/>
        <i val="0"/>
        <color theme="0"/>
      </font>
      <fill>
        <patternFill>
          <bgColor rgb="FF727B84"/>
        </patternFill>
      </fill>
    </dxf>
    <dxf>
      <font>
        <b/>
        <i val="0"/>
        <color theme="0"/>
      </font>
      <fill>
        <patternFill>
          <bgColor rgb="FF727B84"/>
        </patternFill>
      </fill>
    </dxf>
    <dxf>
      <font>
        <b/>
        <i val="0"/>
        <color theme="0"/>
      </font>
      <fill>
        <patternFill>
          <bgColor rgb="FF727B84"/>
        </patternFill>
      </fill>
    </dxf>
    <dxf>
      <font>
        <b/>
        <i val="0"/>
        <color theme="0"/>
      </font>
      <fill>
        <patternFill>
          <bgColor rgb="FF727B84"/>
        </patternFill>
      </fill>
    </dxf>
    <dxf>
      <font>
        <b/>
        <i val="0"/>
        <color theme="0"/>
      </font>
      <fill>
        <patternFill>
          <bgColor rgb="FF727B84"/>
        </patternFill>
      </fill>
    </dxf>
    <dxf>
      <font>
        <b/>
        <i val="0"/>
        <color theme="0"/>
      </font>
      <fill>
        <patternFill>
          <bgColor rgb="FF727B84"/>
        </patternFill>
      </fill>
    </dxf>
    <dxf>
      <font>
        <b/>
        <i val="0"/>
        <color theme="0"/>
      </font>
      <fill>
        <patternFill>
          <bgColor rgb="FF727B84"/>
        </patternFill>
      </fill>
    </dxf>
    <dxf>
      <font>
        <b/>
        <i val="0"/>
        <color theme="0"/>
      </font>
      <fill>
        <patternFill>
          <bgColor rgb="FF727B84"/>
        </patternFill>
      </fill>
    </dxf>
    <dxf>
      <font>
        <b/>
        <i val="0"/>
        <color theme="0"/>
      </font>
      <fill>
        <patternFill>
          <bgColor rgb="FF727B84"/>
        </patternFill>
      </fill>
    </dxf>
    <dxf>
      <font>
        <b/>
        <i val="0"/>
        <color theme="0"/>
      </font>
      <fill>
        <patternFill>
          <bgColor rgb="FF727B84"/>
        </patternFill>
      </fill>
    </dxf>
    <dxf>
      <font>
        <b/>
        <i val="0"/>
        <color theme="0"/>
      </font>
      <fill>
        <patternFill>
          <bgColor rgb="FF727B84"/>
        </patternFill>
      </fill>
    </dxf>
    <dxf>
      <font>
        <b/>
        <i val="0"/>
        <color theme="0"/>
      </font>
      <fill>
        <patternFill>
          <bgColor rgb="FF727B84"/>
        </patternFill>
      </fill>
    </dxf>
    <dxf>
      <font>
        <color rgb="FFBDEEFF"/>
      </font>
    </dxf>
    <dxf>
      <font>
        <b/>
        <i val="0"/>
        <color auto="1"/>
      </font>
      <fill>
        <patternFill>
          <fgColor auto="1"/>
          <bgColor rgb="FFD9E2E1"/>
        </patternFill>
      </fill>
    </dxf>
    <dxf>
      <font>
        <color rgb="FFD9E2E1"/>
      </font>
    </dxf>
    <dxf>
      <font>
        <color rgb="FFBDEEFF"/>
      </font>
    </dxf>
    <dxf>
      <font>
        <b/>
        <i val="0"/>
        <color theme="0"/>
      </font>
      <fill>
        <patternFill>
          <bgColor rgb="FF727B84"/>
        </patternFill>
      </fill>
    </dxf>
    <dxf>
      <font>
        <b/>
        <i val="0"/>
        <color theme="0"/>
      </font>
      <fill>
        <patternFill>
          <bgColor rgb="FF727B84"/>
        </patternFill>
      </fill>
    </dxf>
    <dxf>
      <font>
        <b/>
        <i val="0"/>
        <color theme="0"/>
      </font>
      <fill>
        <patternFill>
          <bgColor rgb="FF727B84"/>
        </patternFill>
      </fill>
    </dxf>
    <dxf>
      <font>
        <color rgb="FFD9E2FF"/>
      </font>
    </dxf>
    <dxf>
      <font>
        <b/>
        <i val="0"/>
        <color theme="0"/>
      </font>
      <fill>
        <patternFill>
          <bgColor rgb="FF727B84"/>
        </patternFill>
      </fill>
    </dxf>
    <dxf>
      <font>
        <b/>
        <i val="0"/>
        <color theme="0"/>
      </font>
      <fill>
        <patternFill>
          <bgColor rgb="FF727B84"/>
        </patternFill>
      </fill>
    </dxf>
    <dxf>
      <font>
        <b/>
        <i val="0"/>
        <color theme="0"/>
      </font>
      <fill>
        <patternFill>
          <bgColor rgb="FF727B84"/>
        </patternFill>
      </fill>
    </dxf>
    <dxf>
      <font>
        <b/>
        <i val="0"/>
        <color theme="0"/>
      </font>
      <fill>
        <patternFill>
          <bgColor rgb="FF727B84"/>
        </patternFill>
      </fill>
    </dxf>
    <dxf>
      <font>
        <b/>
        <i val="0"/>
        <color theme="0"/>
      </font>
      <fill>
        <patternFill>
          <bgColor rgb="FF727B84"/>
        </patternFill>
      </fill>
    </dxf>
    <dxf>
      <font>
        <b/>
        <i val="0"/>
        <color theme="0"/>
      </font>
      <fill>
        <patternFill>
          <bgColor rgb="FF727B84"/>
        </patternFill>
      </fill>
    </dxf>
    <dxf>
      <font>
        <b/>
        <i val="0"/>
        <color theme="0"/>
      </font>
      <fill>
        <patternFill>
          <bgColor rgb="FF727B84"/>
        </patternFill>
      </fill>
    </dxf>
    <dxf>
      <font>
        <b/>
        <i val="0"/>
        <color theme="0"/>
      </font>
      <fill>
        <patternFill>
          <bgColor rgb="FF727B84"/>
        </patternFill>
      </fill>
    </dxf>
    <dxf>
      <font>
        <b/>
        <i val="0"/>
        <color theme="0"/>
      </font>
      <fill>
        <patternFill>
          <bgColor rgb="FF727B84"/>
        </patternFill>
      </fill>
    </dxf>
    <dxf>
      <font>
        <b/>
        <i val="0"/>
        <color theme="0"/>
      </font>
      <fill>
        <patternFill>
          <bgColor rgb="FF727B84"/>
        </patternFill>
      </fill>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0000E2"/>
      <color rgb="FFD9E2E1"/>
      <color rgb="FF727B84"/>
      <color rgb="FFBDEEFF"/>
      <color rgb="FFFF0000"/>
      <color rgb="FFC5FFC5"/>
      <color rgb="FFD4ECBA"/>
      <color rgb="FFF2F2F2"/>
      <color rgb="FF7979FF"/>
      <color rgb="FFABA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18" Type="http://schemas.openxmlformats.org/officeDocument/2006/relationships/hyperlink" Target="#'Well Abandonment Estimator'!A1"/><Relationship Id="rId3" Type="http://schemas.openxmlformats.org/officeDocument/2006/relationships/image" Target="../media/image2.png"/><Relationship Id="rId7" Type="http://schemas.openxmlformats.org/officeDocument/2006/relationships/image" Target="../media/image6.png"/><Relationship Id="rId12" Type="http://schemas.openxmlformats.org/officeDocument/2006/relationships/image" Target="../media/image11.png"/><Relationship Id="rId17" Type="http://schemas.openxmlformats.org/officeDocument/2006/relationships/hyperlink" Target="#'Links of Interest'!A1"/><Relationship Id="rId2" Type="http://schemas.openxmlformats.org/officeDocument/2006/relationships/image" Target="../media/image1.png"/><Relationship Id="rId16" Type="http://schemas.openxmlformats.org/officeDocument/2006/relationships/hyperlink" Target="#'Contractor-Facility Information'!A1"/><Relationship Id="rId1" Type="http://schemas.openxmlformats.org/officeDocument/2006/relationships/hyperlink" Target="#Instructions!A1"/><Relationship Id="rId6" Type="http://schemas.openxmlformats.org/officeDocument/2006/relationships/image" Target="../media/image5.png"/><Relationship Id="rId11" Type="http://schemas.openxmlformats.org/officeDocument/2006/relationships/image" Target="../media/image10.png"/><Relationship Id="rId5" Type="http://schemas.openxmlformats.org/officeDocument/2006/relationships/image" Target="../media/image4.png"/><Relationship Id="rId15" Type="http://schemas.openxmlformats.org/officeDocument/2006/relationships/image" Target="../media/image14.png"/><Relationship Id="rId10" Type="http://schemas.openxmlformats.org/officeDocument/2006/relationships/image" Target="../media/image9.png"/><Relationship Id="rId4" Type="http://schemas.openxmlformats.org/officeDocument/2006/relationships/image" Target="../media/image3.png"/><Relationship Id="rId9" Type="http://schemas.openxmlformats.org/officeDocument/2006/relationships/image" Target="../media/image8.png"/><Relationship Id="rId14"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hyperlink" Target="#'Contractor-Facility Information'!A1"/><Relationship Id="rId2" Type="http://schemas.openxmlformats.org/officeDocument/2006/relationships/hyperlink" Target="#Instructions!A1"/><Relationship Id="rId1" Type="http://schemas.openxmlformats.org/officeDocument/2006/relationships/image" Target="../media/image15.png"/><Relationship Id="rId5" Type="http://schemas.openxmlformats.org/officeDocument/2006/relationships/hyperlink" Target="#'Links of Interest'!A1"/><Relationship Id="rId4" Type="http://schemas.openxmlformats.org/officeDocument/2006/relationships/hyperlink" Target="#'Well Abandonment Estimator'!A1"/></Relationships>
</file>

<file path=xl/drawings/_rels/drawing3.xml.rels><?xml version="1.0" encoding="UTF-8" standalone="yes"?>
<Relationships xmlns="http://schemas.openxmlformats.org/package/2006/relationships"><Relationship Id="rId3" Type="http://schemas.openxmlformats.org/officeDocument/2006/relationships/hyperlink" Target="#'Well Abandonment Estimator'!A1"/><Relationship Id="rId2" Type="http://schemas.openxmlformats.org/officeDocument/2006/relationships/hyperlink" Target="#Instructions!A1"/><Relationship Id="rId1" Type="http://schemas.openxmlformats.org/officeDocument/2006/relationships/hyperlink" Target="#'Contractor-Facility Information'!A1"/><Relationship Id="rId4" Type="http://schemas.openxmlformats.org/officeDocument/2006/relationships/hyperlink" Target="#'Links of Interest'!A1"/></Relationships>
</file>

<file path=xl/drawings/_rels/drawing4.xml.rels><?xml version="1.0" encoding="UTF-8" standalone="yes"?>
<Relationships xmlns="http://schemas.openxmlformats.org/package/2006/relationships"><Relationship Id="rId3" Type="http://schemas.openxmlformats.org/officeDocument/2006/relationships/hyperlink" Target="#'Well Abandonment Estimator'!A1"/><Relationship Id="rId2" Type="http://schemas.openxmlformats.org/officeDocument/2006/relationships/hyperlink" Target="#Instructions!A1"/><Relationship Id="rId1" Type="http://schemas.openxmlformats.org/officeDocument/2006/relationships/hyperlink" Target="#'Contractor-Facility Information'!A1"/><Relationship Id="rId4" Type="http://schemas.openxmlformats.org/officeDocument/2006/relationships/hyperlink" Target="#'Links of Interest'!A1"/></Relationships>
</file>

<file path=xl/drawings/_rels/drawing6.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1</xdr:col>
      <xdr:colOff>236221</xdr:colOff>
      <xdr:row>0</xdr:row>
      <xdr:rowOff>99060</xdr:rowOff>
    </xdr:from>
    <xdr:to>
      <xdr:col>4</xdr:col>
      <xdr:colOff>428626</xdr:colOff>
      <xdr:row>0</xdr:row>
      <xdr:rowOff>396240</xdr:rowOff>
    </xdr:to>
    <xdr:sp macro="" textlink="">
      <xdr:nvSpPr>
        <xdr:cNvPr id="14" name="Rectangle 13">
          <a:hlinkClick xmlns:r="http://schemas.openxmlformats.org/officeDocument/2006/relationships" r:id="rId1"/>
          <a:extLst>
            <a:ext uri="{FF2B5EF4-FFF2-40B4-BE49-F238E27FC236}">
              <a16:creationId xmlns:a16="http://schemas.microsoft.com/office/drawing/2014/main" id="{00000000-0008-0000-0000-00000E000000}"/>
            </a:ext>
          </a:extLst>
        </xdr:cNvPr>
        <xdr:cNvSpPr/>
      </xdr:nvSpPr>
      <xdr:spPr>
        <a:xfrm>
          <a:off x="845821" y="99060"/>
          <a:ext cx="1954530" cy="297180"/>
        </a:xfrm>
        <a:prstGeom prst="rect">
          <a:avLst/>
        </a:prstGeom>
        <a:solidFill>
          <a:srgbClr val="7979FF"/>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rPr>
            <a:t>Instructions</a:t>
          </a:r>
        </a:p>
      </xdr:txBody>
    </xdr:sp>
    <xdr:clientData/>
  </xdr:twoCellAnchor>
  <xdr:twoCellAnchor editAs="oneCell">
    <xdr:from>
      <xdr:col>1</xdr:col>
      <xdr:colOff>571500</xdr:colOff>
      <xdr:row>85</xdr:row>
      <xdr:rowOff>38101</xdr:rowOff>
    </xdr:from>
    <xdr:to>
      <xdr:col>5</xdr:col>
      <xdr:colOff>274270</xdr:colOff>
      <xdr:row>91</xdr:row>
      <xdr:rowOff>76200</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a:stretch>
          <a:fillRect/>
        </a:stretch>
      </xdr:blipFill>
      <xdr:spPr>
        <a:xfrm>
          <a:off x="1181100" y="14230351"/>
          <a:ext cx="2074495" cy="1181099"/>
        </a:xfrm>
        <a:prstGeom prst="rect">
          <a:avLst/>
        </a:prstGeom>
      </xdr:spPr>
    </xdr:pic>
    <xdr:clientData/>
  </xdr:twoCellAnchor>
  <xdr:twoCellAnchor editAs="oneCell">
    <xdr:from>
      <xdr:col>2</xdr:col>
      <xdr:colOff>0</xdr:colOff>
      <xdr:row>92</xdr:row>
      <xdr:rowOff>171452</xdr:rowOff>
    </xdr:from>
    <xdr:to>
      <xdr:col>5</xdr:col>
      <xdr:colOff>279928</xdr:colOff>
      <xdr:row>99</xdr:row>
      <xdr:rowOff>104776</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3"/>
        <a:stretch>
          <a:fillRect/>
        </a:stretch>
      </xdr:blipFill>
      <xdr:spPr>
        <a:xfrm>
          <a:off x="1257300" y="16078202"/>
          <a:ext cx="2003953" cy="1266824"/>
        </a:xfrm>
        <a:prstGeom prst="rect">
          <a:avLst/>
        </a:prstGeom>
      </xdr:spPr>
    </xdr:pic>
    <xdr:clientData/>
  </xdr:twoCellAnchor>
  <xdr:twoCellAnchor editAs="oneCell">
    <xdr:from>
      <xdr:col>2</xdr:col>
      <xdr:colOff>0</xdr:colOff>
      <xdr:row>103</xdr:row>
      <xdr:rowOff>47625</xdr:rowOff>
    </xdr:from>
    <xdr:to>
      <xdr:col>8</xdr:col>
      <xdr:colOff>16279</xdr:colOff>
      <xdr:row>110</xdr:row>
      <xdr:rowOff>66675</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4"/>
        <a:stretch>
          <a:fillRect/>
        </a:stretch>
      </xdr:blipFill>
      <xdr:spPr>
        <a:xfrm>
          <a:off x="1257300" y="16544925"/>
          <a:ext cx="3569104" cy="1352550"/>
        </a:xfrm>
        <a:prstGeom prst="rect">
          <a:avLst/>
        </a:prstGeom>
      </xdr:spPr>
    </xdr:pic>
    <xdr:clientData/>
  </xdr:twoCellAnchor>
  <xdr:twoCellAnchor editAs="oneCell">
    <xdr:from>
      <xdr:col>2</xdr:col>
      <xdr:colOff>0</xdr:colOff>
      <xdr:row>112</xdr:row>
      <xdr:rowOff>190499</xdr:rowOff>
    </xdr:from>
    <xdr:to>
      <xdr:col>8</xdr:col>
      <xdr:colOff>440709</xdr:colOff>
      <xdr:row>117</xdr:row>
      <xdr:rowOff>28574</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5"/>
        <a:stretch>
          <a:fillRect/>
        </a:stretch>
      </xdr:blipFill>
      <xdr:spPr>
        <a:xfrm>
          <a:off x="1257300" y="19526249"/>
          <a:ext cx="3993534" cy="790575"/>
        </a:xfrm>
        <a:prstGeom prst="rect">
          <a:avLst/>
        </a:prstGeom>
      </xdr:spPr>
    </xdr:pic>
    <xdr:clientData/>
  </xdr:twoCellAnchor>
  <xdr:twoCellAnchor editAs="oneCell">
    <xdr:from>
      <xdr:col>2</xdr:col>
      <xdr:colOff>1</xdr:colOff>
      <xdr:row>25</xdr:row>
      <xdr:rowOff>1</xdr:rowOff>
    </xdr:from>
    <xdr:to>
      <xdr:col>8</xdr:col>
      <xdr:colOff>581026</xdr:colOff>
      <xdr:row>30</xdr:row>
      <xdr:rowOff>39532</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6"/>
        <a:stretch>
          <a:fillRect/>
        </a:stretch>
      </xdr:blipFill>
      <xdr:spPr>
        <a:xfrm>
          <a:off x="1257301" y="5238751"/>
          <a:ext cx="4133850" cy="944406"/>
        </a:xfrm>
        <a:prstGeom prst="rect">
          <a:avLst/>
        </a:prstGeom>
      </xdr:spPr>
    </xdr:pic>
    <xdr:clientData/>
  </xdr:twoCellAnchor>
  <xdr:twoCellAnchor editAs="oneCell">
    <xdr:from>
      <xdr:col>2</xdr:col>
      <xdr:colOff>0</xdr:colOff>
      <xdr:row>32</xdr:row>
      <xdr:rowOff>1</xdr:rowOff>
    </xdr:from>
    <xdr:to>
      <xdr:col>7</xdr:col>
      <xdr:colOff>247650</xdr:colOff>
      <xdr:row>38</xdr:row>
      <xdr:rowOff>66802</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a:stretch>
          <a:fillRect/>
        </a:stretch>
      </xdr:blipFill>
      <xdr:spPr>
        <a:xfrm>
          <a:off x="1257300" y="6505576"/>
          <a:ext cx="3190875" cy="1152651"/>
        </a:xfrm>
        <a:prstGeom prst="rect">
          <a:avLst/>
        </a:prstGeom>
      </xdr:spPr>
    </xdr:pic>
    <xdr:clientData/>
  </xdr:twoCellAnchor>
  <xdr:twoCellAnchor editAs="oneCell">
    <xdr:from>
      <xdr:col>2</xdr:col>
      <xdr:colOff>0</xdr:colOff>
      <xdr:row>42</xdr:row>
      <xdr:rowOff>0</xdr:rowOff>
    </xdr:from>
    <xdr:to>
      <xdr:col>10</xdr:col>
      <xdr:colOff>180356</xdr:colOff>
      <xdr:row>48</xdr:row>
      <xdr:rowOff>85572</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8"/>
        <a:stretch>
          <a:fillRect/>
        </a:stretch>
      </xdr:blipFill>
      <xdr:spPr>
        <a:xfrm>
          <a:off x="1257300" y="8534400"/>
          <a:ext cx="4952381" cy="1228572"/>
        </a:xfrm>
        <a:prstGeom prst="rect">
          <a:avLst/>
        </a:prstGeom>
      </xdr:spPr>
    </xdr:pic>
    <xdr:clientData/>
  </xdr:twoCellAnchor>
  <xdr:twoCellAnchor editAs="oneCell">
    <xdr:from>
      <xdr:col>2</xdr:col>
      <xdr:colOff>0</xdr:colOff>
      <xdr:row>59</xdr:row>
      <xdr:rowOff>0</xdr:rowOff>
    </xdr:from>
    <xdr:to>
      <xdr:col>10</xdr:col>
      <xdr:colOff>313690</xdr:colOff>
      <xdr:row>63</xdr:row>
      <xdr:rowOff>85619</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9"/>
        <a:stretch>
          <a:fillRect/>
        </a:stretch>
      </xdr:blipFill>
      <xdr:spPr>
        <a:xfrm>
          <a:off x="1257300" y="11210925"/>
          <a:ext cx="5085715" cy="847619"/>
        </a:xfrm>
        <a:prstGeom prst="rect">
          <a:avLst/>
        </a:prstGeom>
      </xdr:spPr>
    </xdr:pic>
    <xdr:clientData/>
  </xdr:twoCellAnchor>
  <xdr:twoCellAnchor editAs="oneCell">
    <xdr:from>
      <xdr:col>2</xdr:col>
      <xdr:colOff>0</xdr:colOff>
      <xdr:row>50</xdr:row>
      <xdr:rowOff>0</xdr:rowOff>
    </xdr:from>
    <xdr:to>
      <xdr:col>14</xdr:col>
      <xdr:colOff>381000</xdr:colOff>
      <xdr:row>52</xdr:row>
      <xdr:rowOff>102572</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0"/>
        <a:stretch>
          <a:fillRect/>
        </a:stretch>
      </xdr:blipFill>
      <xdr:spPr>
        <a:xfrm>
          <a:off x="1257300" y="9867900"/>
          <a:ext cx="7591425" cy="483572"/>
        </a:xfrm>
        <a:prstGeom prst="rect">
          <a:avLst/>
        </a:prstGeom>
      </xdr:spPr>
    </xdr:pic>
    <xdr:clientData/>
  </xdr:twoCellAnchor>
  <xdr:twoCellAnchor editAs="oneCell">
    <xdr:from>
      <xdr:col>2</xdr:col>
      <xdr:colOff>1</xdr:colOff>
      <xdr:row>65</xdr:row>
      <xdr:rowOff>1</xdr:rowOff>
    </xdr:from>
    <xdr:to>
      <xdr:col>15</xdr:col>
      <xdr:colOff>32410</xdr:colOff>
      <xdr:row>81</xdr:row>
      <xdr:rowOff>9525</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1"/>
        <a:stretch>
          <a:fillRect/>
        </a:stretch>
      </xdr:blipFill>
      <xdr:spPr>
        <a:xfrm>
          <a:off x="1257301" y="12925426"/>
          <a:ext cx="7852434" cy="3057524"/>
        </a:xfrm>
        <a:prstGeom prst="rect">
          <a:avLst/>
        </a:prstGeom>
      </xdr:spPr>
    </xdr:pic>
    <xdr:clientData/>
  </xdr:twoCellAnchor>
  <xdr:twoCellAnchor editAs="oneCell">
    <xdr:from>
      <xdr:col>2</xdr:col>
      <xdr:colOff>0</xdr:colOff>
      <xdr:row>153</xdr:row>
      <xdr:rowOff>0</xdr:rowOff>
    </xdr:from>
    <xdr:to>
      <xdr:col>11</xdr:col>
      <xdr:colOff>561975</xdr:colOff>
      <xdr:row>158</xdr:row>
      <xdr:rowOff>114300</xdr:rowOff>
    </xdr:to>
    <xdr:pic>
      <xdr:nvPicPr>
        <xdr:cNvPr id="26" name="Picture 25">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12"/>
        <a:stretch>
          <a:fillRect/>
        </a:stretch>
      </xdr:blipFill>
      <xdr:spPr>
        <a:xfrm>
          <a:off x="1257300" y="29413200"/>
          <a:ext cx="5943600" cy="1066800"/>
        </a:xfrm>
        <a:prstGeom prst="rect">
          <a:avLst/>
        </a:prstGeom>
      </xdr:spPr>
    </xdr:pic>
    <xdr:clientData/>
  </xdr:twoCellAnchor>
  <xdr:twoCellAnchor editAs="oneCell">
    <xdr:from>
      <xdr:col>2</xdr:col>
      <xdr:colOff>0</xdr:colOff>
      <xdr:row>163</xdr:row>
      <xdr:rowOff>0</xdr:rowOff>
    </xdr:from>
    <xdr:to>
      <xdr:col>11</xdr:col>
      <xdr:colOff>561975</xdr:colOff>
      <xdr:row>168</xdr:row>
      <xdr:rowOff>60960</xdr:rowOff>
    </xdr:to>
    <xdr:pic>
      <xdr:nvPicPr>
        <xdr:cNvPr id="27" name="Picture 26">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13"/>
        <a:stretch>
          <a:fillRect/>
        </a:stretch>
      </xdr:blipFill>
      <xdr:spPr>
        <a:xfrm>
          <a:off x="1257300" y="31318200"/>
          <a:ext cx="5943600" cy="1013460"/>
        </a:xfrm>
        <a:prstGeom prst="rect">
          <a:avLst/>
        </a:prstGeom>
      </xdr:spPr>
    </xdr:pic>
    <xdr:clientData/>
  </xdr:twoCellAnchor>
  <xdr:twoCellAnchor editAs="oneCell">
    <xdr:from>
      <xdr:col>2</xdr:col>
      <xdr:colOff>0</xdr:colOff>
      <xdr:row>137</xdr:row>
      <xdr:rowOff>0</xdr:rowOff>
    </xdr:from>
    <xdr:to>
      <xdr:col>11</xdr:col>
      <xdr:colOff>561975</xdr:colOff>
      <xdr:row>142</xdr:row>
      <xdr:rowOff>48895</xdr:rowOff>
    </xdr:to>
    <xdr:pic>
      <xdr:nvPicPr>
        <xdr:cNvPr id="28" name="Picture 27">
          <a:extLst>
            <a:ext uri="{FF2B5EF4-FFF2-40B4-BE49-F238E27FC236}">
              <a16:creationId xmlns:a16="http://schemas.microsoft.com/office/drawing/2014/main" id="{00000000-0008-0000-0000-00001C000000}"/>
            </a:ext>
          </a:extLst>
        </xdr:cNvPr>
        <xdr:cNvPicPr/>
      </xdr:nvPicPr>
      <xdr:blipFill>
        <a:blip xmlns:r="http://schemas.openxmlformats.org/officeDocument/2006/relationships" r:embed="rId14"/>
        <a:stretch>
          <a:fillRect/>
        </a:stretch>
      </xdr:blipFill>
      <xdr:spPr>
        <a:xfrm>
          <a:off x="1257300" y="26546175"/>
          <a:ext cx="5943600" cy="1001395"/>
        </a:xfrm>
        <a:prstGeom prst="rect">
          <a:avLst/>
        </a:prstGeom>
      </xdr:spPr>
    </xdr:pic>
    <xdr:clientData/>
  </xdr:twoCellAnchor>
  <xdr:twoCellAnchor editAs="oneCell">
    <xdr:from>
      <xdr:col>2</xdr:col>
      <xdr:colOff>0</xdr:colOff>
      <xdr:row>125</xdr:row>
      <xdr:rowOff>0</xdr:rowOff>
    </xdr:from>
    <xdr:to>
      <xdr:col>11</xdr:col>
      <xdr:colOff>561975</xdr:colOff>
      <xdr:row>129</xdr:row>
      <xdr:rowOff>48895</xdr:rowOff>
    </xdr:to>
    <xdr:pic>
      <xdr:nvPicPr>
        <xdr:cNvPr id="29" name="Picture 28">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5"/>
        <a:stretch>
          <a:fillRect/>
        </a:stretch>
      </xdr:blipFill>
      <xdr:spPr>
        <a:xfrm>
          <a:off x="1257300" y="24250650"/>
          <a:ext cx="5943600" cy="810895"/>
        </a:xfrm>
        <a:prstGeom prst="rect">
          <a:avLst/>
        </a:prstGeom>
      </xdr:spPr>
    </xdr:pic>
    <xdr:clientData/>
  </xdr:twoCellAnchor>
  <xdr:twoCellAnchor>
    <xdr:from>
      <xdr:col>1</xdr:col>
      <xdr:colOff>245746</xdr:colOff>
      <xdr:row>0</xdr:row>
      <xdr:rowOff>508635</xdr:rowOff>
    </xdr:from>
    <xdr:to>
      <xdr:col>4</xdr:col>
      <xdr:colOff>438151</xdr:colOff>
      <xdr:row>2</xdr:row>
      <xdr:rowOff>62865</xdr:rowOff>
    </xdr:to>
    <xdr:sp macro="" textlink="">
      <xdr:nvSpPr>
        <xdr:cNvPr id="20" name="Rectangle 19">
          <a:hlinkClick xmlns:r="http://schemas.openxmlformats.org/officeDocument/2006/relationships" r:id="rId16"/>
          <a:extLst>
            <a:ext uri="{FF2B5EF4-FFF2-40B4-BE49-F238E27FC236}">
              <a16:creationId xmlns:a16="http://schemas.microsoft.com/office/drawing/2014/main" id="{32B49D05-8D1D-4C4C-99FF-22CED573B1E9}"/>
            </a:ext>
          </a:extLst>
        </xdr:cNvPr>
        <xdr:cNvSpPr/>
      </xdr:nvSpPr>
      <xdr:spPr>
        <a:xfrm>
          <a:off x="855346" y="508635"/>
          <a:ext cx="1954530" cy="297180"/>
        </a:xfrm>
        <a:prstGeom prst="rect">
          <a:avLst/>
        </a:prstGeom>
        <a:solidFill>
          <a:srgbClr val="7979FF"/>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rPr>
            <a:t>Contractor-Facility</a:t>
          </a:r>
          <a:r>
            <a:rPr lang="en-US" sz="1100" b="0" cap="none" spc="0" baseline="0">
              <a:ln w="18415" cmpd="sng">
                <a:solidFill>
                  <a:srgbClr val="FFFFFF"/>
                </a:solidFill>
                <a:prstDash val="solid"/>
              </a:ln>
              <a:solidFill>
                <a:schemeClr val="tx1"/>
              </a:solidFill>
              <a:effectLst>
                <a:outerShdw blurRad="63500" dir="3600000" algn="tl" rotWithShape="0">
                  <a:srgbClr val="000000">
                    <a:alpha val="70000"/>
                  </a:srgbClr>
                </a:outerShdw>
              </a:effectLst>
            </a:rPr>
            <a:t> Information</a:t>
          </a:r>
          <a:endPar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endParaRPr>
        </a:p>
      </xdr:txBody>
    </xdr:sp>
    <xdr:clientData/>
  </xdr:twoCellAnchor>
  <xdr:twoCellAnchor>
    <xdr:from>
      <xdr:col>12</xdr:col>
      <xdr:colOff>255271</xdr:colOff>
      <xdr:row>1</xdr:row>
      <xdr:rowOff>22860</xdr:rowOff>
    </xdr:from>
    <xdr:to>
      <xdr:col>15</xdr:col>
      <xdr:colOff>381001</xdr:colOff>
      <xdr:row>2</xdr:row>
      <xdr:rowOff>110490</xdr:rowOff>
    </xdr:to>
    <xdr:sp macro="" textlink="">
      <xdr:nvSpPr>
        <xdr:cNvPr id="25" name="Rectangle 24">
          <a:hlinkClick xmlns:r="http://schemas.openxmlformats.org/officeDocument/2006/relationships" r:id="rId17"/>
          <a:extLst>
            <a:ext uri="{FF2B5EF4-FFF2-40B4-BE49-F238E27FC236}">
              <a16:creationId xmlns:a16="http://schemas.microsoft.com/office/drawing/2014/main" id="{90A10960-B558-425C-955D-837C2FD10169}"/>
            </a:ext>
          </a:extLst>
        </xdr:cNvPr>
        <xdr:cNvSpPr/>
      </xdr:nvSpPr>
      <xdr:spPr>
        <a:xfrm>
          <a:off x="7503796" y="556260"/>
          <a:ext cx="1954530" cy="297180"/>
        </a:xfrm>
        <a:prstGeom prst="rect">
          <a:avLst/>
        </a:prstGeom>
        <a:solidFill>
          <a:srgbClr val="7979FF"/>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rPr>
            <a:t>Links</a:t>
          </a:r>
          <a:r>
            <a:rPr lang="en-US" sz="1100" b="0" cap="none" spc="0" baseline="0">
              <a:ln w="18415" cmpd="sng">
                <a:solidFill>
                  <a:srgbClr val="FFFFFF"/>
                </a:solidFill>
                <a:prstDash val="solid"/>
              </a:ln>
              <a:solidFill>
                <a:schemeClr val="tx1"/>
              </a:solidFill>
              <a:effectLst>
                <a:outerShdw blurRad="63500" dir="3600000" algn="tl" rotWithShape="0">
                  <a:srgbClr val="000000">
                    <a:alpha val="70000"/>
                  </a:srgbClr>
                </a:outerShdw>
              </a:effectLst>
            </a:rPr>
            <a:t> of Interest</a:t>
          </a:r>
          <a:endPar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endParaRPr>
        </a:p>
      </xdr:txBody>
    </xdr:sp>
    <xdr:clientData/>
  </xdr:twoCellAnchor>
  <xdr:twoCellAnchor>
    <xdr:from>
      <xdr:col>12</xdr:col>
      <xdr:colOff>255271</xdr:colOff>
      <xdr:row>0</xdr:row>
      <xdr:rowOff>137160</xdr:rowOff>
    </xdr:from>
    <xdr:to>
      <xdr:col>15</xdr:col>
      <xdr:colOff>381001</xdr:colOff>
      <xdr:row>0</xdr:row>
      <xdr:rowOff>434340</xdr:rowOff>
    </xdr:to>
    <xdr:sp macro="" textlink="">
      <xdr:nvSpPr>
        <xdr:cNvPr id="30" name="Rectangle 29">
          <a:hlinkClick xmlns:r="http://schemas.openxmlformats.org/officeDocument/2006/relationships" r:id="rId18"/>
          <a:extLst>
            <a:ext uri="{FF2B5EF4-FFF2-40B4-BE49-F238E27FC236}">
              <a16:creationId xmlns:a16="http://schemas.microsoft.com/office/drawing/2014/main" id="{9C5C739F-C704-43D0-B8B9-E7A299058804}"/>
            </a:ext>
          </a:extLst>
        </xdr:cNvPr>
        <xdr:cNvSpPr/>
      </xdr:nvSpPr>
      <xdr:spPr>
        <a:xfrm>
          <a:off x="7503796" y="137160"/>
          <a:ext cx="1954530" cy="297180"/>
        </a:xfrm>
        <a:prstGeom prst="rect">
          <a:avLst/>
        </a:prstGeom>
        <a:solidFill>
          <a:srgbClr val="7979FF"/>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rPr>
            <a:t>Well</a:t>
          </a:r>
          <a:r>
            <a:rPr lang="en-US" sz="1100" b="0" cap="none" spc="0" baseline="0">
              <a:ln w="18415" cmpd="sng">
                <a:solidFill>
                  <a:srgbClr val="FFFFFF"/>
                </a:solidFill>
                <a:prstDash val="solid"/>
              </a:ln>
              <a:solidFill>
                <a:schemeClr val="tx1"/>
              </a:solidFill>
              <a:effectLst>
                <a:outerShdw blurRad="63500" dir="3600000" algn="tl" rotWithShape="0">
                  <a:srgbClr val="000000">
                    <a:alpha val="70000"/>
                  </a:srgbClr>
                </a:outerShdw>
              </a:effectLst>
            </a:rPr>
            <a:t> Abandonment Estimator</a:t>
          </a:r>
          <a:endPar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47624</xdr:colOff>
      <xdr:row>52</xdr:row>
      <xdr:rowOff>0</xdr:rowOff>
    </xdr:from>
    <xdr:to>
      <xdr:col>12</xdr:col>
      <xdr:colOff>47625</xdr:colOff>
      <xdr:row>53</xdr:row>
      <xdr:rowOff>54507</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stretch>
          <a:fillRect/>
        </a:stretch>
      </xdr:blipFill>
      <xdr:spPr>
        <a:xfrm>
          <a:off x="1297780" y="13263563"/>
          <a:ext cx="9334501" cy="256914"/>
        </a:xfrm>
        <a:prstGeom prst="rect">
          <a:avLst/>
        </a:prstGeom>
      </xdr:spPr>
    </xdr:pic>
    <xdr:clientData/>
  </xdr:twoCellAnchor>
  <xdr:twoCellAnchor>
    <xdr:from>
      <xdr:col>1</xdr:col>
      <xdr:colOff>638175</xdr:colOff>
      <xdr:row>0</xdr:row>
      <xdr:rowOff>133350</xdr:rowOff>
    </xdr:from>
    <xdr:to>
      <xdr:col>2</xdr:col>
      <xdr:colOff>1945005</xdr:colOff>
      <xdr:row>0</xdr:row>
      <xdr:rowOff>430530</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AB22A646-6DA6-4325-B72C-D05BFFFAF3E8}"/>
            </a:ext>
          </a:extLst>
        </xdr:cNvPr>
        <xdr:cNvSpPr/>
      </xdr:nvSpPr>
      <xdr:spPr>
        <a:xfrm>
          <a:off x="866775" y="133350"/>
          <a:ext cx="1954530" cy="297180"/>
        </a:xfrm>
        <a:prstGeom prst="rect">
          <a:avLst/>
        </a:prstGeom>
        <a:solidFill>
          <a:srgbClr val="7979FF"/>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rPr>
            <a:t>Instructions</a:t>
          </a:r>
        </a:p>
      </xdr:txBody>
    </xdr:sp>
    <xdr:clientData/>
  </xdr:twoCellAnchor>
  <xdr:twoCellAnchor>
    <xdr:from>
      <xdr:col>2</xdr:col>
      <xdr:colOff>0</xdr:colOff>
      <xdr:row>0</xdr:row>
      <xdr:rowOff>581025</xdr:rowOff>
    </xdr:from>
    <xdr:to>
      <xdr:col>2</xdr:col>
      <xdr:colOff>1954530</xdr:colOff>
      <xdr:row>2</xdr:row>
      <xdr:rowOff>1905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B5AD45F5-29F3-4660-A990-6543C3465D5C}"/>
            </a:ext>
          </a:extLst>
        </xdr:cNvPr>
        <xdr:cNvSpPr/>
      </xdr:nvSpPr>
      <xdr:spPr>
        <a:xfrm>
          <a:off x="876300" y="581025"/>
          <a:ext cx="1954530" cy="297180"/>
        </a:xfrm>
        <a:prstGeom prst="rect">
          <a:avLst/>
        </a:prstGeom>
        <a:solidFill>
          <a:srgbClr val="7979FF"/>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rPr>
            <a:t>Contractor-Facility</a:t>
          </a:r>
          <a:r>
            <a:rPr lang="en-US" sz="1100" b="0" cap="none" spc="0" baseline="0">
              <a:ln w="18415" cmpd="sng">
                <a:solidFill>
                  <a:srgbClr val="FFFFFF"/>
                </a:solidFill>
                <a:prstDash val="solid"/>
              </a:ln>
              <a:solidFill>
                <a:schemeClr val="tx1"/>
              </a:solidFill>
              <a:effectLst>
                <a:outerShdw blurRad="63500" dir="3600000" algn="tl" rotWithShape="0">
                  <a:srgbClr val="000000">
                    <a:alpha val="70000"/>
                  </a:srgbClr>
                </a:outerShdw>
              </a:effectLst>
            </a:rPr>
            <a:t> Information</a:t>
          </a:r>
          <a:endPar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endParaRPr>
        </a:p>
      </xdr:txBody>
    </xdr:sp>
    <xdr:clientData/>
  </xdr:twoCellAnchor>
  <xdr:twoCellAnchor>
    <xdr:from>
      <xdr:col>8</xdr:col>
      <xdr:colOff>457200</xdr:colOff>
      <xdr:row>0</xdr:row>
      <xdr:rowOff>152400</xdr:rowOff>
    </xdr:from>
    <xdr:to>
      <xdr:col>11</xdr:col>
      <xdr:colOff>582930</xdr:colOff>
      <xdr:row>0</xdr:row>
      <xdr:rowOff>449580</xdr:rowOff>
    </xdr:to>
    <xdr:sp macro="" textlink="">
      <xdr:nvSpPr>
        <xdr:cNvPr id="11" name="Rectangle 10">
          <a:hlinkClick xmlns:r="http://schemas.openxmlformats.org/officeDocument/2006/relationships" r:id="rId4"/>
          <a:extLst>
            <a:ext uri="{FF2B5EF4-FFF2-40B4-BE49-F238E27FC236}">
              <a16:creationId xmlns:a16="http://schemas.microsoft.com/office/drawing/2014/main" id="{72499237-6253-4631-9635-F138E49196D8}"/>
            </a:ext>
          </a:extLst>
        </xdr:cNvPr>
        <xdr:cNvSpPr/>
      </xdr:nvSpPr>
      <xdr:spPr>
        <a:xfrm>
          <a:off x="8239125" y="152400"/>
          <a:ext cx="1954530" cy="297180"/>
        </a:xfrm>
        <a:prstGeom prst="rect">
          <a:avLst/>
        </a:prstGeom>
        <a:solidFill>
          <a:srgbClr val="7979FF"/>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rPr>
            <a:t>Well</a:t>
          </a:r>
          <a:r>
            <a:rPr lang="en-US" sz="1100" b="0" cap="none" spc="0" baseline="0">
              <a:ln w="18415" cmpd="sng">
                <a:solidFill>
                  <a:srgbClr val="FFFFFF"/>
                </a:solidFill>
                <a:prstDash val="solid"/>
              </a:ln>
              <a:solidFill>
                <a:schemeClr val="tx1"/>
              </a:solidFill>
              <a:effectLst>
                <a:outerShdw blurRad="63500" dir="3600000" algn="tl" rotWithShape="0">
                  <a:srgbClr val="000000">
                    <a:alpha val="70000"/>
                  </a:srgbClr>
                </a:outerShdw>
              </a:effectLst>
            </a:rPr>
            <a:t> Abandonment Estimator</a:t>
          </a:r>
          <a:endPar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endParaRPr>
        </a:p>
      </xdr:txBody>
    </xdr:sp>
    <xdr:clientData/>
  </xdr:twoCellAnchor>
  <xdr:twoCellAnchor>
    <xdr:from>
      <xdr:col>8</xdr:col>
      <xdr:colOff>466725</xdr:colOff>
      <xdr:row>0</xdr:row>
      <xdr:rowOff>600075</xdr:rowOff>
    </xdr:from>
    <xdr:to>
      <xdr:col>11</xdr:col>
      <xdr:colOff>592455</xdr:colOff>
      <xdr:row>2</xdr:row>
      <xdr:rowOff>20955</xdr:rowOff>
    </xdr:to>
    <xdr:sp macro="" textlink="">
      <xdr:nvSpPr>
        <xdr:cNvPr id="12" name="Rectangle 11">
          <a:hlinkClick xmlns:r="http://schemas.openxmlformats.org/officeDocument/2006/relationships" r:id="rId5"/>
          <a:extLst>
            <a:ext uri="{FF2B5EF4-FFF2-40B4-BE49-F238E27FC236}">
              <a16:creationId xmlns:a16="http://schemas.microsoft.com/office/drawing/2014/main" id="{72C3240B-1A3D-4795-A48D-4AC477D55D2E}"/>
            </a:ext>
          </a:extLst>
        </xdr:cNvPr>
        <xdr:cNvSpPr/>
      </xdr:nvSpPr>
      <xdr:spPr>
        <a:xfrm>
          <a:off x="8248650" y="600075"/>
          <a:ext cx="1954530" cy="297180"/>
        </a:xfrm>
        <a:prstGeom prst="rect">
          <a:avLst/>
        </a:prstGeom>
        <a:solidFill>
          <a:srgbClr val="7979FF"/>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rPr>
            <a:t>Links</a:t>
          </a:r>
          <a:r>
            <a:rPr lang="en-US" sz="1100" b="0" cap="none" spc="0" baseline="0">
              <a:ln w="18415" cmpd="sng">
                <a:solidFill>
                  <a:srgbClr val="FFFFFF"/>
                </a:solidFill>
                <a:prstDash val="solid"/>
              </a:ln>
              <a:solidFill>
                <a:schemeClr val="tx1"/>
              </a:solidFill>
              <a:effectLst>
                <a:outerShdw blurRad="63500" dir="3600000" algn="tl" rotWithShape="0">
                  <a:srgbClr val="000000">
                    <a:alpha val="70000"/>
                  </a:srgbClr>
                </a:outerShdw>
              </a:effectLst>
            </a:rPr>
            <a:t> of Interest</a:t>
          </a:r>
          <a:endPar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131445</xdr:colOff>
      <xdr:row>0</xdr:row>
      <xdr:rowOff>434340</xdr:rowOff>
    </xdr:from>
    <xdr:to>
      <xdr:col>2</xdr:col>
      <xdr:colOff>1954530</xdr:colOff>
      <xdr:row>1</xdr:row>
      <xdr:rowOff>152400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264795" y="434340"/>
          <a:ext cx="1965960" cy="299085"/>
        </a:xfrm>
        <a:prstGeom prst="rect">
          <a:avLst/>
        </a:prstGeom>
        <a:solidFill>
          <a:srgbClr val="7979FF"/>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rPr>
            <a:t>Contractor-Facility</a:t>
          </a:r>
          <a:r>
            <a:rPr lang="en-US" sz="1100" b="0" cap="none" spc="0" baseline="0">
              <a:ln w="18415" cmpd="sng">
                <a:solidFill>
                  <a:srgbClr val="FFFFFF"/>
                </a:solidFill>
                <a:prstDash val="solid"/>
              </a:ln>
              <a:solidFill>
                <a:schemeClr val="tx1"/>
              </a:solidFill>
              <a:effectLst>
                <a:outerShdw blurRad="63500" dir="3600000" algn="tl" rotWithShape="0">
                  <a:srgbClr val="000000">
                    <a:alpha val="70000"/>
                  </a:srgbClr>
                </a:outerShdw>
              </a:effectLst>
            </a:rPr>
            <a:t> Information</a:t>
          </a:r>
          <a:endPar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endParaRPr>
        </a:p>
      </xdr:txBody>
    </xdr:sp>
    <xdr:clientData/>
  </xdr:twoCellAnchor>
  <xdr:twoCellAnchor>
    <xdr:from>
      <xdr:col>1</xdr:col>
      <xdr:colOff>131445</xdr:colOff>
      <xdr:row>0</xdr:row>
      <xdr:rowOff>53340</xdr:rowOff>
    </xdr:from>
    <xdr:to>
      <xdr:col>2</xdr:col>
      <xdr:colOff>1954530</xdr:colOff>
      <xdr:row>0</xdr:row>
      <xdr:rowOff>350520</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00000000-0008-0000-0200-00000B000000}"/>
            </a:ext>
          </a:extLst>
        </xdr:cNvPr>
        <xdr:cNvSpPr/>
      </xdr:nvSpPr>
      <xdr:spPr>
        <a:xfrm>
          <a:off x="264795" y="53340"/>
          <a:ext cx="1965960" cy="297180"/>
        </a:xfrm>
        <a:prstGeom prst="rect">
          <a:avLst/>
        </a:prstGeom>
        <a:solidFill>
          <a:srgbClr val="7979FF"/>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rPr>
            <a:t>Instructions</a:t>
          </a:r>
        </a:p>
      </xdr:txBody>
    </xdr:sp>
    <xdr:clientData/>
  </xdr:twoCellAnchor>
  <xdr:twoCellAnchor>
    <xdr:from>
      <xdr:col>10</xdr:col>
      <xdr:colOff>123825</xdr:colOff>
      <xdr:row>0</xdr:row>
      <xdr:rowOff>62865</xdr:rowOff>
    </xdr:from>
    <xdr:to>
      <xdr:col>14</xdr:col>
      <xdr:colOff>7620</xdr:colOff>
      <xdr:row>0</xdr:row>
      <xdr:rowOff>360045</xdr:rowOff>
    </xdr:to>
    <xdr:sp macro="" textlink="">
      <xdr:nvSpPr>
        <xdr:cNvPr id="16" name="Rectangle 15">
          <a:hlinkClick xmlns:r="http://schemas.openxmlformats.org/officeDocument/2006/relationships" r:id="rId3"/>
          <a:extLst>
            <a:ext uri="{FF2B5EF4-FFF2-40B4-BE49-F238E27FC236}">
              <a16:creationId xmlns:a16="http://schemas.microsoft.com/office/drawing/2014/main" id="{00000000-0008-0000-0200-000010000000}"/>
            </a:ext>
          </a:extLst>
        </xdr:cNvPr>
        <xdr:cNvSpPr/>
      </xdr:nvSpPr>
      <xdr:spPr>
        <a:xfrm>
          <a:off x="8991600" y="62865"/>
          <a:ext cx="2112645" cy="297180"/>
        </a:xfrm>
        <a:prstGeom prst="rect">
          <a:avLst/>
        </a:prstGeom>
        <a:solidFill>
          <a:srgbClr val="7979FF"/>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rPr>
            <a:t>Well</a:t>
          </a:r>
          <a:r>
            <a:rPr lang="en-US" sz="1100" b="0" cap="none" spc="0" baseline="0">
              <a:ln w="18415" cmpd="sng">
                <a:solidFill>
                  <a:srgbClr val="FFFFFF"/>
                </a:solidFill>
                <a:prstDash val="solid"/>
              </a:ln>
              <a:solidFill>
                <a:schemeClr val="tx1"/>
              </a:solidFill>
              <a:effectLst>
                <a:outerShdw blurRad="63500" dir="3600000" algn="tl" rotWithShape="0">
                  <a:srgbClr val="000000">
                    <a:alpha val="70000"/>
                  </a:srgbClr>
                </a:outerShdw>
              </a:effectLst>
            </a:rPr>
            <a:t> Abandonment Estimator</a:t>
          </a:r>
          <a:endPar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endParaRPr>
        </a:p>
      </xdr:txBody>
    </xdr:sp>
    <xdr:clientData/>
  </xdr:twoCellAnchor>
  <xdr:twoCellAnchor>
    <xdr:from>
      <xdr:col>7</xdr:col>
      <xdr:colOff>466725</xdr:colOff>
      <xdr:row>10</xdr:row>
      <xdr:rowOff>19050</xdr:rowOff>
    </xdr:from>
    <xdr:to>
      <xdr:col>8</xdr:col>
      <xdr:colOff>1990725</xdr:colOff>
      <xdr:row>10</xdr:row>
      <xdr:rowOff>457200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610225" y="2381250"/>
          <a:ext cx="2428875" cy="438150"/>
        </a:xfrm>
        <a:prstGeom prst="rect">
          <a:avLst/>
        </a:prstGeom>
        <a:solidFill>
          <a:schemeClr val="bg1">
            <a:lumMod val="85000"/>
          </a:schemeClr>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 Asterisks</a:t>
          </a:r>
          <a:r>
            <a:rPr lang="en-US" sz="800" baseline="0"/>
            <a:t> included with a task name will  ge their cost rolled into the well abandonment cost colums --&gt;</a:t>
          </a:r>
          <a:endParaRPr lang="en-US" sz="800"/>
        </a:p>
      </xdr:txBody>
    </xdr:sp>
    <xdr:clientData/>
  </xdr:twoCellAnchor>
  <xdr:twoCellAnchor>
    <xdr:from>
      <xdr:col>10</xdr:col>
      <xdr:colOff>123825</xdr:colOff>
      <xdr:row>0</xdr:row>
      <xdr:rowOff>453390</xdr:rowOff>
    </xdr:from>
    <xdr:to>
      <xdr:col>14</xdr:col>
      <xdr:colOff>7620</xdr:colOff>
      <xdr:row>1</xdr:row>
      <xdr:rowOff>169545</xdr:rowOff>
    </xdr:to>
    <xdr:sp macro="" textlink="">
      <xdr:nvSpPr>
        <xdr:cNvPr id="8" name="Rectangle 7">
          <a:hlinkClick xmlns:r="http://schemas.openxmlformats.org/officeDocument/2006/relationships" r:id="rId4"/>
          <a:extLst>
            <a:ext uri="{FF2B5EF4-FFF2-40B4-BE49-F238E27FC236}">
              <a16:creationId xmlns:a16="http://schemas.microsoft.com/office/drawing/2014/main" id="{BA555072-0222-4846-A3BD-18C202ABBCE9}"/>
            </a:ext>
          </a:extLst>
        </xdr:cNvPr>
        <xdr:cNvSpPr/>
      </xdr:nvSpPr>
      <xdr:spPr>
        <a:xfrm>
          <a:off x="8991600" y="453390"/>
          <a:ext cx="2112645" cy="297180"/>
        </a:xfrm>
        <a:prstGeom prst="rect">
          <a:avLst/>
        </a:prstGeom>
        <a:solidFill>
          <a:srgbClr val="7979FF"/>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rPr>
            <a:t>Links</a:t>
          </a:r>
          <a:r>
            <a:rPr lang="en-US" sz="1100" b="0" cap="none" spc="0" baseline="0">
              <a:ln w="18415" cmpd="sng">
                <a:solidFill>
                  <a:srgbClr val="FFFFFF"/>
                </a:solidFill>
                <a:prstDash val="solid"/>
              </a:ln>
              <a:solidFill>
                <a:schemeClr val="tx1"/>
              </a:solidFill>
              <a:effectLst>
                <a:outerShdw blurRad="63500" dir="3600000" algn="tl" rotWithShape="0">
                  <a:srgbClr val="000000">
                    <a:alpha val="70000"/>
                  </a:srgbClr>
                </a:outerShdw>
              </a:effectLst>
            </a:rPr>
            <a:t> of Interest</a:t>
          </a:r>
          <a:endPar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190500</xdr:colOff>
      <xdr:row>0</xdr:row>
      <xdr:rowOff>504825</xdr:rowOff>
    </xdr:from>
    <xdr:to>
      <xdr:col>4</xdr:col>
      <xdr:colOff>289560</xdr:colOff>
      <xdr:row>1</xdr:row>
      <xdr:rowOff>146685</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00000000-0008-0000-0300-00000C000000}"/>
            </a:ext>
          </a:extLst>
        </xdr:cNvPr>
        <xdr:cNvSpPr/>
      </xdr:nvSpPr>
      <xdr:spPr>
        <a:xfrm>
          <a:off x="800100" y="504825"/>
          <a:ext cx="1965960" cy="299085"/>
        </a:xfrm>
        <a:prstGeom prst="rect">
          <a:avLst/>
        </a:prstGeom>
        <a:solidFill>
          <a:srgbClr val="7979FF"/>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rPr>
            <a:t>Contractor-Facility</a:t>
          </a:r>
          <a:r>
            <a:rPr lang="en-US" sz="1100" b="0" cap="none" spc="0" baseline="0">
              <a:ln w="18415" cmpd="sng">
                <a:solidFill>
                  <a:srgbClr val="FFFFFF"/>
                </a:solidFill>
                <a:prstDash val="solid"/>
              </a:ln>
              <a:solidFill>
                <a:schemeClr val="tx1"/>
              </a:solidFill>
              <a:effectLst>
                <a:outerShdw blurRad="63500" dir="3600000" algn="tl" rotWithShape="0">
                  <a:srgbClr val="000000">
                    <a:alpha val="70000"/>
                  </a:srgbClr>
                </a:outerShdw>
              </a:effectLst>
            </a:rPr>
            <a:t> Information</a:t>
          </a:r>
          <a:endPar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endParaRPr>
        </a:p>
      </xdr:txBody>
    </xdr:sp>
    <xdr:clientData/>
  </xdr:twoCellAnchor>
  <xdr:twoCellAnchor>
    <xdr:from>
      <xdr:col>1</xdr:col>
      <xdr:colOff>180975</xdr:colOff>
      <xdr:row>0</xdr:row>
      <xdr:rowOff>104775</xdr:rowOff>
    </xdr:from>
    <xdr:to>
      <xdr:col>4</xdr:col>
      <xdr:colOff>280035</xdr:colOff>
      <xdr:row>0</xdr:row>
      <xdr:rowOff>403860</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00000000-0008-0000-0300-00000D000000}"/>
            </a:ext>
          </a:extLst>
        </xdr:cNvPr>
        <xdr:cNvSpPr/>
      </xdr:nvSpPr>
      <xdr:spPr>
        <a:xfrm>
          <a:off x="790575" y="104775"/>
          <a:ext cx="1965960" cy="299085"/>
        </a:xfrm>
        <a:prstGeom prst="rect">
          <a:avLst/>
        </a:prstGeom>
        <a:solidFill>
          <a:srgbClr val="7979FF"/>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rPr>
            <a:t>Instructions</a:t>
          </a:r>
        </a:p>
      </xdr:txBody>
    </xdr:sp>
    <xdr:clientData/>
  </xdr:twoCellAnchor>
  <xdr:twoCellAnchor>
    <xdr:from>
      <xdr:col>13</xdr:col>
      <xdr:colOff>314325</xdr:colOff>
      <xdr:row>0</xdr:row>
      <xdr:rowOff>76200</xdr:rowOff>
    </xdr:from>
    <xdr:to>
      <xdr:col>16</xdr:col>
      <xdr:colOff>451485</xdr:colOff>
      <xdr:row>0</xdr:row>
      <xdr:rowOff>375285</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00000000-0008-0000-0300-00000E000000}"/>
            </a:ext>
          </a:extLst>
        </xdr:cNvPr>
        <xdr:cNvSpPr/>
      </xdr:nvSpPr>
      <xdr:spPr>
        <a:xfrm>
          <a:off x="8277225" y="76200"/>
          <a:ext cx="1965960" cy="299085"/>
        </a:xfrm>
        <a:prstGeom prst="rect">
          <a:avLst/>
        </a:prstGeom>
        <a:solidFill>
          <a:srgbClr val="7979FF"/>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rPr>
            <a:t>Well</a:t>
          </a:r>
          <a:r>
            <a:rPr lang="en-US" sz="1100" b="0" cap="none" spc="0" baseline="0">
              <a:ln w="18415" cmpd="sng">
                <a:solidFill>
                  <a:srgbClr val="FFFFFF"/>
                </a:solidFill>
                <a:prstDash val="solid"/>
              </a:ln>
              <a:solidFill>
                <a:schemeClr val="tx1"/>
              </a:solidFill>
              <a:effectLst>
                <a:outerShdw blurRad="63500" dir="3600000" algn="tl" rotWithShape="0">
                  <a:srgbClr val="000000">
                    <a:alpha val="70000"/>
                  </a:srgbClr>
                </a:outerShdw>
              </a:effectLst>
            </a:rPr>
            <a:t> Abandonment Estimator</a:t>
          </a:r>
          <a:endPar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endParaRPr>
        </a:p>
      </xdr:txBody>
    </xdr:sp>
    <xdr:clientData/>
  </xdr:twoCellAnchor>
  <xdr:twoCellAnchor>
    <xdr:from>
      <xdr:col>13</xdr:col>
      <xdr:colOff>323850</xdr:colOff>
      <xdr:row>0</xdr:row>
      <xdr:rowOff>495300</xdr:rowOff>
    </xdr:from>
    <xdr:to>
      <xdr:col>16</xdr:col>
      <xdr:colOff>461010</xdr:colOff>
      <xdr:row>1</xdr:row>
      <xdr:rowOff>137160</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A2F9EBAD-D721-4A25-8211-EF0F53F0591F}"/>
            </a:ext>
          </a:extLst>
        </xdr:cNvPr>
        <xdr:cNvSpPr/>
      </xdr:nvSpPr>
      <xdr:spPr>
        <a:xfrm>
          <a:off x="8286750" y="495300"/>
          <a:ext cx="1965960" cy="299085"/>
        </a:xfrm>
        <a:prstGeom prst="rect">
          <a:avLst/>
        </a:prstGeom>
        <a:solidFill>
          <a:srgbClr val="7979FF"/>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rPr>
            <a:t>Links</a:t>
          </a:r>
          <a:r>
            <a:rPr lang="en-US" sz="1100" b="0" cap="none" spc="0" baseline="0">
              <a:ln w="18415" cmpd="sng">
                <a:solidFill>
                  <a:srgbClr val="FFFFFF"/>
                </a:solidFill>
                <a:prstDash val="solid"/>
              </a:ln>
              <a:solidFill>
                <a:schemeClr val="tx1"/>
              </a:solidFill>
              <a:effectLst>
                <a:outerShdw blurRad="63500" dir="3600000" algn="tl" rotWithShape="0">
                  <a:srgbClr val="000000">
                    <a:alpha val="70000"/>
                  </a:srgbClr>
                </a:outerShdw>
              </a:effectLst>
            </a:rPr>
            <a:t> of Interest</a:t>
          </a:r>
          <a:endParaRPr 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38</xdr:row>
      <xdr:rowOff>142874</xdr:rowOff>
    </xdr:from>
    <xdr:to>
      <xdr:col>3</xdr:col>
      <xdr:colOff>1333500</xdr:colOff>
      <xdr:row>45</xdr:row>
      <xdr:rowOff>152399</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647700" y="7400924"/>
          <a:ext cx="5286375"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above table handles all the VLOOKUP</a:t>
          </a:r>
          <a:r>
            <a:rPr lang="en-US" sz="1100" baseline="0"/>
            <a:t> in the Estimator.  Cells O13:O29 in the Estimator will provide the VLOOKUP value  in refernce to the type of task that is chosen within the same row.  All the data validation in the Estimator is dependent on this table so changes can be made by simply editing any of the cells above.  VLOOKUP value of 1 are rolled into the well abandonment cost per well and foot. VLOOKUP value of 2 or greater   costs are not rolled into the well abandonment cost per well and per foot. </a:t>
          </a:r>
          <a:endParaRPr lang="en-US" sz="1100"/>
        </a:p>
      </xdr:txBody>
    </xdr:sp>
    <xdr:clientData/>
  </xdr:twoCellAnchor>
  <xdr:twoCellAnchor>
    <xdr:from>
      <xdr:col>7</xdr:col>
      <xdr:colOff>209550</xdr:colOff>
      <xdr:row>1</xdr:row>
      <xdr:rowOff>38100</xdr:rowOff>
    </xdr:from>
    <xdr:to>
      <xdr:col>10</xdr:col>
      <xdr:colOff>542925</xdr:colOff>
      <xdr:row>15</xdr:row>
      <xdr:rowOff>28575</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8839200" y="228600"/>
          <a:ext cx="2457450" cy="268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Value</a:t>
          </a:r>
          <a:r>
            <a:rPr lang="en-US" sz="1100" baseline="0"/>
            <a:t> 1 Units and Value 2 Units are named ranges called Value1 and Value2 repspectively.  These are used for the data validation drop down menu for the Unit column in the Estimator. Named ranges are required to perform this operation. The source formula in the data validation is  =if(sum(O13:O13)=1,Value1,Value2).  This means that if the task chosen gives you a VLOOKUP value of 1, then the units in the drop down will be Value1 units. If VLOOKUP value is greater than 1, then the units in drop down menu will be Value2 units. </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361600</xdr:colOff>
      <xdr:row>12</xdr:row>
      <xdr:rowOff>28310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09600" y="190500"/>
          <a:ext cx="2800000" cy="21238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mtrules.org/gateway/ruleno.asp?RN=36%2E21%2E810" TargetMode="External"/><Relationship Id="rId1" Type="http://schemas.openxmlformats.org/officeDocument/2006/relationships/hyperlink" Target="http://www.mtrules.org/gateway/RuleNo.asp?RN=17%2E58%2E344"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hyperlink" Target="http://leg.mt.gov/bills/mca/37/43/37-43-302.htm" TargetMode="External"/><Relationship Id="rId3" Type="http://schemas.openxmlformats.org/officeDocument/2006/relationships/hyperlink" Target="http://dnrc.mt.gov/divisions/water/operations/board-of-water-well-contractors" TargetMode="External"/><Relationship Id="rId7" Type="http://schemas.openxmlformats.org/officeDocument/2006/relationships/hyperlink" Target="http://deq.mt.gov/Land/lust" TargetMode="External"/><Relationship Id="rId2" Type="http://schemas.openxmlformats.org/officeDocument/2006/relationships/hyperlink" Target="http://dnrc.mt.gov/divisions/water/operations/board-of-water-well-contractors/divisions/water/operations/docs/bwwc/603-r2-04-1.pdf" TargetMode="External"/><Relationship Id="rId1" Type="http://schemas.openxmlformats.org/officeDocument/2006/relationships/hyperlink" Target="http://www.mtrules.org/gateway/ChapterHome.asp?Chapter=36.21" TargetMode="External"/><Relationship Id="rId6" Type="http://schemas.openxmlformats.org/officeDocument/2006/relationships/hyperlink" Target="http://www.mtrules.org/gateway/ruleno.asp?RN=36.21.810" TargetMode="External"/><Relationship Id="rId5" Type="http://schemas.openxmlformats.org/officeDocument/2006/relationships/hyperlink" Target="http://leg.mt.gov/bills/mca_toc/37_43.htm" TargetMode="External"/><Relationship Id="rId10" Type="http://schemas.openxmlformats.org/officeDocument/2006/relationships/drawing" Target="../drawings/drawing4.xml"/><Relationship Id="rId4" Type="http://schemas.openxmlformats.org/officeDocument/2006/relationships/hyperlink" Target="http://deq.mt.gov/DEQAdmin/pet"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excel.tips.net/T001946_Superscripts_in_Custom_Formats.html"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0.249977111117893"/>
  </sheetPr>
  <dimension ref="B1:S174"/>
  <sheetViews>
    <sheetView zoomScaleNormal="100" workbookViewId="0">
      <pane ySplit="3" topLeftCell="A4" activePane="bottomLeft" state="frozen"/>
      <selection pane="bottomLeft"/>
    </sheetView>
  </sheetViews>
  <sheetFormatPr defaultRowHeight="15" x14ac:dyDescent="0.25"/>
  <cols>
    <col min="2" max="2" width="9.7109375" customWidth="1"/>
    <col min="3" max="3" width="7.5703125" customWidth="1"/>
    <col min="16" max="16" width="9.7109375" customWidth="1"/>
  </cols>
  <sheetData>
    <row r="1" spans="2:16" s="20" customFormat="1" ht="42" customHeight="1" x14ac:dyDescent="0.25">
      <c r="B1" s="38"/>
      <c r="C1" s="38"/>
      <c r="D1" s="38"/>
      <c r="E1" s="38"/>
      <c r="F1" s="178" t="s">
        <v>194</v>
      </c>
      <c r="G1" s="178"/>
      <c r="H1" s="178"/>
      <c r="I1" s="178"/>
      <c r="J1" s="178"/>
      <c r="K1" s="178"/>
      <c r="L1" s="178"/>
      <c r="M1" s="38"/>
      <c r="N1" s="38"/>
      <c r="O1" s="38"/>
      <c r="P1" s="38"/>
    </row>
    <row r="2" spans="2:16" s="20" customFormat="1" ht="16.5" customHeight="1" x14ac:dyDescent="0.25">
      <c r="B2" s="38"/>
      <c r="C2" s="38"/>
      <c r="D2" s="38"/>
      <c r="E2" s="38"/>
      <c r="F2" s="182" t="s">
        <v>206</v>
      </c>
      <c r="G2" s="182"/>
      <c r="H2" s="182"/>
      <c r="I2" s="182"/>
      <c r="J2" s="182"/>
      <c r="K2" s="182"/>
      <c r="L2" s="182"/>
      <c r="M2" s="38"/>
      <c r="N2" s="38"/>
      <c r="O2" s="38"/>
      <c r="P2" s="38"/>
    </row>
    <row r="3" spans="2:16" ht="18" customHeight="1" x14ac:dyDescent="0.25">
      <c r="B3" s="2"/>
      <c r="C3" s="39"/>
      <c r="D3" s="39"/>
      <c r="E3" s="39"/>
      <c r="F3" s="182"/>
      <c r="G3" s="182"/>
      <c r="H3" s="182"/>
      <c r="I3" s="182"/>
      <c r="J3" s="182"/>
      <c r="K3" s="182"/>
      <c r="L3" s="182"/>
      <c r="M3" s="39"/>
      <c r="N3" s="39"/>
      <c r="O3" s="39"/>
      <c r="P3" s="2"/>
    </row>
    <row r="4" spans="2:16" s="22" customFormat="1" x14ac:dyDescent="0.25">
      <c r="B4" s="2"/>
      <c r="C4" s="34"/>
      <c r="D4" s="34"/>
      <c r="E4" s="34"/>
      <c r="F4" s="34"/>
      <c r="G4" s="34"/>
      <c r="H4" s="34"/>
      <c r="I4" s="34"/>
      <c r="J4" s="34"/>
      <c r="K4" s="34"/>
      <c r="L4" s="34"/>
      <c r="M4" s="34"/>
      <c r="N4" s="34"/>
      <c r="O4" s="34"/>
      <c r="P4" s="2"/>
    </row>
    <row r="5" spans="2:16" s="22" customFormat="1" ht="15.75" x14ac:dyDescent="0.25">
      <c r="B5" s="2"/>
      <c r="C5" s="174" t="s">
        <v>118</v>
      </c>
      <c r="D5" s="175"/>
      <c r="E5" s="175"/>
      <c r="F5" s="175"/>
      <c r="G5" s="175"/>
      <c r="H5" s="175"/>
      <c r="I5" s="175"/>
      <c r="J5" s="175"/>
      <c r="K5" s="175"/>
      <c r="L5" s="175"/>
      <c r="M5" s="175"/>
      <c r="N5" s="175"/>
      <c r="O5" s="176"/>
      <c r="P5" s="2"/>
    </row>
    <row r="6" spans="2:16" s="22" customFormat="1" ht="15.75" x14ac:dyDescent="0.25">
      <c r="B6" s="2"/>
      <c r="C6" s="104" t="s">
        <v>110</v>
      </c>
      <c r="D6" s="34"/>
      <c r="E6" s="34"/>
      <c r="F6" s="34"/>
      <c r="G6" s="34"/>
      <c r="H6" s="34"/>
      <c r="I6" s="34"/>
      <c r="J6" s="34"/>
      <c r="K6" s="34"/>
      <c r="L6" s="34"/>
      <c r="M6" s="34"/>
      <c r="N6" s="34"/>
      <c r="O6" s="34"/>
      <c r="P6" s="2"/>
    </row>
    <row r="7" spans="2:16" s="22" customFormat="1" x14ac:dyDescent="0.25">
      <c r="B7" s="2"/>
      <c r="C7" s="180" t="s">
        <v>171</v>
      </c>
      <c r="D7" s="181"/>
      <c r="E7" s="181"/>
      <c r="F7" s="181"/>
      <c r="G7" s="181"/>
      <c r="H7" s="181"/>
      <c r="I7" s="181"/>
      <c r="J7" s="181"/>
      <c r="K7" s="181"/>
      <c r="L7" s="181"/>
      <c r="M7" s="181"/>
      <c r="N7" s="181"/>
      <c r="O7" s="181"/>
      <c r="P7" s="2"/>
    </row>
    <row r="8" spans="2:16" s="22" customFormat="1" x14ac:dyDescent="0.25">
      <c r="B8" s="2"/>
      <c r="C8" s="181"/>
      <c r="D8" s="181"/>
      <c r="E8" s="181"/>
      <c r="F8" s="181"/>
      <c r="G8" s="181"/>
      <c r="H8" s="181"/>
      <c r="I8" s="181"/>
      <c r="J8" s="181"/>
      <c r="K8" s="181"/>
      <c r="L8" s="181"/>
      <c r="M8" s="181"/>
      <c r="N8" s="181"/>
      <c r="O8" s="181"/>
      <c r="P8" s="2"/>
    </row>
    <row r="9" spans="2:16" s="22" customFormat="1" x14ac:dyDescent="0.25">
      <c r="B9" s="2"/>
      <c r="C9" s="181"/>
      <c r="D9" s="181"/>
      <c r="E9" s="181"/>
      <c r="F9" s="181"/>
      <c r="G9" s="181"/>
      <c r="H9" s="181"/>
      <c r="I9" s="181"/>
      <c r="J9" s="181"/>
      <c r="K9" s="181"/>
      <c r="L9" s="181"/>
      <c r="M9" s="181"/>
      <c r="N9" s="181"/>
      <c r="O9" s="181"/>
      <c r="P9" s="2"/>
    </row>
    <row r="10" spans="2:16" s="22" customFormat="1" ht="14.45" x14ac:dyDescent="0.3">
      <c r="B10" s="2"/>
      <c r="C10" s="34"/>
      <c r="D10" s="34"/>
      <c r="E10" s="34"/>
      <c r="F10" s="34"/>
      <c r="G10" s="34"/>
      <c r="H10" s="34"/>
      <c r="I10" s="34"/>
      <c r="J10" s="34"/>
      <c r="K10" s="34"/>
      <c r="L10" s="34"/>
      <c r="M10" s="34"/>
      <c r="N10" s="34"/>
      <c r="O10" s="34"/>
      <c r="P10" s="2"/>
    </row>
    <row r="11" spans="2:16" s="74" customFormat="1" ht="15.75" x14ac:dyDescent="0.25">
      <c r="B11" s="48"/>
      <c r="C11" s="174" t="s">
        <v>111</v>
      </c>
      <c r="D11" s="175"/>
      <c r="E11" s="175"/>
      <c r="F11" s="175"/>
      <c r="G11" s="175"/>
      <c r="H11" s="175"/>
      <c r="I11" s="175"/>
      <c r="J11" s="175"/>
      <c r="K11" s="175"/>
      <c r="L11" s="175"/>
      <c r="M11" s="175"/>
      <c r="N11" s="175"/>
      <c r="O11" s="176"/>
      <c r="P11" s="48"/>
    </row>
    <row r="12" spans="2:16" s="74" customFormat="1" ht="15.75" x14ac:dyDescent="0.25">
      <c r="B12" s="48"/>
      <c r="C12" s="104" t="s">
        <v>119</v>
      </c>
      <c r="D12" s="80"/>
      <c r="E12" s="80"/>
      <c r="F12" s="80"/>
      <c r="G12" s="80"/>
      <c r="H12" s="80"/>
      <c r="I12" s="80"/>
      <c r="J12" s="80"/>
      <c r="K12" s="80"/>
      <c r="L12" s="80"/>
      <c r="M12" s="80"/>
      <c r="N12" s="80"/>
      <c r="O12" s="80"/>
      <c r="P12" s="48"/>
    </row>
    <row r="13" spans="2:16" s="74" customFormat="1" x14ac:dyDescent="0.25">
      <c r="B13" s="48"/>
      <c r="C13" s="177" t="s">
        <v>172</v>
      </c>
      <c r="D13" s="179"/>
      <c r="E13" s="179"/>
      <c r="F13" s="179"/>
      <c r="G13" s="179"/>
      <c r="H13" s="179"/>
      <c r="I13" s="179"/>
      <c r="J13" s="179"/>
      <c r="K13" s="179"/>
      <c r="L13" s="179"/>
      <c r="M13" s="179"/>
      <c r="N13" s="179"/>
      <c r="O13" s="179"/>
      <c r="P13" s="48"/>
    </row>
    <row r="14" spans="2:16" s="74" customFormat="1" x14ac:dyDescent="0.25">
      <c r="B14" s="48"/>
      <c r="C14" s="179"/>
      <c r="D14" s="179"/>
      <c r="E14" s="179"/>
      <c r="F14" s="179"/>
      <c r="G14" s="179"/>
      <c r="H14" s="179"/>
      <c r="I14" s="179"/>
      <c r="J14" s="179"/>
      <c r="K14" s="179"/>
      <c r="L14" s="179"/>
      <c r="M14" s="179"/>
      <c r="N14" s="179"/>
      <c r="O14" s="179"/>
      <c r="P14" s="48"/>
    </row>
    <row r="15" spans="2:16" s="74" customFormat="1" x14ac:dyDescent="0.25">
      <c r="B15" s="48"/>
      <c r="C15" s="179"/>
      <c r="D15" s="179"/>
      <c r="E15" s="179"/>
      <c r="F15" s="179"/>
      <c r="G15" s="179"/>
      <c r="H15" s="179"/>
      <c r="I15" s="179"/>
      <c r="J15" s="179"/>
      <c r="K15" s="179"/>
      <c r="L15" s="179"/>
      <c r="M15" s="179"/>
      <c r="N15" s="179"/>
      <c r="O15" s="179"/>
      <c r="P15" s="48"/>
    </row>
    <row r="16" spans="2:16" s="74" customFormat="1" ht="14.45" x14ac:dyDescent="0.3">
      <c r="B16" s="48"/>
      <c r="C16" s="80"/>
      <c r="D16" s="80"/>
      <c r="E16" s="80"/>
      <c r="F16" s="80"/>
      <c r="G16" s="80"/>
      <c r="H16" s="80"/>
      <c r="I16" s="80"/>
      <c r="J16" s="80"/>
      <c r="K16" s="80"/>
      <c r="L16" s="80"/>
      <c r="M16" s="80"/>
      <c r="N16" s="80"/>
      <c r="O16" s="80"/>
      <c r="P16" s="48"/>
    </row>
    <row r="17" spans="2:19" s="22" customFormat="1" ht="15.75" x14ac:dyDescent="0.25">
      <c r="B17" s="2"/>
      <c r="C17" s="174" t="s">
        <v>112</v>
      </c>
      <c r="D17" s="175"/>
      <c r="E17" s="175"/>
      <c r="F17" s="175"/>
      <c r="G17" s="175"/>
      <c r="H17" s="175"/>
      <c r="I17" s="175"/>
      <c r="J17" s="175"/>
      <c r="K17" s="175"/>
      <c r="L17" s="175"/>
      <c r="M17" s="175"/>
      <c r="N17" s="175"/>
      <c r="O17" s="176"/>
      <c r="P17" s="2"/>
      <c r="S17" s="74"/>
    </row>
    <row r="18" spans="2:19" ht="15.75" x14ac:dyDescent="0.25">
      <c r="B18" s="2"/>
      <c r="C18" s="105" t="s">
        <v>177</v>
      </c>
      <c r="D18" s="31"/>
      <c r="E18" s="31"/>
      <c r="F18" s="31"/>
      <c r="G18" s="31"/>
      <c r="H18" s="31"/>
      <c r="I18" s="31"/>
      <c r="J18" s="31"/>
      <c r="K18" s="31"/>
      <c r="L18" s="31"/>
      <c r="M18" s="31"/>
      <c r="N18" s="8"/>
      <c r="O18" s="8"/>
      <c r="P18" s="2"/>
    </row>
    <row r="19" spans="2:19" ht="15" customHeight="1" x14ac:dyDescent="0.25">
      <c r="B19" s="2"/>
      <c r="C19" s="177" t="s">
        <v>120</v>
      </c>
      <c r="D19" s="177"/>
      <c r="E19" s="177"/>
      <c r="F19" s="177"/>
      <c r="G19" s="177"/>
      <c r="H19" s="177"/>
      <c r="I19" s="177"/>
      <c r="J19" s="177"/>
      <c r="K19" s="177"/>
      <c r="L19" s="177"/>
      <c r="M19" s="177"/>
      <c r="N19" s="177"/>
      <c r="O19" s="177"/>
      <c r="P19" s="2"/>
    </row>
    <row r="20" spans="2:19" x14ac:dyDescent="0.25">
      <c r="B20" s="2"/>
      <c r="C20" s="177"/>
      <c r="D20" s="177"/>
      <c r="E20" s="177"/>
      <c r="F20" s="177"/>
      <c r="G20" s="177"/>
      <c r="H20" s="177"/>
      <c r="I20" s="177"/>
      <c r="J20" s="177"/>
      <c r="K20" s="177"/>
      <c r="L20" s="177"/>
      <c r="M20" s="177"/>
      <c r="N20" s="177"/>
      <c r="O20" s="177"/>
      <c r="P20" s="2"/>
    </row>
    <row r="21" spans="2:19" x14ac:dyDescent="0.25">
      <c r="B21" s="2"/>
      <c r="C21" s="177"/>
      <c r="D21" s="177"/>
      <c r="E21" s="177"/>
      <c r="F21" s="177"/>
      <c r="G21" s="177"/>
      <c r="H21" s="177"/>
      <c r="I21" s="177"/>
      <c r="J21" s="177"/>
      <c r="K21" s="177"/>
      <c r="L21" s="177"/>
      <c r="M21" s="177"/>
      <c r="N21" s="177"/>
      <c r="O21" s="177"/>
      <c r="P21" s="2"/>
      <c r="R21" s="74"/>
    </row>
    <row r="22" spans="2:19" s="45" customFormat="1" x14ac:dyDescent="0.25">
      <c r="B22" s="48"/>
      <c r="C22" s="101"/>
      <c r="D22" s="101"/>
      <c r="E22" s="101"/>
      <c r="F22" s="101"/>
      <c r="G22" s="101"/>
      <c r="H22" s="101"/>
      <c r="I22" s="101"/>
      <c r="J22" s="101"/>
      <c r="K22" s="101"/>
      <c r="L22" s="101"/>
      <c r="M22" s="101"/>
      <c r="N22" s="101"/>
      <c r="O22" s="101"/>
      <c r="P22" s="48"/>
    </row>
    <row r="23" spans="2:19" s="45" customFormat="1" ht="15.75" x14ac:dyDescent="0.25">
      <c r="B23" s="48"/>
      <c r="C23" s="106" t="s">
        <v>183</v>
      </c>
      <c r="D23" s="101"/>
      <c r="E23" s="101"/>
      <c r="F23" s="101"/>
      <c r="G23" s="101"/>
      <c r="H23" s="101"/>
      <c r="I23" s="101"/>
      <c r="J23" s="101"/>
      <c r="K23" s="101"/>
      <c r="L23" s="101"/>
      <c r="M23" s="101"/>
      <c r="N23" s="101"/>
      <c r="O23" s="101"/>
      <c r="P23" s="48"/>
    </row>
    <row r="24" spans="2:19" s="45" customFormat="1" x14ac:dyDescent="0.25">
      <c r="B24" s="48"/>
      <c r="C24" s="177" t="s">
        <v>174</v>
      </c>
      <c r="D24" s="177"/>
      <c r="E24" s="177"/>
      <c r="F24" s="177"/>
      <c r="G24" s="177"/>
      <c r="H24" s="177"/>
      <c r="I24" s="177"/>
      <c r="J24" s="177"/>
      <c r="K24" s="177"/>
      <c r="L24" s="177"/>
      <c r="M24" s="177"/>
      <c r="N24" s="177"/>
      <c r="O24" s="177"/>
      <c r="P24" s="48"/>
    </row>
    <row r="25" spans="2:19" s="45" customFormat="1" x14ac:dyDescent="0.25">
      <c r="B25" s="48"/>
      <c r="C25" s="177"/>
      <c r="D25" s="177"/>
      <c r="E25" s="177"/>
      <c r="F25" s="177"/>
      <c r="G25" s="177"/>
      <c r="H25" s="177"/>
      <c r="I25" s="177"/>
      <c r="J25" s="177"/>
      <c r="K25" s="177"/>
      <c r="L25" s="177"/>
      <c r="M25" s="177"/>
      <c r="N25" s="177"/>
      <c r="O25" s="177"/>
      <c r="P25" s="48"/>
    </row>
    <row r="26" spans="2:19" s="45" customFormat="1" x14ac:dyDescent="0.25">
      <c r="B26" s="48"/>
      <c r="C26" s="101"/>
      <c r="D26" s="101"/>
      <c r="E26" s="101"/>
      <c r="F26" s="101"/>
      <c r="G26" s="101"/>
      <c r="H26" s="101"/>
      <c r="I26" s="101"/>
      <c r="J26" s="101"/>
      <c r="K26" s="101"/>
      <c r="L26" s="101"/>
      <c r="M26" s="101"/>
      <c r="N26" s="101"/>
      <c r="O26" s="101"/>
      <c r="P26" s="48"/>
    </row>
    <row r="27" spans="2:19" s="45" customFormat="1" x14ac:dyDescent="0.25">
      <c r="B27" s="48"/>
      <c r="C27" s="101"/>
      <c r="D27" s="101"/>
      <c r="E27" s="101"/>
      <c r="F27" s="101"/>
      <c r="G27" s="101"/>
      <c r="H27" s="101"/>
      <c r="I27" s="101"/>
      <c r="J27" s="101"/>
      <c r="K27" s="101"/>
      <c r="L27" s="101"/>
      <c r="M27" s="101"/>
      <c r="N27" s="101"/>
      <c r="O27" s="101"/>
      <c r="P27" s="48"/>
    </row>
    <row r="28" spans="2:19" s="45" customFormat="1" x14ac:dyDescent="0.25">
      <c r="B28" s="48"/>
      <c r="C28" s="101"/>
      <c r="D28" s="101"/>
      <c r="E28" s="101"/>
      <c r="F28" s="101"/>
      <c r="G28" s="101"/>
      <c r="H28" s="101"/>
      <c r="I28" s="101"/>
      <c r="J28" s="101"/>
      <c r="K28" s="101"/>
      <c r="L28" s="101"/>
      <c r="M28" s="101"/>
      <c r="N28" s="101"/>
      <c r="O28" s="101"/>
      <c r="P28" s="48"/>
    </row>
    <row r="29" spans="2:19" s="45" customFormat="1" x14ac:dyDescent="0.25">
      <c r="B29" s="48"/>
      <c r="C29" s="101"/>
      <c r="D29" s="101"/>
      <c r="E29" s="101"/>
      <c r="F29" s="101"/>
      <c r="G29" s="101"/>
      <c r="H29" s="101"/>
      <c r="I29" s="101"/>
      <c r="J29" s="101"/>
      <c r="K29" s="101"/>
      <c r="L29" s="101"/>
      <c r="M29" s="101"/>
      <c r="N29" s="101"/>
      <c r="O29" s="101"/>
      <c r="P29" s="48"/>
    </row>
    <row r="30" spans="2:19" s="45" customFormat="1" x14ac:dyDescent="0.25">
      <c r="B30" s="48"/>
      <c r="C30" s="101"/>
      <c r="D30" s="101"/>
      <c r="E30" s="101"/>
      <c r="F30" s="101"/>
      <c r="G30" s="101"/>
      <c r="H30" s="101"/>
      <c r="I30" s="101"/>
      <c r="J30" s="101"/>
      <c r="K30" s="101"/>
      <c r="L30" s="101"/>
      <c r="M30" s="101"/>
      <c r="N30" s="101"/>
      <c r="O30" s="101"/>
      <c r="P30" s="48"/>
    </row>
    <row r="31" spans="2:19" s="45" customFormat="1" x14ac:dyDescent="0.25">
      <c r="B31" s="48"/>
      <c r="C31" s="101"/>
      <c r="D31" s="101"/>
      <c r="E31" s="101"/>
      <c r="F31" s="101"/>
      <c r="G31" s="101"/>
      <c r="H31" s="101"/>
      <c r="I31" s="101"/>
      <c r="J31" s="101"/>
      <c r="K31" s="101"/>
      <c r="L31" s="101"/>
      <c r="M31" s="101"/>
      <c r="N31" s="101"/>
      <c r="O31" s="101"/>
      <c r="P31" s="48"/>
    </row>
    <row r="32" spans="2:19" s="45" customFormat="1" x14ac:dyDescent="0.25">
      <c r="B32" s="48"/>
      <c r="C32" s="102" t="s">
        <v>139</v>
      </c>
      <c r="D32" s="101"/>
      <c r="E32" s="101"/>
      <c r="F32" s="101"/>
      <c r="G32" s="101"/>
      <c r="H32" s="101"/>
      <c r="I32" s="101"/>
      <c r="J32" s="101"/>
      <c r="K32" s="101"/>
      <c r="L32" s="101"/>
      <c r="M32" s="101"/>
      <c r="N32" s="101"/>
      <c r="O32" s="101"/>
      <c r="P32" s="48"/>
    </row>
    <row r="33" spans="2:16" s="45" customFormat="1" x14ac:dyDescent="0.25">
      <c r="B33" s="48"/>
      <c r="C33" s="101"/>
      <c r="D33" s="101"/>
      <c r="E33" s="101"/>
      <c r="F33" s="101"/>
      <c r="G33" s="101"/>
      <c r="H33" s="101"/>
      <c r="I33" s="101"/>
      <c r="J33" s="101"/>
      <c r="K33" s="101"/>
      <c r="L33" s="101"/>
      <c r="M33" s="101"/>
      <c r="N33" s="101"/>
      <c r="O33" s="101"/>
      <c r="P33" s="48"/>
    </row>
    <row r="34" spans="2:16" s="45" customFormat="1" x14ac:dyDescent="0.25">
      <c r="B34" s="48"/>
      <c r="C34" s="101"/>
      <c r="D34" s="101"/>
      <c r="E34" s="101"/>
      <c r="F34" s="101"/>
      <c r="G34" s="101"/>
      <c r="H34" s="101"/>
      <c r="I34" s="101"/>
      <c r="J34" s="101"/>
      <c r="K34" s="101"/>
      <c r="L34" s="101"/>
      <c r="M34" s="101"/>
      <c r="N34" s="101"/>
      <c r="O34" s="101"/>
      <c r="P34" s="48"/>
    </row>
    <row r="35" spans="2:16" s="45" customFormat="1" x14ac:dyDescent="0.25">
      <c r="B35" s="48"/>
      <c r="C35" s="101"/>
      <c r="D35" s="101"/>
      <c r="E35" s="101"/>
      <c r="F35" s="101"/>
      <c r="G35" s="101"/>
      <c r="H35" s="101"/>
      <c r="I35" s="101"/>
      <c r="J35" s="101"/>
      <c r="K35" s="101"/>
      <c r="L35" s="101"/>
      <c r="M35" s="101"/>
      <c r="N35" s="101"/>
      <c r="O35" s="101"/>
      <c r="P35" s="48"/>
    </row>
    <row r="36" spans="2:16" s="45" customFormat="1" x14ac:dyDescent="0.25">
      <c r="B36" s="48"/>
      <c r="C36" s="101"/>
      <c r="D36" s="101"/>
      <c r="E36" s="101"/>
      <c r="F36" s="101"/>
      <c r="G36" s="101"/>
      <c r="H36" s="101"/>
      <c r="I36" s="101"/>
      <c r="J36" s="101"/>
      <c r="K36" s="101"/>
      <c r="L36" s="101"/>
      <c r="M36" s="101"/>
      <c r="N36" s="101"/>
      <c r="O36" s="101"/>
      <c r="P36" s="48"/>
    </row>
    <row r="37" spans="2:16" s="45" customFormat="1" x14ac:dyDescent="0.25">
      <c r="B37" s="48"/>
      <c r="C37" s="101"/>
      <c r="D37" s="101"/>
      <c r="E37" s="101"/>
      <c r="F37" s="101"/>
      <c r="G37" s="101"/>
      <c r="H37" s="101"/>
      <c r="I37" s="101"/>
      <c r="J37" s="101"/>
      <c r="K37" s="101"/>
      <c r="L37" s="101"/>
      <c r="M37" s="101"/>
      <c r="N37" s="101"/>
      <c r="O37" s="101"/>
      <c r="P37" s="48"/>
    </row>
    <row r="38" spans="2:16" s="45" customFormat="1" x14ac:dyDescent="0.25">
      <c r="B38" s="48"/>
      <c r="C38" s="101"/>
      <c r="D38" s="101"/>
      <c r="E38" s="101"/>
      <c r="F38" s="101"/>
      <c r="G38" s="101"/>
      <c r="H38" s="101"/>
      <c r="I38" s="101"/>
      <c r="J38" s="101"/>
      <c r="K38" s="101"/>
      <c r="L38" s="101"/>
      <c r="M38" s="101"/>
      <c r="N38" s="101"/>
      <c r="O38" s="101"/>
      <c r="P38" s="48"/>
    </row>
    <row r="39" spans="2:16" s="20" customFormat="1" x14ac:dyDescent="0.25">
      <c r="B39" s="2"/>
      <c r="C39" s="31"/>
      <c r="D39" s="31"/>
      <c r="E39" s="31"/>
      <c r="F39" s="31"/>
      <c r="G39" s="31"/>
      <c r="H39" s="31"/>
      <c r="I39" s="31"/>
      <c r="J39" s="31"/>
      <c r="K39" s="31"/>
      <c r="L39" s="31"/>
      <c r="M39" s="31"/>
      <c r="N39" s="8"/>
      <c r="O39" s="8"/>
      <c r="P39" s="2"/>
    </row>
    <row r="40" spans="2:16" ht="15.75" x14ac:dyDescent="0.25">
      <c r="B40" s="2"/>
      <c r="C40" s="105" t="s">
        <v>184</v>
      </c>
      <c r="D40" s="31"/>
      <c r="E40" s="31"/>
      <c r="F40" s="31"/>
      <c r="G40" s="31"/>
      <c r="H40" s="31"/>
      <c r="I40" s="31"/>
      <c r="J40" s="31"/>
      <c r="K40" s="31"/>
      <c r="L40" s="31"/>
      <c r="M40" s="31"/>
      <c r="N40" s="8"/>
      <c r="O40" s="8"/>
      <c r="P40" s="2"/>
    </row>
    <row r="41" spans="2:16" s="45" customFormat="1" x14ac:dyDescent="0.25">
      <c r="B41" s="48"/>
      <c r="C41" s="177" t="s">
        <v>175</v>
      </c>
      <c r="D41" s="177"/>
      <c r="E41" s="177"/>
      <c r="F41" s="177"/>
      <c r="G41" s="177"/>
      <c r="H41" s="177"/>
      <c r="I41" s="177"/>
      <c r="J41" s="177"/>
      <c r="K41" s="177"/>
      <c r="L41" s="177"/>
      <c r="M41" s="177"/>
      <c r="N41" s="177"/>
      <c r="O41" s="177"/>
      <c r="P41" s="48"/>
    </row>
    <row r="42" spans="2:16" s="45" customFormat="1" x14ac:dyDescent="0.25">
      <c r="B42" s="48"/>
      <c r="C42" s="177"/>
      <c r="D42" s="177"/>
      <c r="E42" s="177"/>
      <c r="F42" s="177"/>
      <c r="G42" s="177"/>
      <c r="H42" s="177"/>
      <c r="I42" s="177"/>
      <c r="J42" s="177"/>
      <c r="K42" s="177"/>
      <c r="L42" s="177"/>
      <c r="M42" s="177"/>
      <c r="N42" s="177"/>
      <c r="O42" s="177"/>
      <c r="P42" s="48"/>
    </row>
    <row r="43" spans="2:16" s="45" customFormat="1" x14ac:dyDescent="0.25">
      <c r="B43" s="48"/>
      <c r="C43" s="101"/>
      <c r="D43" s="101"/>
      <c r="E43" s="101"/>
      <c r="F43" s="101"/>
      <c r="G43" s="101"/>
      <c r="H43" s="101"/>
      <c r="I43" s="101"/>
      <c r="J43" s="101"/>
      <c r="K43" s="101"/>
      <c r="L43" s="101"/>
      <c r="M43" s="101"/>
      <c r="N43" s="101"/>
      <c r="O43" s="101"/>
      <c r="P43" s="48"/>
    </row>
    <row r="44" spans="2:16" s="45" customFormat="1" x14ac:dyDescent="0.25">
      <c r="B44" s="48"/>
      <c r="C44" s="101"/>
      <c r="D44" s="101"/>
      <c r="E44" s="101"/>
      <c r="F44" s="101"/>
      <c r="G44" s="101"/>
      <c r="H44" s="101"/>
      <c r="I44" s="101"/>
      <c r="J44" s="101"/>
      <c r="K44" s="101"/>
      <c r="L44" s="101"/>
      <c r="M44" s="101"/>
      <c r="N44" s="101"/>
      <c r="O44" s="101"/>
      <c r="P44" s="48"/>
    </row>
    <row r="45" spans="2:16" s="45" customFormat="1" x14ac:dyDescent="0.25">
      <c r="B45" s="48"/>
      <c r="C45" s="101"/>
      <c r="D45" s="101"/>
      <c r="E45" s="101"/>
      <c r="F45" s="101"/>
      <c r="G45" s="101"/>
      <c r="H45" s="101"/>
      <c r="I45" s="101"/>
      <c r="J45" s="101"/>
      <c r="K45" s="101"/>
      <c r="L45" s="101"/>
      <c r="M45" s="101"/>
      <c r="N45" s="101"/>
      <c r="O45" s="101"/>
      <c r="P45" s="48"/>
    </row>
    <row r="46" spans="2:16" s="45" customFormat="1" x14ac:dyDescent="0.25">
      <c r="B46" s="48"/>
      <c r="C46" s="101"/>
      <c r="D46" s="101"/>
      <c r="E46" s="101"/>
      <c r="F46" s="101"/>
      <c r="G46" s="101"/>
      <c r="H46" s="101"/>
      <c r="I46" s="101"/>
      <c r="J46" s="101"/>
      <c r="K46" s="101"/>
      <c r="L46" s="101"/>
      <c r="M46" s="101"/>
      <c r="N46" s="101"/>
      <c r="O46" s="101"/>
      <c r="P46" s="48"/>
    </row>
    <row r="47" spans="2:16" s="45" customFormat="1" x14ac:dyDescent="0.25">
      <c r="B47" s="48"/>
      <c r="C47" s="101"/>
      <c r="D47" s="101"/>
      <c r="E47" s="101"/>
      <c r="F47" s="101"/>
      <c r="G47" s="101"/>
      <c r="H47" s="101"/>
      <c r="I47" s="101"/>
      <c r="J47" s="101"/>
      <c r="K47" s="101"/>
      <c r="L47" s="101"/>
      <c r="M47" s="101"/>
      <c r="N47" s="101"/>
      <c r="O47" s="101"/>
      <c r="P47" s="48"/>
    </row>
    <row r="48" spans="2:16" x14ac:dyDescent="0.25">
      <c r="B48" s="2"/>
      <c r="C48" s="32"/>
      <c r="D48" s="32"/>
      <c r="E48" s="32"/>
      <c r="F48" s="32"/>
      <c r="G48" s="32"/>
      <c r="H48" s="32"/>
      <c r="I48" s="32"/>
      <c r="J48" s="32"/>
      <c r="K48" s="32"/>
      <c r="L48" s="32"/>
      <c r="M48" s="32"/>
      <c r="N48" s="32"/>
      <c r="O48" s="32"/>
      <c r="P48" s="2"/>
    </row>
    <row r="49" spans="2:16" s="45" customFormat="1" x14ac:dyDescent="0.25">
      <c r="B49" s="48"/>
      <c r="C49" s="32"/>
      <c r="D49" s="32"/>
      <c r="E49" s="32"/>
      <c r="F49" s="32"/>
      <c r="G49" s="32"/>
      <c r="H49" s="32"/>
      <c r="I49" s="32"/>
      <c r="J49" s="32"/>
      <c r="K49" s="32"/>
      <c r="L49" s="32"/>
      <c r="M49" s="32"/>
      <c r="N49" s="32"/>
      <c r="O49" s="32"/>
      <c r="P49" s="48"/>
    </row>
    <row r="50" spans="2:16" s="45" customFormat="1" x14ac:dyDescent="0.25">
      <c r="B50" s="48"/>
      <c r="C50" s="159" t="s">
        <v>176</v>
      </c>
      <c r="D50" s="32"/>
      <c r="E50" s="32"/>
      <c r="F50" s="32"/>
      <c r="G50" s="32"/>
      <c r="H50" s="32"/>
      <c r="I50" s="32"/>
      <c r="J50" s="32"/>
      <c r="K50" s="32"/>
      <c r="L50" s="32"/>
      <c r="M50" s="32"/>
      <c r="N50" s="32"/>
      <c r="O50" s="32"/>
      <c r="P50" s="48"/>
    </row>
    <row r="51" spans="2:16" s="45" customFormat="1" x14ac:dyDescent="0.25">
      <c r="B51" s="48"/>
      <c r="C51" s="32"/>
      <c r="D51" s="32"/>
      <c r="E51" s="32"/>
      <c r="F51" s="32"/>
      <c r="G51" s="32"/>
      <c r="H51" s="32"/>
      <c r="I51" s="32"/>
      <c r="J51" s="32"/>
      <c r="K51" s="32"/>
      <c r="L51" s="32"/>
      <c r="M51" s="32"/>
      <c r="N51" s="32"/>
      <c r="O51" s="32"/>
      <c r="P51" s="48"/>
    </row>
    <row r="52" spans="2:16" s="45" customFormat="1" x14ac:dyDescent="0.25">
      <c r="B52" s="48"/>
      <c r="C52" s="32"/>
      <c r="D52" s="32"/>
      <c r="E52" s="32"/>
      <c r="F52" s="32"/>
      <c r="G52" s="32"/>
      <c r="H52" s="32"/>
      <c r="I52" s="32"/>
      <c r="J52" s="32"/>
      <c r="K52" s="32"/>
      <c r="L52" s="32"/>
      <c r="M52" s="32"/>
      <c r="N52" s="32"/>
      <c r="O52" s="32"/>
      <c r="P52" s="48"/>
    </row>
    <row r="53" spans="2:16" s="45" customFormat="1" x14ac:dyDescent="0.25">
      <c r="B53" s="48"/>
      <c r="C53" s="32"/>
      <c r="D53" s="32"/>
      <c r="E53" s="32"/>
      <c r="F53" s="32"/>
      <c r="G53" s="32"/>
      <c r="H53" s="32"/>
      <c r="I53" s="32"/>
      <c r="J53" s="32"/>
      <c r="K53" s="32"/>
      <c r="L53" s="32"/>
      <c r="M53" s="32"/>
      <c r="N53" s="32"/>
      <c r="O53" s="32"/>
      <c r="P53" s="48"/>
    </row>
    <row r="54" spans="2:16" s="45" customFormat="1" x14ac:dyDescent="0.25">
      <c r="B54" s="48"/>
      <c r="C54" s="32"/>
      <c r="D54" s="32"/>
      <c r="E54" s="32"/>
      <c r="F54" s="32"/>
      <c r="G54" s="32"/>
      <c r="H54" s="32"/>
      <c r="I54" s="32"/>
      <c r="J54" s="32"/>
      <c r="K54" s="32"/>
      <c r="L54" s="32"/>
      <c r="M54" s="32"/>
      <c r="N54" s="32"/>
      <c r="O54" s="32"/>
      <c r="P54" s="48"/>
    </row>
    <row r="55" spans="2:16" ht="15.75" x14ac:dyDescent="0.25">
      <c r="B55" s="2"/>
      <c r="C55" s="107" t="s">
        <v>185</v>
      </c>
      <c r="D55" s="32"/>
      <c r="E55" s="32"/>
      <c r="F55" s="32"/>
      <c r="G55" s="32"/>
      <c r="H55" s="32"/>
      <c r="I55" s="32"/>
      <c r="J55" s="32"/>
      <c r="K55" s="32"/>
      <c r="L55" s="32"/>
      <c r="M55" s="32"/>
      <c r="N55" s="32"/>
      <c r="O55" s="32"/>
      <c r="P55" s="2"/>
    </row>
    <row r="56" spans="2:16" ht="15" customHeight="1" x14ac:dyDescent="0.25">
      <c r="B56" s="2"/>
      <c r="C56" s="177" t="s">
        <v>181</v>
      </c>
      <c r="D56" s="177"/>
      <c r="E56" s="177"/>
      <c r="F56" s="177"/>
      <c r="G56" s="177"/>
      <c r="H56" s="177"/>
      <c r="I56" s="177"/>
      <c r="J56" s="177"/>
      <c r="K56" s="177"/>
      <c r="L56" s="177"/>
      <c r="M56" s="177"/>
      <c r="N56" s="177"/>
      <c r="O56" s="177"/>
      <c r="P56" s="2"/>
    </row>
    <row r="57" spans="2:16" x14ac:dyDescent="0.25">
      <c r="B57" s="2"/>
      <c r="C57" s="177"/>
      <c r="D57" s="177"/>
      <c r="E57" s="177"/>
      <c r="F57" s="177"/>
      <c r="G57" s="177"/>
      <c r="H57" s="177"/>
      <c r="I57" s="177"/>
      <c r="J57" s="177"/>
      <c r="K57" s="177"/>
      <c r="L57" s="177"/>
      <c r="M57" s="177"/>
      <c r="N57" s="177"/>
      <c r="O57" s="177"/>
      <c r="P57" s="2"/>
    </row>
    <row r="58" spans="2:16" x14ac:dyDescent="0.25">
      <c r="B58" s="2"/>
      <c r="C58" s="177"/>
      <c r="D58" s="177"/>
      <c r="E58" s="177"/>
      <c r="F58" s="177"/>
      <c r="G58" s="177"/>
      <c r="H58" s="177"/>
      <c r="I58" s="177"/>
      <c r="J58" s="177"/>
      <c r="K58" s="177"/>
      <c r="L58" s="177"/>
      <c r="M58" s="177"/>
      <c r="N58" s="177"/>
      <c r="O58" s="177"/>
      <c r="P58" s="2"/>
    </row>
    <row r="59" spans="2:16" s="45" customFormat="1" x14ac:dyDescent="0.25">
      <c r="B59" s="48"/>
      <c r="C59" s="177"/>
      <c r="D59" s="177"/>
      <c r="E59" s="177"/>
      <c r="F59" s="177"/>
      <c r="G59" s="177"/>
      <c r="H59" s="177"/>
      <c r="I59" s="177"/>
      <c r="J59" s="177"/>
      <c r="K59" s="177"/>
      <c r="L59" s="177"/>
      <c r="M59" s="177"/>
      <c r="N59" s="177"/>
      <c r="O59" s="177"/>
      <c r="P59" s="48"/>
    </row>
    <row r="60" spans="2:16" s="45" customFormat="1" x14ac:dyDescent="0.25">
      <c r="B60" s="48"/>
      <c r="C60" s="103"/>
      <c r="D60" s="103"/>
      <c r="E60" s="103"/>
      <c r="F60" s="103"/>
      <c r="G60" s="103"/>
      <c r="H60" s="103"/>
      <c r="I60" s="103"/>
      <c r="J60" s="103"/>
      <c r="K60" s="103"/>
      <c r="L60" s="103"/>
      <c r="M60" s="103"/>
      <c r="N60" s="103"/>
      <c r="O60" s="103"/>
      <c r="P60" s="48"/>
    </row>
    <row r="61" spans="2:16" s="45" customFormat="1" x14ac:dyDescent="0.25">
      <c r="B61" s="48"/>
      <c r="C61" s="103"/>
      <c r="D61" s="103"/>
      <c r="E61" s="103"/>
      <c r="F61" s="103"/>
      <c r="G61" s="103"/>
      <c r="H61" s="103"/>
      <c r="I61" s="103"/>
      <c r="J61" s="103"/>
      <c r="K61" s="103"/>
      <c r="L61" s="103"/>
      <c r="M61" s="103"/>
      <c r="N61" s="103"/>
      <c r="O61" s="103"/>
      <c r="P61" s="48"/>
    </row>
    <row r="62" spans="2:16" s="45" customFormat="1" x14ac:dyDescent="0.25">
      <c r="B62" s="48"/>
      <c r="C62" s="103"/>
      <c r="D62" s="103"/>
      <c r="E62" s="103"/>
      <c r="F62" s="103"/>
      <c r="G62" s="103"/>
      <c r="H62" s="103"/>
      <c r="I62" s="103"/>
      <c r="J62" s="103"/>
      <c r="K62" s="103"/>
      <c r="L62" s="103"/>
      <c r="M62" s="103"/>
      <c r="N62" s="103"/>
      <c r="O62" s="103"/>
      <c r="P62" s="48"/>
    </row>
    <row r="63" spans="2:16" s="45" customFormat="1" x14ac:dyDescent="0.25">
      <c r="B63" s="48"/>
      <c r="C63" s="103"/>
      <c r="D63" s="103"/>
      <c r="E63" s="103"/>
      <c r="F63" s="103"/>
      <c r="G63" s="103"/>
      <c r="H63" s="103"/>
      <c r="I63" s="103"/>
      <c r="J63" s="103"/>
      <c r="K63" s="103"/>
      <c r="L63" s="103"/>
      <c r="M63" s="103"/>
      <c r="N63" s="103"/>
      <c r="O63" s="103"/>
      <c r="P63" s="48"/>
    </row>
    <row r="64" spans="2:16" s="45" customFormat="1" x14ac:dyDescent="0.25">
      <c r="B64" s="48"/>
      <c r="C64" s="103"/>
      <c r="D64" s="103"/>
      <c r="E64" s="103"/>
      <c r="F64" s="103"/>
      <c r="G64" s="103"/>
      <c r="H64" s="103"/>
      <c r="I64" s="103"/>
      <c r="J64" s="103"/>
      <c r="K64" s="103"/>
      <c r="L64" s="103"/>
      <c r="M64" s="103"/>
      <c r="N64" s="103"/>
      <c r="O64" s="103"/>
      <c r="P64" s="48"/>
    </row>
    <row r="65" spans="2:16" s="45" customFormat="1" x14ac:dyDescent="0.25">
      <c r="B65" s="48"/>
      <c r="C65" s="159" t="s">
        <v>178</v>
      </c>
      <c r="D65" s="103"/>
      <c r="E65" s="103"/>
      <c r="F65" s="103"/>
      <c r="G65" s="103"/>
      <c r="H65" s="103"/>
      <c r="I65" s="103"/>
      <c r="J65" s="103"/>
      <c r="K65" s="103"/>
      <c r="L65" s="103"/>
      <c r="M65" s="103"/>
      <c r="N65" s="103"/>
      <c r="O65" s="103"/>
      <c r="P65" s="48"/>
    </row>
    <row r="66" spans="2:16" s="45" customFormat="1" x14ac:dyDescent="0.25">
      <c r="B66" s="48"/>
      <c r="C66" s="103"/>
      <c r="D66" s="103"/>
      <c r="E66" s="103"/>
      <c r="F66" s="103"/>
      <c r="G66" s="103"/>
      <c r="H66" s="103"/>
      <c r="I66" s="103"/>
      <c r="J66" s="103"/>
      <c r="K66" s="103"/>
      <c r="L66" s="103"/>
      <c r="M66" s="103"/>
      <c r="N66" s="103"/>
      <c r="O66" s="103"/>
      <c r="P66" s="48"/>
    </row>
    <row r="67" spans="2:16" s="45" customFormat="1" x14ac:dyDescent="0.25">
      <c r="B67" s="48"/>
      <c r="C67" s="103"/>
      <c r="D67" s="103"/>
      <c r="E67" s="103"/>
      <c r="F67" s="103"/>
      <c r="G67" s="103"/>
      <c r="H67" s="103"/>
      <c r="I67" s="103"/>
      <c r="J67" s="103"/>
      <c r="K67" s="103"/>
      <c r="L67" s="103"/>
      <c r="M67" s="103"/>
      <c r="N67" s="103"/>
      <c r="O67" s="103"/>
      <c r="P67" s="48"/>
    </row>
    <row r="68" spans="2:16" s="45" customFormat="1" x14ac:dyDescent="0.25">
      <c r="B68" s="48"/>
      <c r="C68" s="103"/>
      <c r="D68" s="103"/>
      <c r="E68" s="103"/>
      <c r="F68" s="103"/>
      <c r="G68" s="103"/>
      <c r="H68" s="103"/>
      <c r="I68" s="103"/>
      <c r="J68" s="103"/>
      <c r="K68" s="103"/>
      <c r="L68" s="103"/>
      <c r="M68" s="103"/>
      <c r="N68" s="103"/>
      <c r="O68" s="103"/>
      <c r="P68" s="48"/>
    </row>
    <row r="69" spans="2:16" s="45" customFormat="1" x14ac:dyDescent="0.25">
      <c r="B69" s="48"/>
      <c r="C69" s="103"/>
      <c r="D69" s="103"/>
      <c r="E69" s="103"/>
      <c r="F69" s="103"/>
      <c r="G69" s="103"/>
      <c r="H69" s="103"/>
      <c r="I69" s="103"/>
      <c r="J69" s="103"/>
      <c r="K69" s="103"/>
      <c r="L69" s="103"/>
      <c r="M69" s="103"/>
      <c r="N69" s="103"/>
      <c r="O69" s="103"/>
      <c r="P69" s="48"/>
    </row>
    <row r="70" spans="2:16" s="45" customFormat="1" x14ac:dyDescent="0.25">
      <c r="B70" s="48"/>
      <c r="C70" s="103"/>
      <c r="D70" s="103"/>
      <c r="E70" s="103"/>
      <c r="F70" s="103"/>
      <c r="G70" s="103"/>
      <c r="H70" s="103"/>
      <c r="I70" s="103"/>
      <c r="J70" s="103"/>
      <c r="K70" s="103"/>
      <c r="L70" s="103"/>
      <c r="M70" s="103"/>
      <c r="N70" s="103"/>
      <c r="O70" s="103"/>
      <c r="P70" s="48"/>
    </row>
    <row r="71" spans="2:16" s="45" customFormat="1" x14ac:dyDescent="0.25">
      <c r="B71" s="48"/>
      <c r="C71" s="103"/>
      <c r="D71" s="103"/>
      <c r="E71" s="103"/>
      <c r="F71" s="103"/>
      <c r="G71" s="103"/>
      <c r="H71" s="103"/>
      <c r="I71" s="103"/>
      <c r="J71" s="103"/>
      <c r="K71" s="103"/>
      <c r="L71" s="103"/>
      <c r="M71" s="103"/>
      <c r="N71" s="103"/>
      <c r="O71" s="103"/>
      <c r="P71" s="48"/>
    </row>
    <row r="72" spans="2:16" s="45" customFormat="1" x14ac:dyDescent="0.25">
      <c r="B72" s="48"/>
      <c r="C72" s="103"/>
      <c r="D72" s="103"/>
      <c r="E72" s="103"/>
      <c r="F72" s="103"/>
      <c r="G72" s="103"/>
      <c r="H72" s="103"/>
      <c r="I72" s="103"/>
      <c r="J72" s="103"/>
      <c r="K72" s="103"/>
      <c r="L72" s="103"/>
      <c r="M72" s="103"/>
      <c r="N72" s="103"/>
      <c r="O72" s="103"/>
      <c r="P72" s="48"/>
    </row>
    <row r="73" spans="2:16" s="45" customFormat="1" x14ac:dyDescent="0.25">
      <c r="B73" s="48"/>
      <c r="C73" s="103"/>
      <c r="D73" s="103"/>
      <c r="E73" s="103"/>
      <c r="F73" s="103"/>
      <c r="G73" s="103"/>
      <c r="H73" s="103"/>
      <c r="I73" s="103"/>
      <c r="J73" s="103"/>
      <c r="K73" s="103"/>
      <c r="L73" s="103"/>
      <c r="M73" s="103"/>
      <c r="N73" s="103"/>
      <c r="O73" s="103"/>
      <c r="P73" s="48"/>
    </row>
    <row r="74" spans="2:16" s="45" customFormat="1" x14ac:dyDescent="0.25">
      <c r="B74" s="48"/>
      <c r="C74" s="103"/>
      <c r="D74" s="103"/>
      <c r="E74" s="103"/>
      <c r="F74" s="103"/>
      <c r="G74" s="103"/>
      <c r="H74" s="103"/>
      <c r="I74" s="103"/>
      <c r="J74" s="103"/>
      <c r="K74" s="103"/>
      <c r="L74" s="103"/>
      <c r="M74" s="103"/>
      <c r="N74" s="103"/>
      <c r="O74" s="103"/>
      <c r="P74" s="48"/>
    </row>
    <row r="75" spans="2:16" s="45" customFormat="1" x14ac:dyDescent="0.25">
      <c r="B75" s="48"/>
      <c r="C75" s="103"/>
      <c r="D75" s="103"/>
      <c r="E75" s="103"/>
      <c r="F75" s="103"/>
      <c r="G75" s="103"/>
      <c r="H75" s="103"/>
      <c r="I75" s="103"/>
      <c r="J75" s="103"/>
      <c r="K75" s="103"/>
      <c r="L75" s="103"/>
      <c r="M75" s="103"/>
      <c r="N75" s="103"/>
      <c r="O75" s="103"/>
      <c r="P75" s="48"/>
    </row>
    <row r="76" spans="2:16" s="45" customFormat="1" x14ac:dyDescent="0.25">
      <c r="B76" s="48"/>
      <c r="C76" s="103"/>
      <c r="D76" s="103"/>
      <c r="E76" s="103"/>
      <c r="F76" s="103"/>
      <c r="G76" s="103"/>
      <c r="H76" s="103"/>
      <c r="I76" s="103"/>
      <c r="J76" s="103"/>
      <c r="K76" s="103"/>
      <c r="L76" s="103"/>
      <c r="M76" s="103"/>
      <c r="N76" s="103"/>
      <c r="O76" s="103"/>
      <c r="P76" s="48"/>
    </row>
    <row r="77" spans="2:16" s="45" customFormat="1" x14ac:dyDescent="0.25">
      <c r="B77" s="48"/>
      <c r="C77" s="103"/>
      <c r="D77" s="103"/>
      <c r="E77" s="103"/>
      <c r="F77" s="103"/>
      <c r="G77" s="103"/>
      <c r="H77" s="103"/>
      <c r="I77" s="103"/>
      <c r="J77" s="103"/>
      <c r="K77" s="103"/>
      <c r="L77" s="103"/>
      <c r="M77" s="103"/>
      <c r="N77" s="103"/>
      <c r="O77" s="103"/>
      <c r="P77" s="48"/>
    </row>
    <row r="78" spans="2:16" s="45" customFormat="1" x14ac:dyDescent="0.25">
      <c r="B78" s="48"/>
      <c r="C78" s="103"/>
      <c r="D78" s="103"/>
      <c r="E78" s="103"/>
      <c r="F78" s="103"/>
      <c r="G78" s="103"/>
      <c r="H78" s="103"/>
      <c r="I78" s="103"/>
      <c r="J78" s="103"/>
      <c r="K78" s="103"/>
      <c r="L78" s="103"/>
      <c r="M78" s="103"/>
      <c r="N78" s="103"/>
      <c r="O78" s="103"/>
      <c r="P78" s="48"/>
    </row>
    <row r="79" spans="2:16" s="45" customFormat="1" x14ac:dyDescent="0.25">
      <c r="B79" s="48"/>
      <c r="C79" s="103"/>
      <c r="D79" s="103"/>
      <c r="E79" s="103"/>
      <c r="F79" s="103"/>
      <c r="G79" s="103"/>
      <c r="H79" s="103"/>
      <c r="I79" s="103"/>
      <c r="J79" s="103"/>
      <c r="K79" s="103"/>
      <c r="L79" s="103"/>
      <c r="M79" s="103"/>
      <c r="N79" s="103"/>
      <c r="O79" s="103"/>
      <c r="P79" s="48"/>
    </row>
    <row r="80" spans="2:16" s="45" customFormat="1" x14ac:dyDescent="0.25">
      <c r="B80" s="48"/>
      <c r="C80" s="103"/>
      <c r="D80" s="103"/>
      <c r="E80" s="103"/>
      <c r="F80" s="103"/>
      <c r="G80" s="103"/>
      <c r="H80" s="103"/>
      <c r="I80" s="103"/>
      <c r="J80" s="103"/>
      <c r="K80" s="103"/>
      <c r="L80" s="103"/>
      <c r="M80" s="103"/>
      <c r="N80" s="103"/>
      <c r="O80" s="103"/>
      <c r="P80" s="48"/>
    </row>
    <row r="81" spans="2:16" s="45" customFormat="1" x14ac:dyDescent="0.25">
      <c r="B81" s="48"/>
      <c r="C81" s="103"/>
      <c r="D81" s="103"/>
      <c r="E81" s="103"/>
      <c r="F81" s="103"/>
      <c r="G81" s="103"/>
      <c r="H81" s="103"/>
      <c r="I81" s="103"/>
      <c r="J81" s="103"/>
      <c r="K81" s="103"/>
      <c r="L81" s="103"/>
      <c r="M81" s="103"/>
      <c r="N81" s="103"/>
      <c r="O81" s="103"/>
      <c r="P81" s="48"/>
    </row>
    <row r="82" spans="2:16" x14ac:dyDescent="0.25">
      <c r="B82" s="2"/>
      <c r="C82" s="33"/>
      <c r="D82" s="33"/>
      <c r="E82" s="33"/>
      <c r="F82" s="33"/>
      <c r="G82" s="33"/>
      <c r="H82" s="33"/>
      <c r="I82" s="33"/>
      <c r="J82" s="33"/>
      <c r="K82" s="33"/>
      <c r="L82" s="33"/>
      <c r="M82" s="33"/>
      <c r="N82" s="33"/>
      <c r="O82" s="33"/>
      <c r="P82" s="2"/>
    </row>
    <row r="83" spans="2:16" ht="15.75" x14ac:dyDescent="0.25">
      <c r="B83" s="2"/>
      <c r="C83" s="106" t="s">
        <v>186</v>
      </c>
      <c r="D83" s="33"/>
      <c r="E83" s="33"/>
      <c r="F83" s="33"/>
      <c r="G83" s="33"/>
      <c r="H83" s="33"/>
      <c r="I83" s="33"/>
      <c r="J83" s="33"/>
      <c r="K83" s="33"/>
      <c r="L83" s="33"/>
      <c r="M83" s="33"/>
      <c r="N83" s="33"/>
      <c r="O83" s="33"/>
      <c r="P83" s="2"/>
    </row>
    <row r="84" spans="2:16" s="45" customFormat="1" x14ac:dyDescent="0.25">
      <c r="B84" s="48"/>
      <c r="C84" s="177" t="s">
        <v>179</v>
      </c>
      <c r="D84" s="177"/>
      <c r="E84" s="177"/>
      <c r="F84" s="177"/>
      <c r="G84" s="177"/>
      <c r="H84" s="177"/>
      <c r="I84" s="177"/>
      <c r="J84" s="177"/>
      <c r="K84" s="177"/>
      <c r="L84" s="177"/>
      <c r="M84" s="177"/>
      <c r="N84" s="177"/>
      <c r="O84" s="177"/>
      <c r="P84" s="48"/>
    </row>
    <row r="85" spans="2:16" s="45" customFormat="1" x14ac:dyDescent="0.25">
      <c r="B85" s="48"/>
      <c r="C85" s="177"/>
      <c r="D85" s="177"/>
      <c r="E85" s="177"/>
      <c r="F85" s="177"/>
      <c r="G85" s="177"/>
      <c r="H85" s="177"/>
      <c r="I85" s="177"/>
      <c r="J85" s="177"/>
      <c r="K85" s="177"/>
      <c r="L85" s="177"/>
      <c r="M85" s="177"/>
      <c r="N85" s="177"/>
      <c r="O85" s="177"/>
      <c r="P85" s="48"/>
    </row>
    <row r="86" spans="2:16" s="45" customFormat="1" x14ac:dyDescent="0.25">
      <c r="B86" s="48"/>
      <c r="C86" s="101"/>
      <c r="D86" s="101"/>
      <c r="E86" s="101"/>
      <c r="F86" s="101"/>
      <c r="G86" s="101"/>
      <c r="H86" s="101"/>
      <c r="I86" s="101"/>
      <c r="J86" s="101"/>
      <c r="K86" s="101"/>
      <c r="L86" s="101"/>
      <c r="M86" s="101"/>
      <c r="N86" s="101"/>
      <c r="O86" s="101"/>
      <c r="P86" s="48"/>
    </row>
    <row r="87" spans="2:16" s="45" customFormat="1" x14ac:dyDescent="0.25">
      <c r="B87" s="48"/>
      <c r="C87" s="101"/>
      <c r="D87" s="101"/>
      <c r="E87" s="101"/>
      <c r="F87" s="101"/>
      <c r="G87" s="101"/>
      <c r="H87" s="101"/>
      <c r="I87" s="101"/>
      <c r="J87" s="101"/>
      <c r="K87" s="101"/>
      <c r="L87" s="101"/>
      <c r="M87" s="101"/>
      <c r="N87" s="101"/>
      <c r="O87" s="101"/>
      <c r="P87" s="48"/>
    </row>
    <row r="88" spans="2:16" s="45" customFormat="1" x14ac:dyDescent="0.25">
      <c r="B88" s="48"/>
      <c r="C88" s="101"/>
      <c r="D88" s="101"/>
      <c r="E88" s="101"/>
      <c r="F88" s="101"/>
      <c r="G88" s="101"/>
      <c r="H88" s="101"/>
      <c r="I88" s="101"/>
      <c r="J88" s="101"/>
      <c r="K88" s="101"/>
      <c r="L88" s="101"/>
      <c r="M88" s="101"/>
      <c r="N88" s="101"/>
      <c r="O88" s="101"/>
      <c r="P88" s="48"/>
    </row>
    <row r="89" spans="2:16" s="45" customFormat="1" x14ac:dyDescent="0.25">
      <c r="B89" s="48"/>
      <c r="C89" s="101"/>
      <c r="D89" s="101"/>
      <c r="E89" s="101"/>
      <c r="F89" s="101"/>
      <c r="G89" s="101"/>
      <c r="H89" s="101"/>
      <c r="I89" s="101"/>
      <c r="J89" s="101"/>
      <c r="K89" s="101"/>
      <c r="L89" s="101"/>
      <c r="M89" s="101"/>
      <c r="N89" s="101"/>
      <c r="O89" s="101"/>
      <c r="P89" s="48"/>
    </row>
    <row r="90" spans="2:16" s="45" customFormat="1" x14ac:dyDescent="0.25">
      <c r="B90" s="48"/>
      <c r="C90" s="101"/>
      <c r="D90" s="101"/>
      <c r="E90" s="101"/>
      <c r="F90" s="101"/>
      <c r="G90" s="101"/>
      <c r="H90" s="101"/>
      <c r="I90" s="101"/>
      <c r="J90" s="101"/>
      <c r="K90" s="101"/>
      <c r="L90" s="101"/>
      <c r="M90" s="101"/>
      <c r="N90" s="101"/>
      <c r="O90" s="101"/>
      <c r="P90" s="48"/>
    </row>
    <row r="91" spans="2:16" s="45" customFormat="1" x14ac:dyDescent="0.25">
      <c r="B91" s="48"/>
      <c r="C91" s="101"/>
      <c r="D91" s="101"/>
      <c r="E91" s="101"/>
      <c r="F91" s="101"/>
      <c r="G91" s="101"/>
      <c r="H91" s="101"/>
      <c r="I91" s="101"/>
      <c r="J91" s="101"/>
      <c r="K91" s="101"/>
      <c r="L91" s="101"/>
      <c r="M91" s="101"/>
      <c r="N91" s="101"/>
      <c r="O91" s="101"/>
      <c r="P91" s="48"/>
    </row>
    <row r="92" spans="2:16" s="45" customFormat="1" x14ac:dyDescent="0.25">
      <c r="B92" s="48"/>
      <c r="C92" s="101"/>
      <c r="D92" s="101"/>
      <c r="E92" s="101"/>
      <c r="F92" s="101"/>
      <c r="G92" s="101"/>
      <c r="H92" s="101"/>
      <c r="I92" s="101"/>
      <c r="J92" s="101"/>
      <c r="K92" s="101"/>
      <c r="L92" s="101"/>
      <c r="M92" s="101"/>
      <c r="N92" s="101"/>
      <c r="O92" s="101"/>
      <c r="P92" s="48"/>
    </row>
    <row r="93" spans="2:16" s="45" customFormat="1" x14ac:dyDescent="0.25">
      <c r="B93" s="48"/>
      <c r="C93" s="102" t="s">
        <v>137</v>
      </c>
      <c r="D93" s="101"/>
      <c r="E93" s="101"/>
      <c r="F93" s="101"/>
      <c r="G93" s="101"/>
      <c r="H93" s="101"/>
      <c r="I93" s="101"/>
      <c r="J93" s="101"/>
      <c r="K93" s="101"/>
      <c r="L93" s="101"/>
      <c r="M93" s="101"/>
      <c r="N93" s="101"/>
      <c r="O93" s="101"/>
      <c r="P93" s="48"/>
    </row>
    <row r="94" spans="2:16" s="45" customFormat="1" x14ac:dyDescent="0.25">
      <c r="B94" s="48"/>
      <c r="C94" s="101"/>
      <c r="D94" s="101"/>
      <c r="E94" s="101"/>
      <c r="F94" s="101"/>
      <c r="G94" s="101"/>
      <c r="H94" s="101"/>
      <c r="I94" s="101"/>
      <c r="J94" s="101"/>
      <c r="K94" s="101"/>
      <c r="L94" s="101"/>
      <c r="M94" s="101"/>
      <c r="N94" s="101"/>
      <c r="O94" s="101"/>
      <c r="P94" s="48"/>
    </row>
    <row r="95" spans="2:16" s="45" customFormat="1" x14ac:dyDescent="0.25">
      <c r="B95" s="48"/>
      <c r="C95" s="101"/>
      <c r="D95" s="101"/>
      <c r="E95" s="101"/>
      <c r="F95" s="101"/>
      <c r="G95" s="101"/>
      <c r="H95" s="101"/>
      <c r="I95" s="101"/>
      <c r="J95" s="101"/>
      <c r="K95" s="101"/>
      <c r="L95" s="101"/>
      <c r="M95" s="101"/>
      <c r="N95" s="101"/>
      <c r="O95" s="101"/>
      <c r="P95" s="48"/>
    </row>
    <row r="96" spans="2:16" s="45" customFormat="1" x14ac:dyDescent="0.25">
      <c r="B96" s="48"/>
      <c r="C96" s="101"/>
      <c r="D96" s="101"/>
      <c r="E96" s="101"/>
      <c r="F96" s="101"/>
      <c r="G96" s="101"/>
      <c r="H96" s="101"/>
      <c r="I96" s="101"/>
      <c r="J96" s="101"/>
      <c r="K96" s="101"/>
      <c r="L96" s="101"/>
      <c r="M96" s="101"/>
      <c r="N96" s="101"/>
      <c r="O96" s="101"/>
      <c r="P96" s="48"/>
    </row>
    <row r="97" spans="2:16" s="45" customFormat="1" x14ac:dyDescent="0.25">
      <c r="B97" s="48"/>
      <c r="C97" s="101"/>
      <c r="D97" s="101"/>
      <c r="E97" s="101"/>
      <c r="F97" s="101"/>
      <c r="G97" s="101"/>
      <c r="H97" s="101"/>
      <c r="I97" s="101"/>
      <c r="J97" s="101"/>
      <c r="K97" s="101"/>
      <c r="L97" s="101"/>
      <c r="M97" s="101"/>
      <c r="N97" s="101"/>
      <c r="O97" s="101"/>
      <c r="P97" s="48"/>
    </row>
    <row r="98" spans="2:16" s="45" customFormat="1" x14ac:dyDescent="0.25">
      <c r="B98" s="48"/>
      <c r="C98" s="101"/>
      <c r="D98" s="101"/>
      <c r="E98" s="101"/>
      <c r="F98" s="101"/>
      <c r="G98" s="101"/>
      <c r="H98" s="101"/>
      <c r="I98" s="101"/>
      <c r="J98" s="101"/>
      <c r="K98" s="101"/>
      <c r="L98" s="101"/>
      <c r="M98" s="101"/>
      <c r="N98" s="101"/>
      <c r="O98" s="101"/>
      <c r="P98" s="48"/>
    </row>
    <row r="99" spans="2:16" s="45" customFormat="1" x14ac:dyDescent="0.25">
      <c r="B99" s="48"/>
      <c r="C99" s="101"/>
      <c r="D99" s="101"/>
      <c r="E99" s="101"/>
      <c r="F99" s="101"/>
      <c r="G99" s="101"/>
      <c r="H99" s="101"/>
      <c r="I99" s="101"/>
      <c r="J99" s="101"/>
      <c r="K99" s="101"/>
      <c r="L99" s="101"/>
      <c r="M99" s="101"/>
      <c r="N99" s="101"/>
      <c r="O99" s="101"/>
      <c r="P99" s="48"/>
    </row>
    <row r="100" spans="2:16" s="45" customFormat="1" x14ac:dyDescent="0.25">
      <c r="B100" s="48"/>
      <c r="C100" s="101"/>
      <c r="D100" s="101"/>
      <c r="E100" s="101"/>
      <c r="F100" s="101"/>
      <c r="G100" s="101"/>
      <c r="H100" s="101"/>
      <c r="I100" s="101"/>
      <c r="J100" s="101"/>
      <c r="K100" s="101"/>
      <c r="L100" s="101"/>
      <c r="M100" s="101"/>
      <c r="N100" s="101"/>
      <c r="O100" s="101"/>
      <c r="P100" s="48"/>
    </row>
    <row r="101" spans="2:16" s="45" customFormat="1" ht="15" customHeight="1" x14ac:dyDescent="0.25">
      <c r="B101" s="48"/>
      <c r="C101" s="177" t="s">
        <v>180</v>
      </c>
      <c r="D101" s="177"/>
      <c r="E101" s="177"/>
      <c r="F101" s="177"/>
      <c r="G101" s="177"/>
      <c r="H101" s="177"/>
      <c r="I101" s="177"/>
      <c r="J101" s="177"/>
      <c r="K101" s="177"/>
      <c r="L101" s="177"/>
      <c r="M101" s="177"/>
      <c r="N101" s="177"/>
      <c r="O101" s="177"/>
      <c r="P101" s="48"/>
    </row>
    <row r="102" spans="2:16" s="45" customFormat="1" x14ac:dyDescent="0.25">
      <c r="B102" s="48"/>
      <c r="C102" s="177"/>
      <c r="D102" s="177"/>
      <c r="E102" s="177"/>
      <c r="F102" s="177"/>
      <c r="G102" s="177"/>
      <c r="H102" s="177"/>
      <c r="I102" s="177"/>
      <c r="J102" s="177"/>
      <c r="K102" s="177"/>
      <c r="L102" s="177"/>
      <c r="M102" s="177"/>
      <c r="N102" s="177"/>
      <c r="O102" s="177"/>
      <c r="P102" s="48"/>
    </row>
    <row r="103" spans="2:16" s="45" customFormat="1" x14ac:dyDescent="0.25">
      <c r="B103" s="48"/>
      <c r="C103" s="177"/>
      <c r="D103" s="177"/>
      <c r="E103" s="177"/>
      <c r="F103" s="177"/>
      <c r="G103" s="177"/>
      <c r="H103" s="177"/>
      <c r="I103" s="177"/>
      <c r="J103" s="177"/>
      <c r="K103" s="177"/>
      <c r="L103" s="177"/>
      <c r="M103" s="177"/>
      <c r="N103" s="177"/>
      <c r="O103" s="177"/>
      <c r="P103" s="48"/>
    </row>
    <row r="104" spans="2:16" s="45" customFormat="1" x14ac:dyDescent="0.25">
      <c r="B104" s="48"/>
      <c r="C104" s="101"/>
      <c r="D104" s="101"/>
      <c r="E104" s="101"/>
      <c r="F104" s="101"/>
      <c r="G104" s="101"/>
      <c r="H104" s="101"/>
      <c r="I104" s="101"/>
      <c r="J104" s="101"/>
      <c r="K104" s="101"/>
      <c r="L104" s="101"/>
      <c r="M104" s="101"/>
      <c r="N104" s="101"/>
      <c r="O104" s="101"/>
      <c r="P104" s="48"/>
    </row>
    <row r="105" spans="2:16" s="45" customFormat="1" x14ac:dyDescent="0.25">
      <c r="B105" s="48"/>
      <c r="C105" s="101"/>
      <c r="D105" s="101"/>
      <c r="E105" s="101"/>
      <c r="F105" s="101"/>
      <c r="G105" s="101"/>
      <c r="H105" s="101"/>
      <c r="I105" s="101"/>
      <c r="J105" s="101"/>
      <c r="K105" s="101"/>
      <c r="L105" s="101"/>
      <c r="M105" s="101"/>
      <c r="N105" s="101"/>
      <c r="O105" s="101"/>
      <c r="P105" s="48"/>
    </row>
    <row r="106" spans="2:16" s="45" customFormat="1" x14ac:dyDescent="0.25">
      <c r="B106" s="48"/>
      <c r="C106" s="101"/>
      <c r="D106" s="101"/>
      <c r="E106" s="101"/>
      <c r="F106" s="101"/>
      <c r="G106" s="101"/>
      <c r="H106" s="101"/>
      <c r="I106" s="101"/>
      <c r="J106" s="101"/>
      <c r="K106" s="101"/>
      <c r="L106" s="101"/>
      <c r="M106" s="101"/>
      <c r="N106" s="101"/>
      <c r="O106" s="101"/>
      <c r="P106" s="48"/>
    </row>
    <row r="107" spans="2:16" s="45" customFormat="1" x14ac:dyDescent="0.25">
      <c r="B107" s="48"/>
      <c r="C107" s="101"/>
      <c r="D107" s="101"/>
      <c r="E107" s="101"/>
      <c r="F107" s="101"/>
      <c r="G107" s="101"/>
      <c r="H107" s="101"/>
      <c r="I107" s="101"/>
      <c r="J107" s="101"/>
      <c r="K107" s="101"/>
      <c r="L107" s="101"/>
      <c r="M107" s="101"/>
      <c r="N107" s="101"/>
      <c r="O107" s="101"/>
      <c r="P107" s="48"/>
    </row>
    <row r="108" spans="2:16" s="45" customFormat="1" x14ac:dyDescent="0.25">
      <c r="B108" s="48"/>
      <c r="C108" s="101"/>
      <c r="D108" s="101"/>
      <c r="E108" s="101"/>
      <c r="F108" s="101"/>
      <c r="G108" s="101"/>
      <c r="H108" s="101"/>
      <c r="I108" s="101"/>
      <c r="J108" s="101"/>
      <c r="K108" s="101"/>
      <c r="L108" s="101"/>
      <c r="M108" s="101"/>
      <c r="N108" s="101"/>
      <c r="O108" s="101"/>
      <c r="P108" s="48"/>
    </row>
    <row r="109" spans="2:16" s="45" customFormat="1" x14ac:dyDescent="0.25">
      <c r="B109" s="48"/>
      <c r="C109" s="101"/>
      <c r="D109" s="101"/>
      <c r="E109" s="101"/>
      <c r="F109" s="101"/>
      <c r="G109" s="101"/>
      <c r="H109" s="101"/>
      <c r="I109" s="101"/>
      <c r="J109" s="101"/>
      <c r="K109" s="101"/>
      <c r="L109" s="101"/>
      <c r="M109" s="101"/>
      <c r="N109" s="101"/>
      <c r="O109" s="101"/>
      <c r="P109" s="48"/>
    </row>
    <row r="110" spans="2:16" s="45" customFormat="1" x14ac:dyDescent="0.25">
      <c r="B110" s="48"/>
      <c r="C110" s="101"/>
      <c r="D110" s="101"/>
      <c r="E110" s="101"/>
      <c r="F110" s="101"/>
      <c r="G110" s="101"/>
      <c r="H110" s="101"/>
      <c r="I110" s="101"/>
      <c r="J110" s="101"/>
      <c r="K110" s="101"/>
      <c r="L110" s="101"/>
      <c r="M110" s="101"/>
      <c r="N110" s="101"/>
      <c r="O110" s="101"/>
      <c r="P110" s="48"/>
    </row>
    <row r="111" spans="2:16" s="45" customFormat="1" x14ac:dyDescent="0.25">
      <c r="B111" s="48"/>
      <c r="C111" s="101"/>
      <c r="D111" s="101"/>
      <c r="E111" s="101"/>
      <c r="F111" s="101"/>
      <c r="G111" s="101"/>
      <c r="H111" s="101"/>
      <c r="I111" s="101"/>
      <c r="J111" s="101"/>
      <c r="K111" s="101"/>
      <c r="L111" s="101"/>
      <c r="M111" s="101"/>
      <c r="N111" s="101"/>
      <c r="O111" s="101"/>
      <c r="P111" s="48"/>
    </row>
    <row r="112" spans="2:16" s="45" customFormat="1" x14ac:dyDescent="0.25">
      <c r="B112" s="48"/>
      <c r="C112" s="177" t="s">
        <v>138</v>
      </c>
      <c r="D112" s="177"/>
      <c r="E112" s="177"/>
      <c r="F112" s="177"/>
      <c r="G112" s="177"/>
      <c r="H112" s="177"/>
      <c r="I112" s="177"/>
      <c r="J112" s="177"/>
      <c r="K112" s="177"/>
      <c r="L112" s="177"/>
      <c r="M112" s="177"/>
      <c r="N112" s="177"/>
      <c r="O112" s="177"/>
      <c r="P112" s="48"/>
    </row>
    <row r="113" spans="2:16" s="45" customFormat="1" x14ac:dyDescent="0.25">
      <c r="B113" s="48"/>
      <c r="C113" s="177"/>
      <c r="D113" s="177"/>
      <c r="E113" s="177"/>
      <c r="F113" s="177"/>
      <c r="G113" s="177"/>
      <c r="H113" s="177"/>
      <c r="I113" s="177"/>
      <c r="J113" s="177"/>
      <c r="K113" s="177"/>
      <c r="L113" s="177"/>
      <c r="M113" s="177"/>
      <c r="N113" s="177"/>
      <c r="O113" s="177"/>
      <c r="P113" s="48"/>
    </row>
    <row r="114" spans="2:16" s="45" customFormat="1" x14ac:dyDescent="0.25">
      <c r="B114" s="48"/>
      <c r="C114" s="102"/>
      <c r="D114" s="101"/>
      <c r="E114" s="101"/>
      <c r="F114" s="101"/>
      <c r="G114" s="101"/>
      <c r="H114" s="101"/>
      <c r="I114" s="101"/>
      <c r="J114" s="101"/>
      <c r="K114" s="101"/>
      <c r="L114" s="101"/>
      <c r="M114" s="101"/>
      <c r="N114" s="101"/>
      <c r="O114" s="101"/>
      <c r="P114" s="48"/>
    </row>
    <row r="115" spans="2:16" s="45" customFormat="1" x14ac:dyDescent="0.25">
      <c r="B115" s="48"/>
      <c r="C115" s="102"/>
      <c r="D115" s="101"/>
      <c r="E115" s="101"/>
      <c r="F115" s="101"/>
      <c r="G115" s="101"/>
      <c r="H115" s="101"/>
      <c r="I115" s="101"/>
      <c r="J115" s="101"/>
      <c r="K115" s="101"/>
      <c r="L115" s="101"/>
      <c r="M115" s="101"/>
      <c r="N115" s="101"/>
      <c r="O115" s="101"/>
      <c r="P115" s="48"/>
    </row>
    <row r="116" spans="2:16" s="45" customFormat="1" x14ac:dyDescent="0.25">
      <c r="B116" s="48"/>
      <c r="C116" s="102"/>
      <c r="D116" s="101"/>
      <c r="E116" s="101"/>
      <c r="F116" s="101"/>
      <c r="G116" s="101"/>
      <c r="H116" s="101"/>
      <c r="I116" s="101"/>
      <c r="J116" s="101"/>
      <c r="K116" s="101"/>
      <c r="L116" s="101"/>
      <c r="M116" s="101"/>
      <c r="N116" s="101"/>
      <c r="O116" s="101"/>
      <c r="P116" s="48"/>
    </row>
    <row r="117" spans="2:16" s="45" customFormat="1" x14ac:dyDescent="0.25">
      <c r="B117" s="48"/>
      <c r="C117" s="102"/>
      <c r="D117" s="101"/>
      <c r="E117" s="101"/>
      <c r="F117" s="101"/>
      <c r="G117" s="101"/>
      <c r="H117" s="101"/>
      <c r="I117" s="101"/>
      <c r="J117" s="101"/>
      <c r="K117" s="101"/>
      <c r="L117" s="101"/>
      <c r="M117" s="101"/>
      <c r="N117" s="101"/>
      <c r="O117" s="101"/>
      <c r="P117" s="48"/>
    </row>
    <row r="118" spans="2:16" s="45" customFormat="1" x14ac:dyDescent="0.25">
      <c r="B118" s="48"/>
      <c r="C118" s="102"/>
      <c r="D118" s="101"/>
      <c r="E118" s="101"/>
      <c r="F118" s="101"/>
      <c r="G118" s="101"/>
      <c r="H118" s="101"/>
      <c r="I118" s="101"/>
      <c r="J118" s="101"/>
      <c r="K118" s="101"/>
      <c r="L118" s="101"/>
      <c r="M118" s="101"/>
      <c r="N118" s="101"/>
      <c r="O118" s="101"/>
      <c r="P118" s="48"/>
    </row>
    <row r="119" spans="2:16" ht="15.75" x14ac:dyDescent="0.25">
      <c r="B119" s="2"/>
      <c r="C119" s="110" t="s">
        <v>187</v>
      </c>
      <c r="D119" s="2"/>
      <c r="E119" s="2"/>
      <c r="F119" s="2"/>
      <c r="G119" s="2"/>
      <c r="H119" s="2"/>
      <c r="I119" s="2"/>
      <c r="J119" s="2"/>
      <c r="K119" s="2"/>
      <c r="L119" s="2"/>
      <c r="M119" s="2"/>
      <c r="N119" s="2"/>
      <c r="O119" s="2"/>
      <c r="P119" s="2"/>
    </row>
    <row r="120" spans="2:16" x14ac:dyDescent="0.25">
      <c r="B120" s="2"/>
      <c r="C120" s="173" t="s">
        <v>196</v>
      </c>
      <c r="D120" s="173"/>
      <c r="E120" s="173"/>
      <c r="F120" s="173"/>
      <c r="G120" s="173"/>
      <c r="H120" s="173"/>
      <c r="I120" s="173"/>
      <c r="J120" s="173"/>
      <c r="K120" s="173"/>
      <c r="L120" s="173"/>
      <c r="M120" s="173"/>
      <c r="N120" s="173"/>
      <c r="O120" s="173"/>
      <c r="P120" s="2"/>
    </row>
    <row r="121" spans="2:16" x14ac:dyDescent="0.25">
      <c r="B121" s="2"/>
      <c r="C121" s="173"/>
      <c r="D121" s="173"/>
      <c r="E121" s="173"/>
      <c r="F121" s="173"/>
      <c r="G121" s="173"/>
      <c r="H121" s="173"/>
      <c r="I121" s="173"/>
      <c r="J121" s="173"/>
      <c r="K121" s="173"/>
      <c r="L121" s="173"/>
      <c r="M121" s="173"/>
      <c r="N121" s="173"/>
      <c r="O121" s="173"/>
      <c r="P121" s="2"/>
    </row>
    <row r="122" spans="2:16" x14ac:dyDescent="0.25">
      <c r="B122" s="2"/>
      <c r="C122" s="173"/>
      <c r="D122" s="173"/>
      <c r="E122" s="173"/>
      <c r="F122" s="173"/>
      <c r="G122" s="173"/>
      <c r="H122" s="173"/>
      <c r="I122" s="173"/>
      <c r="J122" s="173"/>
      <c r="K122" s="173"/>
      <c r="L122" s="173"/>
      <c r="M122" s="173"/>
      <c r="N122" s="173"/>
      <c r="O122" s="173"/>
      <c r="P122" s="2"/>
    </row>
    <row r="123" spans="2:16" x14ac:dyDescent="0.25">
      <c r="B123" s="2"/>
      <c r="C123" s="173"/>
      <c r="D123" s="173"/>
      <c r="E123" s="173"/>
      <c r="F123" s="173"/>
      <c r="G123" s="173"/>
      <c r="H123" s="173"/>
      <c r="I123" s="173"/>
      <c r="J123" s="173"/>
      <c r="K123" s="173"/>
      <c r="L123" s="173"/>
      <c r="M123" s="173"/>
      <c r="N123" s="173"/>
      <c r="O123" s="173"/>
      <c r="P123" s="2"/>
    </row>
    <row r="124" spans="2:16" x14ac:dyDescent="0.25">
      <c r="B124" s="2"/>
      <c r="C124" s="173"/>
      <c r="D124" s="173"/>
      <c r="E124" s="173"/>
      <c r="F124" s="173"/>
      <c r="G124" s="173"/>
      <c r="H124" s="173"/>
      <c r="I124" s="173"/>
      <c r="J124" s="173"/>
      <c r="K124" s="173"/>
      <c r="L124" s="173"/>
      <c r="M124" s="173"/>
      <c r="N124" s="173"/>
      <c r="O124" s="173"/>
      <c r="P124" s="2"/>
    </row>
    <row r="125" spans="2:16" s="45" customFormat="1" x14ac:dyDescent="0.25">
      <c r="B125" s="48"/>
      <c r="C125" s="173"/>
      <c r="D125" s="173"/>
      <c r="E125" s="173"/>
      <c r="F125" s="173"/>
      <c r="G125" s="173"/>
      <c r="H125" s="173"/>
      <c r="I125" s="173"/>
      <c r="J125" s="173"/>
      <c r="K125" s="173"/>
      <c r="L125" s="173"/>
      <c r="M125" s="173"/>
      <c r="N125" s="173"/>
      <c r="O125" s="173"/>
      <c r="P125" s="48"/>
    </row>
    <row r="126" spans="2:16" s="45" customFormat="1" x14ac:dyDescent="0.25">
      <c r="B126" s="48"/>
      <c r="C126" s="100"/>
      <c r="D126" s="100"/>
      <c r="E126" s="100"/>
      <c r="F126" s="100"/>
      <c r="G126" s="100"/>
      <c r="H126" s="100"/>
      <c r="I126" s="100"/>
      <c r="J126" s="100"/>
      <c r="K126" s="100"/>
      <c r="L126" s="100"/>
      <c r="M126" s="100"/>
      <c r="N126" s="100"/>
      <c r="O126" s="100"/>
      <c r="P126" s="48"/>
    </row>
    <row r="127" spans="2:16" s="45" customFormat="1" x14ac:dyDescent="0.25">
      <c r="B127" s="48"/>
      <c r="C127" s="100"/>
      <c r="D127" s="100"/>
      <c r="E127" s="100"/>
      <c r="F127" s="100"/>
      <c r="G127" s="100"/>
      <c r="H127" s="100"/>
      <c r="I127" s="100"/>
      <c r="J127" s="100"/>
      <c r="K127" s="100"/>
      <c r="L127" s="100"/>
      <c r="M127" s="100"/>
      <c r="N127" s="100"/>
      <c r="O127" s="100"/>
      <c r="P127" s="48"/>
    </row>
    <row r="128" spans="2:16" s="45" customFormat="1" x14ac:dyDescent="0.25">
      <c r="B128" s="48"/>
      <c r="C128" s="100"/>
      <c r="D128" s="100"/>
      <c r="E128" s="100"/>
      <c r="F128" s="100"/>
      <c r="G128" s="100"/>
      <c r="H128" s="100"/>
      <c r="I128" s="100"/>
      <c r="J128" s="100"/>
      <c r="K128" s="100"/>
      <c r="L128" s="100"/>
      <c r="M128" s="100"/>
      <c r="N128" s="100"/>
      <c r="O128" s="100"/>
      <c r="P128" s="48"/>
    </row>
    <row r="129" spans="2:16" s="45" customFormat="1" x14ac:dyDescent="0.25">
      <c r="B129" s="48"/>
      <c r="C129" s="100"/>
      <c r="D129" s="100"/>
      <c r="E129" s="100"/>
      <c r="F129" s="100"/>
      <c r="G129" s="100"/>
      <c r="H129" s="100"/>
      <c r="I129" s="100"/>
      <c r="J129" s="100"/>
      <c r="K129" s="100"/>
      <c r="L129" s="100"/>
      <c r="M129" s="100"/>
      <c r="N129" s="100"/>
      <c r="O129" s="100"/>
      <c r="P129" s="48"/>
    </row>
    <row r="130" spans="2:16" s="20" customFormat="1" x14ac:dyDescent="0.25">
      <c r="B130" s="2"/>
      <c r="C130" s="25"/>
      <c r="D130" s="25"/>
      <c r="E130" s="25"/>
      <c r="F130" s="25"/>
      <c r="G130" s="25"/>
      <c r="H130" s="25"/>
      <c r="I130" s="25"/>
      <c r="J130" s="25"/>
      <c r="K130" s="25"/>
      <c r="L130" s="25"/>
      <c r="M130" s="25"/>
      <c r="N130" s="25"/>
      <c r="O130" s="25"/>
      <c r="P130" s="2"/>
    </row>
    <row r="131" spans="2:16" ht="15.75" x14ac:dyDescent="0.25">
      <c r="B131" s="2"/>
      <c r="C131" s="110" t="s">
        <v>188</v>
      </c>
      <c r="D131" s="2"/>
      <c r="E131" s="2"/>
      <c r="F131" s="2"/>
      <c r="G131" s="2"/>
      <c r="H131" s="2"/>
      <c r="I131" s="2"/>
      <c r="J131" s="2"/>
      <c r="K131" s="2"/>
      <c r="L131" s="2"/>
      <c r="M131" s="2"/>
      <c r="N131" s="2"/>
      <c r="O131" s="2"/>
      <c r="P131" s="2"/>
    </row>
    <row r="132" spans="2:16" ht="15" customHeight="1" x14ac:dyDescent="0.25">
      <c r="B132" s="2"/>
      <c r="C132" s="173" t="s">
        <v>182</v>
      </c>
      <c r="D132" s="173"/>
      <c r="E132" s="173"/>
      <c r="F132" s="173"/>
      <c r="G132" s="173"/>
      <c r="H132" s="173"/>
      <c r="I132" s="173"/>
      <c r="J132" s="173"/>
      <c r="K132" s="173"/>
      <c r="L132" s="173"/>
      <c r="M132" s="173"/>
      <c r="N132" s="173"/>
      <c r="O132" s="173"/>
      <c r="P132" s="2"/>
    </row>
    <row r="133" spans="2:16" x14ac:dyDescent="0.25">
      <c r="B133" s="2"/>
      <c r="C133" s="173"/>
      <c r="D133" s="173"/>
      <c r="E133" s="173"/>
      <c r="F133" s="173"/>
      <c r="G133" s="173"/>
      <c r="H133" s="173"/>
      <c r="I133" s="173"/>
      <c r="J133" s="173"/>
      <c r="K133" s="173"/>
      <c r="L133" s="173"/>
      <c r="M133" s="173"/>
      <c r="N133" s="173"/>
      <c r="O133" s="173"/>
      <c r="P133" s="2"/>
    </row>
    <row r="134" spans="2:16" x14ac:dyDescent="0.25">
      <c r="B134" s="2"/>
      <c r="C134" s="173"/>
      <c r="D134" s="173"/>
      <c r="E134" s="173"/>
      <c r="F134" s="173"/>
      <c r="G134" s="173"/>
      <c r="H134" s="173"/>
      <c r="I134" s="173"/>
      <c r="J134" s="173"/>
      <c r="K134" s="173"/>
      <c r="L134" s="173"/>
      <c r="M134" s="173"/>
      <c r="N134" s="173"/>
      <c r="O134" s="173"/>
      <c r="P134" s="2"/>
    </row>
    <row r="135" spans="2:16" x14ac:dyDescent="0.25">
      <c r="B135" s="2"/>
      <c r="C135" s="173"/>
      <c r="D135" s="173"/>
      <c r="E135" s="173"/>
      <c r="F135" s="173"/>
      <c r="G135" s="173"/>
      <c r="H135" s="173"/>
      <c r="I135" s="173"/>
      <c r="J135" s="173"/>
      <c r="K135" s="173"/>
      <c r="L135" s="173"/>
      <c r="M135" s="173"/>
      <c r="N135" s="173"/>
      <c r="O135" s="173"/>
      <c r="P135" s="2"/>
    </row>
    <row r="136" spans="2:16" x14ac:dyDescent="0.25">
      <c r="B136" s="2"/>
      <c r="C136" s="173"/>
      <c r="D136" s="173"/>
      <c r="E136" s="173"/>
      <c r="F136" s="173"/>
      <c r="G136" s="173"/>
      <c r="H136" s="173"/>
      <c r="I136" s="173"/>
      <c r="J136" s="173"/>
      <c r="K136" s="173"/>
      <c r="L136" s="173"/>
      <c r="M136" s="173"/>
      <c r="N136" s="173"/>
      <c r="O136" s="173"/>
      <c r="P136" s="2"/>
    </row>
    <row r="137" spans="2:16" x14ac:dyDescent="0.25">
      <c r="B137" s="2"/>
      <c r="C137" s="173"/>
      <c r="D137" s="173"/>
      <c r="E137" s="173"/>
      <c r="F137" s="173"/>
      <c r="G137" s="173"/>
      <c r="H137" s="173"/>
      <c r="I137" s="173"/>
      <c r="J137" s="173"/>
      <c r="K137" s="173"/>
      <c r="L137" s="173"/>
      <c r="M137" s="173"/>
      <c r="N137" s="173"/>
      <c r="O137" s="173"/>
      <c r="P137" s="2"/>
    </row>
    <row r="138" spans="2:16" s="45" customFormat="1" x14ac:dyDescent="0.25">
      <c r="B138" s="48"/>
      <c r="C138" s="100"/>
      <c r="D138" s="100"/>
      <c r="E138" s="100"/>
      <c r="F138" s="100"/>
      <c r="G138" s="100"/>
      <c r="H138" s="100"/>
      <c r="I138" s="100"/>
      <c r="J138" s="100"/>
      <c r="K138" s="100"/>
      <c r="L138" s="100"/>
      <c r="M138" s="100"/>
      <c r="N138" s="100"/>
      <c r="O138" s="100"/>
      <c r="P138" s="48"/>
    </row>
    <row r="139" spans="2:16" s="45" customFormat="1" x14ac:dyDescent="0.25">
      <c r="B139" s="48"/>
      <c r="C139" s="100"/>
      <c r="D139" s="100"/>
      <c r="E139" s="100"/>
      <c r="F139" s="100"/>
      <c r="G139" s="100"/>
      <c r="H139" s="100"/>
      <c r="I139" s="100"/>
      <c r="J139" s="100"/>
      <c r="K139" s="100"/>
      <c r="L139" s="100"/>
      <c r="M139" s="100"/>
      <c r="N139" s="100"/>
      <c r="O139" s="100"/>
      <c r="P139" s="48"/>
    </row>
    <row r="140" spans="2:16" s="45" customFormat="1" x14ac:dyDescent="0.25">
      <c r="B140" s="48"/>
      <c r="C140" s="100"/>
      <c r="D140" s="100"/>
      <c r="E140" s="100"/>
      <c r="F140" s="100"/>
      <c r="G140" s="100"/>
      <c r="H140" s="100"/>
      <c r="I140" s="100"/>
      <c r="J140" s="100"/>
      <c r="K140" s="100"/>
      <c r="L140" s="100"/>
      <c r="M140" s="100"/>
      <c r="N140" s="100"/>
      <c r="O140" s="100"/>
      <c r="P140" s="48"/>
    </row>
    <row r="141" spans="2:16" s="45" customFormat="1" x14ac:dyDescent="0.25">
      <c r="B141" s="48"/>
      <c r="C141" s="100"/>
      <c r="D141" s="100"/>
      <c r="E141" s="100"/>
      <c r="F141" s="100"/>
      <c r="G141" s="100"/>
      <c r="H141" s="100"/>
      <c r="I141" s="100"/>
      <c r="J141" s="100"/>
      <c r="K141" s="100"/>
      <c r="L141" s="100"/>
      <c r="M141" s="100"/>
      <c r="N141" s="100"/>
      <c r="O141" s="100"/>
      <c r="P141" s="48"/>
    </row>
    <row r="142" spans="2:16" s="45" customFormat="1" x14ac:dyDescent="0.25">
      <c r="B142" s="48"/>
      <c r="C142" s="161"/>
      <c r="D142" s="161"/>
      <c r="E142" s="161"/>
      <c r="F142" s="161"/>
      <c r="G142" s="161"/>
      <c r="H142" s="161"/>
      <c r="I142" s="161"/>
      <c r="J142" s="161"/>
      <c r="K142" s="161"/>
      <c r="L142" s="161"/>
      <c r="M142" s="161"/>
      <c r="N142" s="161"/>
      <c r="O142" s="161"/>
      <c r="P142" s="48"/>
    </row>
    <row r="143" spans="2:16" s="45" customFormat="1" x14ac:dyDescent="0.25">
      <c r="B143" s="48"/>
      <c r="C143" s="100"/>
      <c r="D143" s="100"/>
      <c r="E143" s="100"/>
      <c r="F143" s="100"/>
      <c r="G143" s="100"/>
      <c r="H143" s="100"/>
      <c r="I143" s="100"/>
      <c r="J143" s="100"/>
      <c r="K143" s="100"/>
      <c r="L143" s="100"/>
      <c r="M143" s="100"/>
      <c r="N143" s="100"/>
      <c r="O143" s="100"/>
      <c r="P143" s="48"/>
    </row>
    <row r="144" spans="2:16" s="45" customFormat="1" ht="15.75" x14ac:dyDescent="0.25">
      <c r="B144" s="48"/>
      <c r="C144" s="111" t="s">
        <v>195</v>
      </c>
      <c r="D144" s="75"/>
      <c r="E144" s="75"/>
      <c r="F144" s="75"/>
      <c r="G144" s="75"/>
      <c r="H144" s="75"/>
      <c r="I144" s="75"/>
      <c r="J144" s="75"/>
      <c r="K144" s="75"/>
      <c r="L144" s="75"/>
      <c r="M144" s="75"/>
      <c r="N144" s="48"/>
      <c r="O144" s="48"/>
      <c r="P144" s="48"/>
    </row>
    <row r="145" spans="2:16" s="45" customFormat="1" ht="15" customHeight="1" x14ac:dyDescent="0.25">
      <c r="B145" s="48"/>
      <c r="C145" s="173" t="s">
        <v>198</v>
      </c>
      <c r="D145" s="173"/>
      <c r="E145" s="173"/>
      <c r="F145" s="173"/>
      <c r="G145" s="173"/>
      <c r="H145" s="173"/>
      <c r="I145" s="173"/>
      <c r="J145" s="173"/>
      <c r="K145" s="173"/>
      <c r="L145" s="173"/>
      <c r="M145" s="173"/>
      <c r="N145" s="173"/>
      <c r="O145" s="173"/>
      <c r="P145" s="48"/>
    </row>
    <row r="146" spans="2:16" s="45" customFormat="1" x14ac:dyDescent="0.25">
      <c r="B146" s="48"/>
      <c r="C146" s="173"/>
      <c r="D146" s="173"/>
      <c r="E146" s="173"/>
      <c r="F146" s="173"/>
      <c r="G146" s="173"/>
      <c r="H146" s="173"/>
      <c r="I146" s="173"/>
      <c r="J146" s="173"/>
      <c r="K146" s="173"/>
      <c r="L146" s="173"/>
      <c r="M146" s="173"/>
      <c r="N146" s="173"/>
      <c r="O146" s="173"/>
      <c r="P146" s="48"/>
    </row>
    <row r="147" spans="2:16" s="45" customFormat="1" x14ac:dyDescent="0.25">
      <c r="B147" s="48"/>
      <c r="C147" s="173"/>
      <c r="D147" s="173"/>
      <c r="E147" s="173"/>
      <c r="F147" s="173"/>
      <c r="G147" s="173"/>
      <c r="H147" s="173"/>
      <c r="I147" s="173"/>
      <c r="J147" s="173"/>
      <c r="K147" s="173"/>
      <c r="L147" s="173"/>
      <c r="M147" s="173"/>
      <c r="N147" s="173"/>
      <c r="O147" s="173"/>
      <c r="P147" s="48"/>
    </row>
    <row r="148" spans="2:16" s="45" customFormat="1" x14ac:dyDescent="0.25">
      <c r="B148" s="48"/>
      <c r="C148" s="173"/>
      <c r="D148" s="173"/>
      <c r="E148" s="173"/>
      <c r="F148" s="173"/>
      <c r="G148" s="173"/>
      <c r="H148" s="173"/>
      <c r="I148" s="173"/>
      <c r="J148" s="173"/>
      <c r="K148" s="173"/>
      <c r="L148" s="173"/>
      <c r="M148" s="173"/>
      <c r="N148" s="173"/>
      <c r="O148" s="173"/>
      <c r="P148" s="48"/>
    </row>
    <row r="149" spans="2:16" s="45" customFormat="1" x14ac:dyDescent="0.25">
      <c r="B149" s="48"/>
      <c r="C149" s="173"/>
      <c r="D149" s="173"/>
      <c r="E149" s="173"/>
      <c r="F149" s="173"/>
      <c r="G149" s="173"/>
      <c r="H149" s="173"/>
      <c r="I149" s="173"/>
      <c r="J149" s="173"/>
      <c r="K149" s="173"/>
      <c r="L149" s="173"/>
      <c r="M149" s="173"/>
      <c r="N149" s="173"/>
      <c r="O149" s="173"/>
      <c r="P149" s="48"/>
    </row>
    <row r="150" spans="2:16" s="45" customFormat="1" x14ac:dyDescent="0.25">
      <c r="B150" s="48"/>
      <c r="C150" s="173"/>
      <c r="D150" s="173"/>
      <c r="E150" s="173"/>
      <c r="F150" s="173"/>
      <c r="G150" s="173"/>
      <c r="H150" s="173"/>
      <c r="I150" s="173"/>
      <c r="J150" s="173"/>
      <c r="K150" s="173"/>
      <c r="L150" s="173"/>
      <c r="M150" s="173"/>
      <c r="N150" s="173"/>
      <c r="O150" s="173"/>
      <c r="P150" s="48"/>
    </row>
    <row r="151" spans="2:16" s="45" customFormat="1" x14ac:dyDescent="0.25">
      <c r="B151" s="48"/>
      <c r="C151" s="173"/>
      <c r="D151" s="173"/>
      <c r="E151" s="173"/>
      <c r="F151" s="173"/>
      <c r="G151" s="173"/>
      <c r="H151" s="173"/>
      <c r="I151" s="173"/>
      <c r="J151" s="173"/>
      <c r="K151" s="173"/>
      <c r="L151" s="173"/>
      <c r="M151" s="173"/>
      <c r="N151" s="173"/>
      <c r="O151" s="173"/>
      <c r="P151" s="48"/>
    </row>
    <row r="152" spans="2:16" s="45" customFormat="1" x14ac:dyDescent="0.25">
      <c r="B152" s="48"/>
      <c r="C152" s="173" t="s">
        <v>197</v>
      </c>
      <c r="D152" s="173"/>
      <c r="E152" s="173"/>
      <c r="F152" s="173"/>
      <c r="G152" s="173"/>
      <c r="H152" s="173"/>
      <c r="I152" s="173"/>
      <c r="J152" s="173"/>
      <c r="K152" s="173"/>
      <c r="L152" s="173"/>
      <c r="M152" s="173"/>
      <c r="N152" s="173"/>
      <c r="O152" s="173"/>
      <c r="P152" s="48"/>
    </row>
    <row r="153" spans="2:16" s="45" customFormat="1" x14ac:dyDescent="0.25">
      <c r="B153" s="48"/>
      <c r="C153" s="173"/>
      <c r="D153" s="173"/>
      <c r="E153" s="173"/>
      <c r="F153" s="173"/>
      <c r="G153" s="173"/>
      <c r="H153" s="173"/>
      <c r="I153" s="173"/>
      <c r="J153" s="173"/>
      <c r="K153" s="173"/>
      <c r="L153" s="173"/>
      <c r="M153" s="173"/>
      <c r="N153" s="173"/>
      <c r="O153" s="173"/>
      <c r="P153" s="48"/>
    </row>
    <row r="154" spans="2:16" s="45" customFormat="1" x14ac:dyDescent="0.25">
      <c r="B154" s="48"/>
      <c r="C154" s="161"/>
      <c r="D154" s="161"/>
      <c r="E154" s="161"/>
      <c r="F154" s="161"/>
      <c r="G154" s="161"/>
      <c r="H154" s="161"/>
      <c r="I154" s="161"/>
      <c r="J154" s="161"/>
      <c r="K154" s="161"/>
      <c r="L154" s="161"/>
      <c r="M154" s="161"/>
      <c r="N154" s="161"/>
      <c r="O154" s="161"/>
      <c r="P154" s="48"/>
    </row>
    <row r="155" spans="2:16" s="45" customFormat="1" x14ac:dyDescent="0.25">
      <c r="B155" s="48"/>
      <c r="C155" s="108"/>
      <c r="D155" s="108"/>
      <c r="E155" s="108"/>
      <c r="F155" s="108"/>
      <c r="G155" s="108"/>
      <c r="H155" s="168"/>
      <c r="I155" s="108"/>
      <c r="J155" s="108"/>
      <c r="K155" s="108"/>
      <c r="L155" s="108"/>
      <c r="M155" s="108"/>
      <c r="N155" s="108"/>
      <c r="O155" s="108"/>
      <c r="P155" s="48"/>
    </row>
    <row r="156" spans="2:16" s="45" customFormat="1" x14ac:dyDescent="0.25">
      <c r="B156" s="48"/>
      <c r="C156" s="108"/>
      <c r="D156" s="108"/>
      <c r="E156" s="108"/>
      <c r="F156" s="108"/>
      <c r="G156" s="108"/>
      <c r="H156" s="108"/>
      <c r="I156" s="108"/>
      <c r="J156" s="108"/>
      <c r="K156" s="108"/>
      <c r="L156" s="108"/>
      <c r="M156" s="108"/>
      <c r="N156" s="108"/>
      <c r="O156" s="108"/>
      <c r="P156" s="48"/>
    </row>
    <row r="157" spans="2:16" s="45" customFormat="1" x14ac:dyDescent="0.25">
      <c r="B157" s="48"/>
      <c r="C157" s="108"/>
      <c r="D157" s="108"/>
      <c r="E157" s="108"/>
      <c r="F157" s="108"/>
      <c r="G157" s="108"/>
      <c r="H157" s="108"/>
      <c r="I157" s="108"/>
      <c r="J157" s="108"/>
      <c r="K157" s="108"/>
      <c r="L157" s="108"/>
      <c r="M157" s="108"/>
      <c r="N157" s="108"/>
      <c r="O157" s="108"/>
      <c r="P157" s="48"/>
    </row>
    <row r="158" spans="2:16" s="45" customFormat="1" x14ac:dyDescent="0.25">
      <c r="B158" s="48"/>
      <c r="C158" s="108"/>
      <c r="D158" s="108"/>
      <c r="E158" s="108"/>
      <c r="F158" s="108"/>
      <c r="G158" s="108"/>
      <c r="H158" s="108"/>
      <c r="I158" s="108"/>
      <c r="J158" s="108"/>
      <c r="K158" s="108"/>
      <c r="L158" s="108"/>
      <c r="M158" s="108"/>
      <c r="N158" s="108"/>
      <c r="O158" s="108"/>
      <c r="P158" s="48"/>
    </row>
    <row r="159" spans="2:16" s="45" customFormat="1" x14ac:dyDescent="0.25">
      <c r="B159" s="48"/>
      <c r="C159" s="108"/>
      <c r="D159" s="108"/>
      <c r="E159" s="108"/>
      <c r="F159" s="108"/>
      <c r="G159" s="108"/>
      <c r="H159" s="108"/>
      <c r="I159" s="108"/>
      <c r="J159" s="108"/>
      <c r="K159" s="108"/>
      <c r="L159" s="108"/>
      <c r="M159" s="108"/>
      <c r="N159" s="108"/>
      <c r="O159" s="108"/>
      <c r="P159" s="48"/>
    </row>
    <row r="160" spans="2:16" s="45" customFormat="1" x14ac:dyDescent="0.25">
      <c r="B160" s="48"/>
      <c r="C160" s="108"/>
      <c r="D160" s="108"/>
      <c r="E160" s="108"/>
      <c r="F160" s="108"/>
      <c r="G160" s="108"/>
      <c r="H160" s="108"/>
      <c r="I160" s="108"/>
      <c r="J160" s="108"/>
      <c r="K160" s="108"/>
      <c r="L160" s="108"/>
      <c r="M160" s="108"/>
      <c r="N160" s="108"/>
      <c r="O160" s="108"/>
      <c r="P160" s="48"/>
    </row>
    <row r="161" spans="2:16" s="45" customFormat="1" x14ac:dyDescent="0.25">
      <c r="B161" s="48"/>
      <c r="C161" s="173" t="s">
        <v>199</v>
      </c>
      <c r="D161" s="173"/>
      <c r="E161" s="173"/>
      <c r="F161" s="173"/>
      <c r="G161" s="173"/>
      <c r="H161" s="173"/>
      <c r="I161" s="173"/>
      <c r="J161" s="173"/>
      <c r="K161" s="173"/>
      <c r="L161" s="173"/>
      <c r="M161" s="173"/>
      <c r="N161" s="173"/>
      <c r="O161" s="173"/>
      <c r="P161" s="48"/>
    </row>
    <row r="162" spans="2:16" s="45" customFormat="1" x14ac:dyDescent="0.25">
      <c r="B162" s="48"/>
      <c r="C162" s="173"/>
      <c r="D162" s="173"/>
      <c r="E162" s="173"/>
      <c r="F162" s="173"/>
      <c r="G162" s="173"/>
      <c r="H162" s="173"/>
      <c r="I162" s="173"/>
      <c r="J162" s="173"/>
      <c r="K162" s="173"/>
      <c r="L162" s="173"/>
      <c r="M162" s="173"/>
      <c r="N162" s="173"/>
      <c r="O162" s="173"/>
      <c r="P162" s="48"/>
    </row>
    <row r="163" spans="2:16" s="45" customFormat="1" x14ac:dyDescent="0.25">
      <c r="B163" s="48"/>
      <c r="C163" s="173"/>
      <c r="D163" s="173"/>
      <c r="E163" s="173"/>
      <c r="F163" s="173"/>
      <c r="G163" s="173"/>
      <c r="H163" s="173"/>
      <c r="I163" s="173"/>
      <c r="J163" s="173"/>
      <c r="K163" s="173"/>
      <c r="L163" s="173"/>
      <c r="M163" s="173"/>
      <c r="N163" s="173"/>
      <c r="O163" s="173"/>
      <c r="P163" s="48"/>
    </row>
    <row r="164" spans="2:16" s="45" customFormat="1" x14ac:dyDescent="0.25">
      <c r="B164" s="48"/>
      <c r="C164" s="161"/>
      <c r="D164" s="161"/>
      <c r="E164" s="161"/>
      <c r="F164" s="161"/>
      <c r="G164" s="161"/>
      <c r="H164" s="161"/>
      <c r="I164" s="161"/>
      <c r="J164" s="161"/>
      <c r="K164" s="161"/>
      <c r="L164" s="161"/>
      <c r="M164" s="161"/>
      <c r="N164" s="161"/>
      <c r="O164" s="161"/>
      <c r="P164" s="48"/>
    </row>
    <row r="165" spans="2:16" s="45" customFormat="1" x14ac:dyDescent="0.25">
      <c r="B165" s="48"/>
      <c r="C165" s="161"/>
      <c r="D165" s="161"/>
      <c r="E165" s="161"/>
      <c r="F165" s="161"/>
      <c r="G165" s="161"/>
      <c r="H165" s="161"/>
      <c r="I165" s="161"/>
      <c r="J165" s="161"/>
      <c r="K165" s="161"/>
      <c r="L165" s="161"/>
      <c r="M165" s="161"/>
      <c r="N165" s="161"/>
      <c r="O165" s="161"/>
      <c r="P165" s="48"/>
    </row>
    <row r="166" spans="2:16" s="45" customFormat="1" x14ac:dyDescent="0.25">
      <c r="B166" s="48"/>
      <c r="C166" s="161"/>
      <c r="D166" s="161"/>
      <c r="E166" s="161"/>
      <c r="F166" s="161"/>
      <c r="G166" s="161"/>
      <c r="H166" s="161"/>
      <c r="I166" s="161"/>
      <c r="J166" s="161"/>
      <c r="K166" s="161"/>
      <c r="L166" s="161"/>
      <c r="M166" s="161"/>
      <c r="N166" s="161"/>
      <c r="O166" s="161"/>
      <c r="P166" s="48"/>
    </row>
    <row r="167" spans="2:16" s="45" customFormat="1" x14ac:dyDescent="0.25">
      <c r="B167" s="48"/>
      <c r="C167" s="108"/>
      <c r="D167" s="108"/>
      <c r="E167" s="108"/>
      <c r="F167" s="108"/>
      <c r="G167" s="108"/>
      <c r="H167" s="108"/>
      <c r="I167" s="108"/>
      <c r="J167" s="108"/>
      <c r="K167" s="108"/>
      <c r="L167" s="108"/>
      <c r="M167" s="108"/>
      <c r="N167" s="108"/>
      <c r="O167" s="108"/>
      <c r="P167" s="48"/>
    </row>
    <row r="168" spans="2:16" s="45" customFormat="1" x14ac:dyDescent="0.25">
      <c r="B168" s="48"/>
      <c r="C168" s="108"/>
      <c r="D168" s="108"/>
      <c r="E168" s="108"/>
      <c r="F168" s="108"/>
      <c r="G168" s="108"/>
      <c r="H168" s="108"/>
      <c r="I168" s="108"/>
      <c r="J168" s="108"/>
      <c r="K168" s="108"/>
      <c r="L168" s="108"/>
      <c r="M168" s="108"/>
      <c r="N168" s="108"/>
      <c r="O168" s="108"/>
      <c r="P168" s="48"/>
    </row>
    <row r="169" spans="2:16" s="45" customFormat="1" x14ac:dyDescent="0.25">
      <c r="B169" s="48"/>
      <c r="C169" s="108"/>
      <c r="D169" s="108"/>
      <c r="E169" s="108"/>
      <c r="F169" s="108"/>
      <c r="G169" s="108"/>
      <c r="H169" s="108"/>
      <c r="I169" s="108"/>
      <c r="J169" s="108"/>
      <c r="K169" s="108"/>
      <c r="L169" s="108"/>
      <c r="M169" s="108"/>
      <c r="N169" s="108"/>
      <c r="O169" s="108"/>
      <c r="P169" s="48"/>
    </row>
    <row r="170" spans="2:16" s="45" customFormat="1" x14ac:dyDescent="0.25">
      <c r="B170" s="48"/>
      <c r="C170" s="109"/>
      <c r="D170" s="109"/>
      <c r="E170" s="109"/>
      <c r="F170" s="109"/>
      <c r="G170" s="109"/>
      <c r="H170" s="109"/>
      <c r="I170" s="109"/>
      <c r="J170" s="109"/>
      <c r="K170" s="109"/>
      <c r="L170" s="109"/>
      <c r="M170" s="109"/>
      <c r="N170" s="109"/>
      <c r="O170" s="109"/>
      <c r="P170" s="48"/>
    </row>
    <row r="171" spans="2:16" s="20" customFormat="1" ht="15.75" x14ac:dyDescent="0.25">
      <c r="B171" s="2"/>
      <c r="C171" s="174" t="s">
        <v>113</v>
      </c>
      <c r="D171" s="175"/>
      <c r="E171" s="175"/>
      <c r="F171" s="175"/>
      <c r="G171" s="175"/>
      <c r="H171" s="175"/>
      <c r="I171" s="175"/>
      <c r="J171" s="175"/>
      <c r="K171" s="175"/>
      <c r="L171" s="175"/>
      <c r="M171" s="175"/>
      <c r="N171" s="175"/>
      <c r="O171" s="176"/>
      <c r="P171" s="2"/>
    </row>
    <row r="172" spans="2:16" ht="15.75" x14ac:dyDescent="0.25">
      <c r="B172" s="2"/>
      <c r="C172" s="111" t="s">
        <v>121</v>
      </c>
      <c r="D172" s="25"/>
      <c r="E172" s="25"/>
      <c r="F172" s="25"/>
      <c r="G172" s="25"/>
      <c r="H172" s="25"/>
      <c r="I172" s="25"/>
      <c r="J172" s="25"/>
      <c r="K172" s="25"/>
      <c r="L172" s="25"/>
      <c r="M172" s="25"/>
      <c r="N172" s="2"/>
      <c r="O172" s="2"/>
      <c r="P172" s="2"/>
    </row>
    <row r="173" spans="2:16" s="20" customFormat="1" x14ac:dyDescent="0.25">
      <c r="B173" s="2"/>
      <c r="C173" s="172" t="s">
        <v>122</v>
      </c>
      <c r="D173" s="172"/>
      <c r="E173" s="172"/>
      <c r="F173" s="172"/>
      <c r="G173" s="172"/>
      <c r="H173" s="172"/>
      <c r="I173" s="172"/>
      <c r="J173" s="172"/>
      <c r="K173" s="172"/>
      <c r="L173" s="172"/>
      <c r="M173" s="172"/>
      <c r="N173" s="172"/>
      <c r="O173" s="172"/>
      <c r="P173" s="2"/>
    </row>
    <row r="174" spans="2:16" x14ac:dyDescent="0.25">
      <c r="B174" s="38"/>
      <c r="C174" s="172"/>
      <c r="D174" s="172"/>
      <c r="E174" s="172"/>
      <c r="F174" s="172"/>
      <c r="G174" s="172"/>
      <c r="H174" s="172"/>
      <c r="I174" s="172"/>
      <c r="J174" s="172"/>
      <c r="K174" s="172"/>
      <c r="L174" s="172"/>
      <c r="M174" s="172"/>
      <c r="N174" s="172"/>
      <c r="O174" s="172"/>
      <c r="P174" s="38"/>
    </row>
  </sheetData>
  <sheetProtection sheet="1" objects="1" scenarios="1"/>
  <mergeCells count="21">
    <mergeCell ref="F1:L1"/>
    <mergeCell ref="C145:O151"/>
    <mergeCell ref="C152:O153"/>
    <mergeCell ref="C11:O11"/>
    <mergeCell ref="C13:O15"/>
    <mergeCell ref="C41:O42"/>
    <mergeCell ref="C5:O5"/>
    <mergeCell ref="C17:O17"/>
    <mergeCell ref="C7:O9"/>
    <mergeCell ref="C19:O21"/>
    <mergeCell ref="C24:O25"/>
    <mergeCell ref="F2:L3"/>
    <mergeCell ref="C173:O174"/>
    <mergeCell ref="C132:O137"/>
    <mergeCell ref="C171:O171"/>
    <mergeCell ref="C120:O125"/>
    <mergeCell ref="C56:O59"/>
    <mergeCell ref="C84:O85"/>
    <mergeCell ref="C101:O103"/>
    <mergeCell ref="C112:O113"/>
    <mergeCell ref="C161:O163"/>
  </mergeCells>
  <printOptions horizontalCentered="1"/>
  <pageMargins left="0.7" right="0.7" top="0.75" bottom="0.75" header="0.3" footer="0.3"/>
  <pageSetup scale="61" orientation="portrait" r:id="rId1"/>
  <rowBreaks count="2" manualBreakCount="2">
    <brk id="54" max="16383" man="1"/>
    <brk id="11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249977111117893"/>
    <pageSetUpPr fitToPage="1"/>
  </sheetPr>
  <dimension ref="B1:Q69"/>
  <sheetViews>
    <sheetView tabSelected="1" zoomScaleNormal="100" workbookViewId="0">
      <pane ySplit="3" topLeftCell="A4" activePane="bottomLeft" state="frozen"/>
      <selection pane="bottomLeft" activeCell="B1" sqref="B1"/>
    </sheetView>
  </sheetViews>
  <sheetFormatPr defaultColWidth="9.140625" defaultRowHeight="15" x14ac:dyDescent="0.25"/>
  <cols>
    <col min="1" max="1" width="3.42578125" style="49" customWidth="1"/>
    <col min="2" max="2" width="9.7109375" style="49" customWidth="1"/>
    <col min="3" max="3" width="51" style="49" customWidth="1"/>
    <col min="4" max="4" width="8.85546875" style="49" customWidth="1"/>
    <col min="5" max="5" width="12.85546875" style="49" customWidth="1"/>
    <col min="6" max="6" width="12.5703125" style="49" customWidth="1"/>
    <col min="7" max="12" width="9.140625" style="49"/>
    <col min="13" max="13" width="9.7109375" style="49" customWidth="1"/>
    <col min="14" max="16384" width="9.140625" style="49"/>
  </cols>
  <sheetData>
    <row r="1" spans="2:17" ht="50.25" customHeight="1" x14ac:dyDescent="0.3">
      <c r="B1" s="48"/>
      <c r="C1" s="217" t="s">
        <v>200</v>
      </c>
      <c r="D1" s="217"/>
      <c r="E1" s="217"/>
      <c r="F1" s="217"/>
      <c r="G1" s="217"/>
      <c r="H1" s="217"/>
      <c r="I1" s="217"/>
      <c r="J1" s="217"/>
      <c r="K1" s="217"/>
      <c r="L1" s="217"/>
      <c r="M1" s="48"/>
    </row>
    <row r="2" spans="2:17" ht="18.75" customHeight="1" x14ac:dyDescent="0.25">
      <c r="B2" s="48"/>
      <c r="C2" s="218" t="s">
        <v>209</v>
      </c>
      <c r="D2" s="218"/>
      <c r="E2" s="218"/>
      <c r="F2" s="218"/>
      <c r="G2" s="218"/>
      <c r="H2" s="218"/>
      <c r="I2" s="218"/>
      <c r="J2" s="218"/>
      <c r="K2" s="218"/>
      <c r="L2" s="218"/>
      <c r="M2" s="48"/>
    </row>
    <row r="3" spans="2:17" ht="18.75" customHeight="1" x14ac:dyDescent="0.25">
      <c r="B3" s="48"/>
      <c r="C3" s="218"/>
      <c r="D3" s="218"/>
      <c r="E3" s="218"/>
      <c r="F3" s="218"/>
      <c r="G3" s="218"/>
      <c r="H3" s="218"/>
      <c r="I3" s="218"/>
      <c r="J3" s="218"/>
      <c r="K3" s="218"/>
      <c r="L3" s="218"/>
      <c r="M3" s="48"/>
    </row>
    <row r="4" spans="2:17" ht="60.75" customHeight="1" x14ac:dyDescent="0.25">
      <c r="B4" s="48"/>
      <c r="C4" s="219" t="s">
        <v>201</v>
      </c>
      <c r="D4" s="219"/>
      <c r="E4" s="219"/>
      <c r="F4" s="219"/>
      <c r="G4" s="219"/>
      <c r="H4" s="219"/>
      <c r="I4" s="219"/>
      <c r="J4" s="219"/>
      <c r="K4" s="219"/>
      <c r="L4" s="219"/>
      <c r="M4" s="48"/>
    </row>
    <row r="5" spans="2:17" ht="36" customHeight="1" x14ac:dyDescent="0.25">
      <c r="B5" s="48"/>
      <c r="C5" s="219" t="s">
        <v>202</v>
      </c>
      <c r="D5" s="219"/>
      <c r="E5" s="219"/>
      <c r="F5" s="219"/>
      <c r="G5" s="219"/>
      <c r="H5" s="219"/>
      <c r="I5" s="219"/>
      <c r="J5" s="219"/>
      <c r="K5" s="219"/>
      <c r="L5" s="219"/>
      <c r="M5" s="48"/>
    </row>
    <row r="6" spans="2:17" ht="32.25" customHeight="1" x14ac:dyDescent="0.25">
      <c r="B6" s="169" t="s">
        <v>87</v>
      </c>
      <c r="C6" s="171" t="s">
        <v>203</v>
      </c>
      <c r="D6" s="170"/>
      <c r="E6" s="170"/>
      <c r="F6" s="170"/>
      <c r="G6" s="170"/>
      <c r="H6" s="170"/>
      <c r="I6" s="170"/>
      <c r="J6" s="170"/>
      <c r="K6" s="170"/>
      <c r="L6" s="170"/>
      <c r="M6" s="170"/>
      <c r="N6" s="54"/>
      <c r="O6" s="54"/>
      <c r="P6" s="54"/>
      <c r="Q6" s="53"/>
    </row>
    <row r="7" spans="2:17" ht="39" customHeight="1" x14ac:dyDescent="0.25">
      <c r="B7" s="169"/>
      <c r="C7" s="219" t="s">
        <v>204</v>
      </c>
      <c r="D7" s="219"/>
      <c r="E7" s="219"/>
      <c r="F7" s="219"/>
      <c r="G7" s="219"/>
      <c r="H7" s="219"/>
      <c r="I7" s="219"/>
      <c r="J7" s="219"/>
      <c r="K7" s="219"/>
      <c r="L7" s="219"/>
      <c r="M7" s="170"/>
      <c r="N7" s="54"/>
      <c r="O7" s="54"/>
      <c r="P7" s="54"/>
      <c r="Q7" s="53"/>
    </row>
    <row r="8" spans="2:17" ht="15.75" x14ac:dyDescent="0.25">
      <c r="B8" s="55"/>
      <c r="C8" s="56"/>
      <c r="D8" s="56"/>
      <c r="E8" s="56"/>
      <c r="F8" s="56"/>
      <c r="G8" s="56"/>
      <c r="H8" s="56"/>
      <c r="I8" s="56"/>
      <c r="J8" s="56"/>
      <c r="K8" s="56"/>
      <c r="L8" s="157"/>
      <c r="M8" s="57"/>
      <c r="N8" s="58"/>
      <c r="O8" s="58"/>
      <c r="P8" s="58"/>
      <c r="Q8" s="53"/>
    </row>
    <row r="9" spans="2:17" ht="15.75" x14ac:dyDescent="0.25">
      <c r="B9" s="55"/>
      <c r="C9" s="57"/>
      <c r="D9" s="57"/>
      <c r="E9" s="59" t="s">
        <v>16</v>
      </c>
      <c r="F9" s="47"/>
      <c r="G9" s="57"/>
      <c r="H9" s="57"/>
      <c r="I9" s="57"/>
      <c r="J9" s="57"/>
      <c r="K9" s="57"/>
      <c r="L9" s="57"/>
      <c r="M9" s="57"/>
      <c r="N9" s="58"/>
      <c r="O9" s="58"/>
      <c r="P9" s="58"/>
      <c r="Q9" s="53"/>
    </row>
    <row r="10" spans="2:17" ht="15.75" x14ac:dyDescent="0.25">
      <c r="B10" s="55"/>
      <c r="C10" s="57"/>
      <c r="D10" s="57"/>
      <c r="E10" s="59" t="s">
        <v>17</v>
      </c>
      <c r="F10" s="47"/>
      <c r="G10" s="60"/>
      <c r="H10" s="57"/>
      <c r="I10" s="57"/>
      <c r="J10" s="57"/>
      <c r="K10" s="57"/>
      <c r="L10" s="57"/>
      <c r="M10" s="57"/>
      <c r="N10" s="58"/>
      <c r="O10" s="58"/>
      <c r="P10" s="58"/>
      <c r="Q10" s="53"/>
    </row>
    <row r="11" spans="2:17" ht="15.75" x14ac:dyDescent="0.25">
      <c r="B11" s="55"/>
      <c r="C11" s="57"/>
      <c r="D11" s="57"/>
      <c r="E11" s="59" t="s">
        <v>18</v>
      </c>
      <c r="F11" s="47"/>
      <c r="G11" s="60"/>
      <c r="H11" s="57"/>
      <c r="I11" s="57"/>
      <c r="J11" s="57"/>
      <c r="K11" s="57"/>
      <c r="L11" s="57"/>
      <c r="M11" s="57"/>
      <c r="N11" s="58"/>
      <c r="O11" s="58"/>
      <c r="P11" s="58"/>
      <c r="Q11" s="53"/>
    </row>
    <row r="12" spans="2:17" ht="15.6" x14ac:dyDescent="0.3">
      <c r="B12" s="55"/>
      <c r="C12" s="57"/>
      <c r="D12" s="57"/>
      <c r="E12" s="57"/>
      <c r="F12" s="60"/>
      <c r="G12" s="60"/>
      <c r="H12" s="57"/>
      <c r="I12" s="57"/>
      <c r="J12" s="57"/>
      <c r="K12" s="57"/>
      <c r="L12" s="57"/>
      <c r="M12" s="57"/>
      <c r="N12" s="58"/>
      <c r="O12" s="58"/>
      <c r="P12" s="58"/>
      <c r="Q12" s="53"/>
    </row>
    <row r="13" spans="2:17" ht="15.6" x14ac:dyDescent="0.3">
      <c r="B13" s="55"/>
      <c r="C13" s="220" t="s">
        <v>19</v>
      </c>
      <c r="D13" s="220"/>
      <c r="E13" s="220"/>
      <c r="F13" s="220"/>
      <c r="G13" s="220"/>
      <c r="H13" s="220"/>
      <c r="I13" s="220"/>
      <c r="J13" s="220"/>
      <c r="K13" s="220"/>
      <c r="L13" s="220"/>
      <c r="M13" s="60"/>
      <c r="P13" s="58"/>
      <c r="Q13" s="53"/>
    </row>
    <row r="14" spans="2:17" ht="15.75" x14ac:dyDescent="0.25">
      <c r="B14" s="55"/>
      <c r="C14" s="213"/>
      <c r="D14" s="213"/>
      <c r="E14" s="213"/>
      <c r="F14" s="213"/>
      <c r="G14" s="213"/>
      <c r="H14" s="213"/>
      <c r="I14" s="213"/>
      <c r="J14" s="213"/>
      <c r="K14" s="213"/>
      <c r="L14" s="213"/>
      <c r="M14" s="60"/>
      <c r="O14" s="61"/>
      <c r="P14" s="58"/>
      <c r="Q14" s="53"/>
    </row>
    <row r="15" spans="2:17" ht="15.6" x14ac:dyDescent="0.3">
      <c r="B15" s="55"/>
      <c r="C15" s="144"/>
      <c r="D15" s="144"/>
      <c r="E15" s="144"/>
      <c r="F15" s="144"/>
      <c r="G15" s="144"/>
      <c r="H15" s="144"/>
      <c r="I15" s="144"/>
      <c r="J15" s="144"/>
      <c r="K15" s="144"/>
      <c r="L15" s="144"/>
      <c r="M15" s="55"/>
      <c r="P15" s="58"/>
      <c r="Q15" s="53"/>
    </row>
    <row r="16" spans="2:17" ht="15.75" x14ac:dyDescent="0.25">
      <c r="B16" s="55"/>
      <c r="C16" s="212" t="s">
        <v>20</v>
      </c>
      <c r="D16" s="212"/>
      <c r="E16" s="212"/>
      <c r="F16" s="212"/>
      <c r="G16" s="212"/>
      <c r="H16" s="212"/>
      <c r="I16" s="212"/>
      <c r="J16" s="212"/>
      <c r="K16" s="212"/>
      <c r="L16" s="212"/>
      <c r="M16" s="55"/>
      <c r="N16" s="61"/>
      <c r="O16" s="61"/>
      <c r="P16" s="58"/>
      <c r="Q16" s="62"/>
    </row>
    <row r="17" spans="2:17" ht="15.75" x14ac:dyDescent="0.25">
      <c r="B17" s="55"/>
      <c r="C17" s="213"/>
      <c r="D17" s="213"/>
      <c r="E17" s="213"/>
      <c r="F17" s="213"/>
      <c r="G17" s="213"/>
      <c r="H17" s="213"/>
      <c r="I17" s="213"/>
      <c r="J17" s="213"/>
      <c r="K17" s="213"/>
      <c r="L17" s="213"/>
      <c r="M17" s="60"/>
      <c r="P17" s="58"/>
      <c r="Q17" s="53"/>
    </row>
    <row r="18" spans="2:17" ht="15.75" x14ac:dyDescent="0.25">
      <c r="B18" s="55"/>
      <c r="C18" s="63"/>
      <c r="D18" s="63"/>
      <c r="E18" s="63"/>
      <c r="F18" s="63"/>
      <c r="G18" s="63"/>
      <c r="H18" s="63"/>
      <c r="I18" s="63"/>
      <c r="J18" s="63"/>
      <c r="K18" s="63"/>
      <c r="L18" s="63"/>
      <c r="M18" s="60"/>
      <c r="P18" s="58"/>
      <c r="Q18" s="53"/>
    </row>
    <row r="19" spans="2:17" ht="15.75" x14ac:dyDescent="0.25">
      <c r="B19" s="55"/>
      <c r="C19" s="212" t="s">
        <v>21</v>
      </c>
      <c r="D19" s="212"/>
      <c r="E19" s="212"/>
      <c r="F19" s="212"/>
      <c r="G19" s="212"/>
      <c r="H19" s="212"/>
      <c r="I19" s="212"/>
      <c r="J19" s="212"/>
      <c r="K19" s="212"/>
      <c r="L19" s="212"/>
      <c r="M19" s="60"/>
      <c r="P19" s="58"/>
      <c r="Q19" s="53"/>
    </row>
    <row r="20" spans="2:17" ht="15.75" x14ac:dyDescent="0.25">
      <c r="B20" s="55"/>
      <c r="C20" s="213"/>
      <c r="D20" s="213"/>
      <c r="E20" s="213"/>
      <c r="F20" s="213"/>
      <c r="G20" s="213"/>
      <c r="H20" s="213"/>
      <c r="I20" s="213"/>
      <c r="J20" s="213"/>
      <c r="K20" s="213"/>
      <c r="L20" s="213"/>
      <c r="M20" s="60"/>
      <c r="P20" s="58"/>
      <c r="Q20" s="53"/>
    </row>
    <row r="21" spans="2:17" ht="15.75" x14ac:dyDescent="0.25">
      <c r="B21" s="55"/>
      <c r="C21" s="63"/>
      <c r="D21" s="63"/>
      <c r="E21" s="63"/>
      <c r="F21" s="63"/>
      <c r="G21" s="63"/>
      <c r="H21" s="63"/>
      <c r="I21" s="63"/>
      <c r="J21" s="63"/>
      <c r="K21" s="63"/>
      <c r="L21" s="63"/>
      <c r="M21" s="60"/>
      <c r="P21" s="58"/>
      <c r="Q21" s="53"/>
    </row>
    <row r="22" spans="2:17" ht="15.75" x14ac:dyDescent="0.25">
      <c r="B22" s="55"/>
      <c r="C22" s="212" t="s">
        <v>22</v>
      </c>
      <c r="D22" s="212"/>
      <c r="E22" s="212"/>
      <c r="F22" s="212"/>
      <c r="G22" s="212"/>
      <c r="H22" s="212"/>
      <c r="I22" s="212"/>
      <c r="J22" s="212"/>
      <c r="K22" s="212"/>
      <c r="L22" s="212"/>
      <c r="M22" s="60"/>
      <c r="P22" s="58"/>
      <c r="Q22" s="53"/>
    </row>
    <row r="23" spans="2:17" ht="15.75" x14ac:dyDescent="0.25">
      <c r="B23" s="55"/>
      <c r="C23" s="202"/>
      <c r="D23" s="203"/>
      <c r="E23" s="203"/>
      <c r="F23" s="203"/>
      <c r="G23" s="203"/>
      <c r="H23" s="203"/>
      <c r="I23" s="203"/>
      <c r="J23" s="203"/>
      <c r="K23" s="203"/>
      <c r="L23" s="204"/>
      <c r="M23" s="60"/>
      <c r="P23" s="58"/>
      <c r="Q23" s="53"/>
    </row>
    <row r="24" spans="2:17" ht="15.75" x14ac:dyDescent="0.25">
      <c r="B24" s="55"/>
      <c r="C24" s="63"/>
      <c r="D24" s="63"/>
      <c r="E24" s="63"/>
      <c r="F24" s="63"/>
      <c r="G24" s="63"/>
      <c r="H24" s="63"/>
      <c r="I24" s="63"/>
      <c r="J24" s="63"/>
      <c r="K24" s="63"/>
      <c r="L24" s="63"/>
      <c r="M24" s="60"/>
      <c r="P24" s="58"/>
      <c r="Q24" s="53"/>
    </row>
    <row r="25" spans="2:17" ht="15.75" x14ac:dyDescent="0.25">
      <c r="B25" s="55"/>
      <c r="C25" s="212" t="s">
        <v>23</v>
      </c>
      <c r="D25" s="212"/>
      <c r="E25" s="212"/>
      <c r="F25" s="212"/>
      <c r="G25" s="212"/>
      <c r="H25" s="212"/>
      <c r="I25" s="212"/>
      <c r="J25" s="212"/>
      <c r="K25" s="212"/>
      <c r="L25" s="212"/>
      <c r="M25" s="60"/>
      <c r="P25" s="58"/>
      <c r="Q25" s="53"/>
    </row>
    <row r="26" spans="2:17" ht="15.75" x14ac:dyDescent="0.25">
      <c r="B26" s="55"/>
      <c r="C26" s="213"/>
      <c r="D26" s="213"/>
      <c r="E26" s="213"/>
      <c r="F26" s="213"/>
      <c r="G26" s="213"/>
      <c r="H26" s="213"/>
      <c r="I26" s="213"/>
      <c r="J26" s="213"/>
      <c r="K26" s="213"/>
      <c r="L26" s="213"/>
      <c r="M26" s="60"/>
      <c r="P26" s="58"/>
      <c r="Q26" s="53"/>
    </row>
    <row r="27" spans="2:17" ht="15.75" x14ac:dyDescent="0.25">
      <c r="B27" s="55"/>
      <c r="C27" s="63"/>
      <c r="D27" s="63"/>
      <c r="E27" s="63"/>
      <c r="F27" s="63"/>
      <c r="G27" s="63"/>
      <c r="H27" s="63"/>
      <c r="I27" s="63"/>
      <c r="J27" s="63"/>
      <c r="K27" s="63"/>
      <c r="L27" s="63"/>
      <c r="M27" s="60"/>
      <c r="P27" s="58"/>
      <c r="Q27" s="53"/>
    </row>
    <row r="28" spans="2:17" ht="15.75" x14ac:dyDescent="0.25">
      <c r="B28" s="55"/>
      <c r="C28" s="216" t="s">
        <v>89</v>
      </c>
      <c r="D28" s="216"/>
      <c r="E28" s="216"/>
      <c r="F28" s="216"/>
      <c r="G28" s="216"/>
      <c r="H28" s="216"/>
      <c r="I28" s="216"/>
      <c r="J28" s="216"/>
      <c r="K28" s="216"/>
      <c r="L28" s="216"/>
      <c r="M28" s="60"/>
      <c r="P28" s="58"/>
      <c r="Q28" s="53"/>
    </row>
    <row r="29" spans="2:17" ht="15.75" x14ac:dyDescent="0.25">
      <c r="B29" s="55"/>
      <c r="C29" s="213"/>
      <c r="D29" s="213"/>
      <c r="E29" s="213"/>
      <c r="F29" s="213"/>
      <c r="G29" s="213"/>
      <c r="H29" s="213"/>
      <c r="I29" s="213"/>
      <c r="J29" s="213"/>
      <c r="K29" s="213"/>
      <c r="L29" s="213"/>
      <c r="M29" s="64"/>
      <c r="N29" s="65"/>
      <c r="O29" s="65"/>
      <c r="P29" s="58"/>
      <c r="Q29" s="53"/>
    </row>
    <row r="30" spans="2:17" ht="15.75" x14ac:dyDescent="0.25">
      <c r="B30" s="55"/>
      <c r="C30" s="213"/>
      <c r="D30" s="213"/>
      <c r="E30" s="213"/>
      <c r="F30" s="213"/>
      <c r="G30" s="213"/>
      <c r="H30" s="213"/>
      <c r="I30" s="213"/>
      <c r="J30" s="213"/>
      <c r="K30" s="213"/>
      <c r="L30" s="213"/>
      <c r="M30" s="64"/>
      <c r="N30" s="65"/>
      <c r="O30" s="65"/>
      <c r="P30" s="58"/>
      <c r="Q30" s="53"/>
    </row>
    <row r="31" spans="2:17" s="61" customFormat="1" ht="15.75" x14ac:dyDescent="0.25">
      <c r="B31" s="50"/>
      <c r="C31" s="86"/>
      <c r="D31" s="86"/>
      <c r="E31" s="86"/>
      <c r="F31" s="86"/>
      <c r="G31" s="86"/>
      <c r="H31" s="86"/>
      <c r="I31" s="86"/>
      <c r="J31" s="86"/>
      <c r="K31" s="86"/>
      <c r="L31" s="86"/>
      <c r="M31" s="76"/>
      <c r="N31" s="65"/>
      <c r="O31" s="65"/>
      <c r="P31" s="58"/>
      <c r="Q31" s="62"/>
    </row>
    <row r="32" spans="2:17" s="61" customFormat="1" ht="15.75" x14ac:dyDescent="0.25">
      <c r="B32" s="50"/>
      <c r="C32" s="215" t="s">
        <v>88</v>
      </c>
      <c r="D32" s="215"/>
      <c r="E32" s="215"/>
      <c r="F32" s="215"/>
      <c r="G32" s="215"/>
      <c r="H32" s="215"/>
      <c r="I32" s="215"/>
      <c r="J32" s="215"/>
      <c r="K32" s="215"/>
      <c r="L32" s="215"/>
      <c r="M32" s="76"/>
      <c r="N32" s="65"/>
      <c r="O32" s="65"/>
      <c r="P32" s="58"/>
      <c r="Q32" s="62"/>
    </row>
    <row r="33" spans="2:17" s="61" customFormat="1" ht="15.75" x14ac:dyDescent="0.25">
      <c r="B33" s="50"/>
      <c r="C33" s="195"/>
      <c r="D33" s="196"/>
      <c r="E33" s="196"/>
      <c r="F33" s="196"/>
      <c r="G33" s="196"/>
      <c r="H33" s="196"/>
      <c r="I33" s="196"/>
      <c r="J33" s="196"/>
      <c r="K33" s="196"/>
      <c r="L33" s="197"/>
      <c r="M33" s="76"/>
      <c r="N33" s="65"/>
      <c r="O33" s="65"/>
      <c r="P33" s="58"/>
      <c r="Q33" s="62"/>
    </row>
    <row r="34" spans="2:17" s="61" customFormat="1" ht="15.75" x14ac:dyDescent="0.25">
      <c r="B34" s="50"/>
      <c r="C34" s="198"/>
      <c r="D34" s="199"/>
      <c r="E34" s="199"/>
      <c r="F34" s="199"/>
      <c r="G34" s="199"/>
      <c r="H34" s="199"/>
      <c r="I34" s="199"/>
      <c r="J34" s="199"/>
      <c r="K34" s="199"/>
      <c r="L34" s="200"/>
      <c r="M34" s="76"/>
      <c r="N34" s="65"/>
      <c r="O34" s="65"/>
      <c r="P34" s="58"/>
      <c r="Q34" s="62"/>
    </row>
    <row r="35" spans="2:17" ht="15.75" x14ac:dyDescent="0.25">
      <c r="B35" s="55"/>
      <c r="C35" s="57"/>
      <c r="D35" s="57"/>
      <c r="E35" s="57"/>
      <c r="F35" s="64"/>
      <c r="G35" s="66"/>
      <c r="H35" s="66"/>
      <c r="I35" s="66"/>
      <c r="J35" s="66"/>
      <c r="K35" s="66"/>
      <c r="L35" s="66"/>
      <c r="M35" s="66"/>
      <c r="N35" s="67"/>
      <c r="O35" s="67"/>
      <c r="P35" s="58"/>
      <c r="Q35" s="53"/>
    </row>
    <row r="36" spans="2:17" ht="15.75" x14ac:dyDescent="0.25">
      <c r="B36" s="55"/>
      <c r="C36" s="201" t="s">
        <v>90</v>
      </c>
      <c r="D36" s="201"/>
      <c r="E36" s="201"/>
      <c r="F36" s="201"/>
      <c r="G36" s="201"/>
      <c r="H36" s="201"/>
      <c r="I36" s="201"/>
      <c r="J36" s="201"/>
      <c r="K36" s="201"/>
      <c r="L36" s="201"/>
      <c r="M36" s="66"/>
      <c r="N36" s="67"/>
      <c r="O36" s="67"/>
      <c r="P36" s="58"/>
      <c r="Q36" s="53"/>
    </row>
    <row r="37" spans="2:17" ht="15.75" x14ac:dyDescent="0.25">
      <c r="B37" s="55"/>
      <c r="C37" s="195"/>
      <c r="D37" s="196"/>
      <c r="E37" s="196"/>
      <c r="F37" s="196"/>
      <c r="G37" s="196"/>
      <c r="H37" s="196"/>
      <c r="I37" s="196"/>
      <c r="J37" s="196"/>
      <c r="K37" s="196"/>
      <c r="L37" s="197"/>
      <c r="M37" s="66"/>
      <c r="N37" s="67"/>
      <c r="O37" s="67"/>
      <c r="P37" s="58"/>
      <c r="Q37" s="53"/>
    </row>
    <row r="38" spans="2:17" ht="15.75" x14ac:dyDescent="0.25">
      <c r="B38" s="55"/>
      <c r="C38" s="198"/>
      <c r="D38" s="199"/>
      <c r="E38" s="199"/>
      <c r="F38" s="199"/>
      <c r="G38" s="199"/>
      <c r="H38" s="199"/>
      <c r="I38" s="199"/>
      <c r="J38" s="199"/>
      <c r="K38" s="199"/>
      <c r="L38" s="200"/>
      <c r="M38" s="66"/>
      <c r="N38" s="67"/>
      <c r="O38" s="67"/>
      <c r="P38" s="58"/>
      <c r="Q38" s="53"/>
    </row>
    <row r="39" spans="2:17" ht="15.75" x14ac:dyDescent="0.25">
      <c r="B39" s="55"/>
      <c r="C39" s="57"/>
      <c r="D39" s="57"/>
      <c r="E39" s="57"/>
      <c r="F39" s="64"/>
      <c r="G39" s="66"/>
      <c r="H39" s="66"/>
      <c r="I39" s="66"/>
      <c r="J39" s="66"/>
      <c r="K39" s="66"/>
      <c r="L39" s="66"/>
      <c r="M39" s="66"/>
      <c r="N39" s="67"/>
      <c r="O39" s="67"/>
      <c r="P39" s="58"/>
      <c r="Q39" s="53"/>
    </row>
    <row r="40" spans="2:17" ht="15.75" x14ac:dyDescent="0.25">
      <c r="B40" s="55"/>
      <c r="C40" s="201" t="s">
        <v>91</v>
      </c>
      <c r="D40" s="201"/>
      <c r="E40" s="201"/>
      <c r="F40" s="201"/>
      <c r="G40" s="201"/>
      <c r="H40" s="201"/>
      <c r="I40" s="201"/>
      <c r="J40" s="201"/>
      <c r="K40" s="201"/>
      <c r="L40" s="201"/>
      <c r="M40" s="66"/>
      <c r="N40" s="67"/>
      <c r="O40" s="67"/>
      <c r="P40" s="58"/>
      <c r="Q40" s="53"/>
    </row>
    <row r="41" spans="2:17" ht="15.75" x14ac:dyDescent="0.25">
      <c r="B41" s="55"/>
      <c r="C41" s="202"/>
      <c r="D41" s="203"/>
      <c r="E41" s="203"/>
      <c r="F41" s="203"/>
      <c r="G41" s="203"/>
      <c r="H41" s="203"/>
      <c r="I41" s="203"/>
      <c r="J41" s="203"/>
      <c r="K41" s="203"/>
      <c r="L41" s="204"/>
      <c r="M41" s="66"/>
      <c r="N41" s="67"/>
      <c r="O41" s="67"/>
      <c r="P41" s="58"/>
      <c r="Q41" s="53"/>
    </row>
    <row r="42" spans="2:17" ht="15.75" x14ac:dyDescent="0.25">
      <c r="B42" s="55"/>
      <c r="C42" s="57"/>
      <c r="D42" s="57"/>
      <c r="E42" s="57"/>
      <c r="F42" s="64"/>
      <c r="G42" s="66"/>
      <c r="H42" s="66"/>
      <c r="I42" s="66"/>
      <c r="J42" s="66"/>
      <c r="K42" s="66"/>
      <c r="L42" s="66"/>
      <c r="M42" s="66"/>
      <c r="N42" s="67"/>
      <c r="O42" s="67"/>
      <c r="P42" s="58"/>
      <c r="Q42" s="53"/>
    </row>
    <row r="43" spans="2:17" ht="15.75" x14ac:dyDescent="0.25">
      <c r="B43" s="55"/>
      <c r="C43" s="205" t="s">
        <v>92</v>
      </c>
      <c r="D43" s="205"/>
      <c r="E43" s="77"/>
      <c r="F43" s="77" t="str">
        <f>IF((D44)="yes","Subcontractor's Name, Address, and Phone Number:","")</f>
        <v/>
      </c>
      <c r="G43" s="77"/>
      <c r="H43" s="77"/>
      <c r="I43" s="77"/>
      <c r="J43" s="77"/>
      <c r="K43" s="77"/>
      <c r="L43" s="77"/>
      <c r="M43" s="66"/>
      <c r="N43" s="67"/>
      <c r="O43" s="67"/>
      <c r="P43" s="58"/>
      <c r="Q43" s="53"/>
    </row>
    <row r="44" spans="2:17" ht="15.75" x14ac:dyDescent="0.25">
      <c r="B44" s="55"/>
      <c r="C44" s="145" t="s">
        <v>95</v>
      </c>
      <c r="D44" s="78" t="s">
        <v>94</v>
      </c>
      <c r="E44" s="87"/>
      <c r="F44" s="206"/>
      <c r="G44" s="206"/>
      <c r="H44" s="206"/>
      <c r="I44" s="206"/>
      <c r="J44" s="206"/>
      <c r="K44" s="206"/>
      <c r="L44" s="206"/>
      <c r="M44" s="66"/>
      <c r="N44" s="67"/>
      <c r="O44" s="67"/>
      <c r="P44" s="58"/>
      <c r="Q44" s="53"/>
    </row>
    <row r="45" spans="2:17" ht="15.75" x14ac:dyDescent="0.25">
      <c r="B45" s="55"/>
      <c r="C45" s="87"/>
      <c r="D45" s="87"/>
      <c r="E45" s="87"/>
      <c r="F45" s="206"/>
      <c r="G45" s="206"/>
      <c r="H45" s="206"/>
      <c r="I45" s="206"/>
      <c r="J45" s="206"/>
      <c r="K45" s="206"/>
      <c r="L45" s="206"/>
      <c r="M45" s="57"/>
      <c r="N45" s="58"/>
      <c r="O45" s="58"/>
      <c r="P45" s="58"/>
      <c r="Q45" s="53"/>
    </row>
    <row r="46" spans="2:17" ht="15.75" x14ac:dyDescent="0.25">
      <c r="B46" s="55"/>
      <c r="C46" s="87"/>
      <c r="D46" s="87"/>
      <c r="E46" s="87"/>
      <c r="F46" s="154" t="str">
        <f>IF((D44)="yes","See","")</f>
        <v/>
      </c>
      <c r="G46" s="214" t="str">
        <f>IF((D44)="yes","ARM 17.58.344(2)","")</f>
        <v/>
      </c>
      <c r="H46" s="214"/>
      <c r="I46" s="155" t="str">
        <f>IF((D44)="yes","for bids greater than $2,500.00","")</f>
        <v/>
      </c>
      <c r="J46" s="155"/>
      <c r="K46" s="155"/>
      <c r="L46" s="155"/>
      <c r="M46" s="57"/>
      <c r="N46" s="58"/>
      <c r="O46" s="58"/>
      <c r="P46" s="58"/>
      <c r="Q46" s="53"/>
    </row>
    <row r="47" spans="2:17" ht="15.75" x14ac:dyDescent="0.25">
      <c r="B47" s="55"/>
      <c r="C47" s="87"/>
      <c r="D47" s="87"/>
      <c r="E47" s="87"/>
      <c r="F47" s="146"/>
      <c r="G47" s="146"/>
      <c r="H47" s="146"/>
      <c r="I47" s="146"/>
      <c r="J47" s="146"/>
      <c r="K47" s="146"/>
      <c r="L47" s="146"/>
      <c r="M47" s="57"/>
      <c r="N47" s="58"/>
      <c r="O47" s="58"/>
      <c r="P47" s="58"/>
      <c r="Q47" s="53"/>
    </row>
    <row r="48" spans="2:17" ht="15.75" customHeight="1" x14ac:dyDescent="0.25">
      <c r="B48" s="55"/>
      <c r="C48" s="88" t="s">
        <v>96</v>
      </c>
      <c r="D48" s="146"/>
      <c r="E48" s="146"/>
      <c r="F48" s="146"/>
      <c r="G48" s="146"/>
      <c r="H48" s="146"/>
      <c r="I48" s="146"/>
      <c r="J48" s="146"/>
      <c r="K48" s="146"/>
      <c r="L48" s="146"/>
      <c r="M48" s="57"/>
      <c r="N48" s="58"/>
      <c r="O48" s="58"/>
      <c r="P48" s="58"/>
      <c r="Q48" s="53"/>
    </row>
    <row r="49" spans="2:17" ht="15.75" x14ac:dyDescent="0.25">
      <c r="B49" s="55"/>
      <c r="C49" s="146" t="s">
        <v>97</v>
      </c>
      <c r="D49" s="208" t="s">
        <v>99</v>
      </c>
      <c r="E49" s="208"/>
      <c r="F49" s="89" t="str">
        <f>'Well Abandonment Estimator'!J30</f>
        <v/>
      </c>
      <c r="G49" s="90" t="s">
        <v>98</v>
      </c>
      <c r="H49" s="146"/>
      <c r="I49" s="207" t="s">
        <v>100</v>
      </c>
      <c r="J49" s="207"/>
      <c r="K49" s="91" t="str">
        <f>'Well Abandonment Estimator'!K30</f>
        <v/>
      </c>
      <c r="L49" s="92" t="s">
        <v>101</v>
      </c>
      <c r="M49" s="57"/>
      <c r="N49" s="58"/>
      <c r="O49" s="58"/>
      <c r="P49" s="58"/>
      <c r="Q49" s="53"/>
    </row>
    <row r="50" spans="2:17" ht="15.75" x14ac:dyDescent="0.25">
      <c r="B50" s="55"/>
      <c r="C50" s="60"/>
      <c r="D50" s="60"/>
      <c r="E50" s="60"/>
      <c r="F50" s="68"/>
      <c r="G50" s="69"/>
      <c r="H50" s="69"/>
      <c r="I50" s="69"/>
      <c r="J50" s="69"/>
      <c r="K50" s="69"/>
      <c r="L50" s="69"/>
      <c r="M50" s="69"/>
      <c r="N50" s="70"/>
      <c r="O50" s="70"/>
      <c r="P50" s="58"/>
      <c r="Q50" s="53"/>
    </row>
    <row r="51" spans="2:17" ht="15.75" x14ac:dyDescent="0.25">
      <c r="B51" s="55"/>
      <c r="C51" s="40" t="s">
        <v>102</v>
      </c>
      <c r="D51" s="60"/>
      <c r="E51" s="41" t="str">
        <f>'Well Abandonment Estimator'!H30</f>
        <v/>
      </c>
      <c r="F51" s="68"/>
      <c r="G51" s="69"/>
      <c r="H51" s="69"/>
      <c r="I51" s="69"/>
      <c r="J51" s="69"/>
      <c r="K51" s="69"/>
      <c r="L51" s="69"/>
      <c r="M51" s="69"/>
      <c r="N51" s="70"/>
      <c r="O51" s="70"/>
      <c r="P51" s="58"/>
      <c r="Q51" s="53"/>
    </row>
    <row r="52" spans="2:17" ht="15.75" x14ac:dyDescent="0.25">
      <c r="B52" s="55"/>
      <c r="C52" s="60"/>
      <c r="D52" s="60"/>
      <c r="E52" s="60"/>
      <c r="F52" s="68"/>
      <c r="G52" s="69"/>
      <c r="H52" s="69"/>
      <c r="I52" s="69"/>
      <c r="J52" s="69"/>
      <c r="K52" s="69"/>
      <c r="L52" s="69"/>
      <c r="M52" s="69"/>
      <c r="N52" s="70"/>
      <c r="O52" s="70"/>
      <c r="P52" s="58"/>
      <c r="Q52" s="53"/>
    </row>
    <row r="53" spans="2:17" ht="15.75" x14ac:dyDescent="0.25">
      <c r="B53" s="55"/>
      <c r="C53" s="60"/>
      <c r="D53" s="60"/>
      <c r="E53" s="60"/>
      <c r="F53" s="68"/>
      <c r="G53" s="69"/>
      <c r="H53" s="69"/>
      <c r="I53" s="69"/>
      <c r="J53" s="69"/>
      <c r="K53" s="69"/>
      <c r="L53" s="69"/>
      <c r="M53" s="69"/>
      <c r="N53" s="70"/>
      <c r="O53" s="70"/>
      <c r="P53" s="58"/>
      <c r="Q53" s="53"/>
    </row>
    <row r="54" spans="2:17" ht="15.75" x14ac:dyDescent="0.25">
      <c r="B54" s="55"/>
      <c r="C54" s="60"/>
      <c r="D54" s="60"/>
      <c r="E54" s="60"/>
      <c r="F54" s="68"/>
      <c r="G54" s="69"/>
      <c r="H54" s="69"/>
      <c r="I54" s="69"/>
      <c r="J54" s="69"/>
      <c r="K54" s="69"/>
      <c r="L54" s="69"/>
      <c r="M54" s="69"/>
      <c r="N54" s="70"/>
      <c r="O54" s="70"/>
      <c r="P54" s="58"/>
      <c r="Q54" s="53"/>
    </row>
    <row r="55" spans="2:17" ht="15.75" customHeight="1" x14ac:dyDescent="0.25">
      <c r="B55" s="55"/>
      <c r="C55" s="211" t="s">
        <v>104</v>
      </c>
      <c r="D55" s="211"/>
      <c r="E55" s="211"/>
      <c r="F55" s="211"/>
      <c r="G55" s="211"/>
      <c r="H55" s="211"/>
      <c r="I55" s="211"/>
      <c r="J55" s="209" t="s">
        <v>155</v>
      </c>
      <c r="K55" s="210"/>
      <c r="L55" s="93"/>
      <c r="M55" s="69"/>
      <c r="N55" s="70"/>
      <c r="O55" s="70"/>
      <c r="P55" s="58"/>
      <c r="Q55" s="53"/>
    </row>
    <row r="56" spans="2:17" ht="15.75" x14ac:dyDescent="0.25">
      <c r="B56" s="55"/>
      <c r="C56" s="211"/>
      <c r="D56" s="211"/>
      <c r="E56" s="211"/>
      <c r="F56" s="211"/>
      <c r="G56" s="211"/>
      <c r="H56" s="211"/>
      <c r="I56" s="211"/>
      <c r="J56" s="139"/>
      <c r="K56" s="140" t="str">
        <f>IF((L55)="yes","Quantity of Wells","")</f>
        <v/>
      </c>
      <c r="L56" s="151">
        <v>4</v>
      </c>
      <c r="M56" s="69"/>
      <c r="N56" s="70"/>
      <c r="O56" s="70"/>
      <c r="P56" s="58"/>
      <c r="Q56" s="53"/>
    </row>
    <row r="57" spans="2:17" ht="15.75" x14ac:dyDescent="0.25">
      <c r="B57" s="55"/>
      <c r="C57" s="139"/>
      <c r="D57" s="139"/>
      <c r="E57" s="139"/>
      <c r="F57" s="139"/>
      <c r="G57" s="139"/>
      <c r="H57" s="139"/>
      <c r="I57" s="139"/>
      <c r="J57" s="139"/>
      <c r="K57" s="139"/>
      <c r="L57" s="79"/>
      <c r="M57" s="69"/>
      <c r="N57" s="70"/>
      <c r="O57" s="70"/>
      <c r="P57" s="58"/>
      <c r="Q57" s="53"/>
    </row>
    <row r="58" spans="2:17" ht="15.75" customHeight="1" x14ac:dyDescent="0.25">
      <c r="B58" s="55"/>
      <c r="C58" s="211" t="s">
        <v>170</v>
      </c>
      <c r="D58" s="211"/>
      <c r="E58" s="211"/>
      <c r="F58" s="211"/>
      <c r="G58" s="211"/>
      <c r="H58" s="211"/>
      <c r="I58" s="211"/>
      <c r="J58" s="209" t="s">
        <v>153</v>
      </c>
      <c r="K58" s="210"/>
      <c r="L58" s="93"/>
      <c r="M58" s="69"/>
      <c r="N58" s="70"/>
      <c r="O58" s="70"/>
      <c r="P58" s="58"/>
      <c r="Q58" s="53"/>
    </row>
    <row r="59" spans="2:17" ht="15.75" x14ac:dyDescent="0.25">
      <c r="B59" s="55"/>
      <c r="C59" s="211"/>
      <c r="D59" s="211"/>
      <c r="E59" s="211"/>
      <c r="F59" s="211"/>
      <c r="G59" s="211"/>
      <c r="H59" s="211"/>
      <c r="I59" s="211"/>
      <c r="J59" s="139"/>
      <c r="K59" s="140" t="str">
        <f>IF((L58)="yes","Quantity of Wells","")</f>
        <v/>
      </c>
      <c r="L59" s="151">
        <v>0</v>
      </c>
      <c r="M59" s="69"/>
      <c r="N59" s="70"/>
      <c r="O59" s="70"/>
      <c r="P59" s="58"/>
      <c r="Q59" s="53"/>
    </row>
    <row r="60" spans="2:17" ht="15.75" x14ac:dyDescent="0.25">
      <c r="B60" s="55"/>
      <c r="C60" s="211"/>
      <c r="D60" s="211"/>
      <c r="E60" s="211"/>
      <c r="F60" s="211"/>
      <c r="G60" s="211"/>
      <c r="H60" s="211"/>
      <c r="I60" s="211"/>
      <c r="J60" s="139"/>
      <c r="K60" s="139"/>
      <c r="L60" s="79"/>
      <c r="M60" s="69"/>
      <c r="N60" s="70"/>
      <c r="O60" s="70"/>
      <c r="P60" s="58"/>
      <c r="Q60" s="53"/>
    </row>
    <row r="61" spans="2:17" ht="15.75" x14ac:dyDescent="0.25">
      <c r="B61" s="55"/>
      <c r="C61" s="211"/>
      <c r="D61" s="211"/>
      <c r="E61" s="211"/>
      <c r="F61" s="211"/>
      <c r="G61" s="211"/>
      <c r="H61" s="211"/>
      <c r="I61" s="211"/>
      <c r="J61" s="143"/>
      <c r="K61" s="143"/>
      <c r="L61" s="79"/>
      <c r="M61" s="69"/>
      <c r="N61" s="70"/>
      <c r="O61" s="70"/>
      <c r="P61" s="58"/>
      <c r="Q61" s="53"/>
    </row>
    <row r="62" spans="2:17" ht="15.75" x14ac:dyDescent="0.25">
      <c r="B62" s="55"/>
      <c r="C62" s="192" t="s">
        <v>24</v>
      </c>
      <c r="D62" s="192"/>
      <c r="E62" s="192"/>
      <c r="F62" s="192"/>
      <c r="G62" s="192"/>
      <c r="H62" s="192"/>
      <c r="I62" s="69"/>
      <c r="J62" s="193" t="s">
        <v>25</v>
      </c>
      <c r="K62" s="193"/>
      <c r="L62" s="193"/>
      <c r="M62" s="69"/>
      <c r="N62" s="70"/>
      <c r="O62" s="70"/>
      <c r="P62" s="58"/>
      <c r="Q62" s="53"/>
    </row>
    <row r="63" spans="2:17" ht="15.75" x14ac:dyDescent="0.25">
      <c r="B63" s="55"/>
      <c r="C63" s="183"/>
      <c r="D63" s="184"/>
      <c r="E63" s="184"/>
      <c r="F63" s="184"/>
      <c r="G63" s="184"/>
      <c r="H63" s="185"/>
      <c r="I63" s="69"/>
      <c r="J63" s="194"/>
      <c r="K63" s="184"/>
      <c r="L63" s="185"/>
      <c r="M63" s="69"/>
      <c r="N63" s="70"/>
      <c r="O63" s="70"/>
      <c r="P63" s="58"/>
      <c r="Q63" s="53"/>
    </row>
    <row r="64" spans="2:17" ht="15.75" x14ac:dyDescent="0.25">
      <c r="B64" s="55"/>
      <c r="C64" s="186"/>
      <c r="D64" s="187"/>
      <c r="E64" s="187"/>
      <c r="F64" s="187"/>
      <c r="G64" s="187"/>
      <c r="H64" s="188"/>
      <c r="I64" s="69"/>
      <c r="J64" s="186"/>
      <c r="K64" s="187"/>
      <c r="L64" s="188"/>
      <c r="M64" s="69"/>
      <c r="N64" s="70"/>
      <c r="O64" s="70"/>
      <c r="P64" s="58"/>
      <c r="Q64" s="53"/>
    </row>
    <row r="65" spans="2:17" ht="15.75" x14ac:dyDescent="0.25">
      <c r="B65" s="55"/>
      <c r="C65" s="189"/>
      <c r="D65" s="190"/>
      <c r="E65" s="190"/>
      <c r="F65" s="190"/>
      <c r="G65" s="190"/>
      <c r="H65" s="191"/>
      <c r="I65" s="69"/>
      <c r="J65" s="189"/>
      <c r="K65" s="190"/>
      <c r="L65" s="191"/>
      <c r="M65" s="69"/>
      <c r="N65" s="70"/>
      <c r="O65" s="70"/>
      <c r="P65" s="58"/>
      <c r="Q65" s="53"/>
    </row>
    <row r="66" spans="2:17" ht="15.75" x14ac:dyDescent="0.25">
      <c r="B66" s="55"/>
      <c r="C66" s="71"/>
      <c r="D66" s="71"/>
      <c r="E66" s="60"/>
      <c r="F66" s="68"/>
      <c r="G66" s="69"/>
      <c r="H66" s="69"/>
      <c r="I66" s="69"/>
      <c r="J66" s="69"/>
      <c r="K66" s="69"/>
      <c r="L66" s="69"/>
      <c r="M66" s="69"/>
      <c r="N66" s="70"/>
      <c r="O66" s="70"/>
      <c r="P66" s="58"/>
      <c r="Q66" s="53"/>
    </row>
    <row r="67" spans="2:17" x14ac:dyDescent="0.25">
      <c r="Q67" s="53"/>
    </row>
    <row r="68" spans="2:17" x14ac:dyDescent="0.25">
      <c r="Q68" s="53"/>
    </row>
    <row r="69" spans="2:17" x14ac:dyDescent="0.25">
      <c r="Q69" s="53"/>
    </row>
  </sheetData>
  <sheetProtection sheet="1" objects="1" scenarios="1"/>
  <mergeCells count="36">
    <mergeCell ref="C1:L1"/>
    <mergeCell ref="C2:L3"/>
    <mergeCell ref="C5:L5"/>
    <mergeCell ref="C7:L7"/>
    <mergeCell ref="C22:L22"/>
    <mergeCell ref="C4:L4"/>
    <mergeCell ref="C20:L20"/>
    <mergeCell ref="C14:L14"/>
    <mergeCell ref="C13:L13"/>
    <mergeCell ref="C16:L16"/>
    <mergeCell ref="C17:L17"/>
    <mergeCell ref="C19:L19"/>
    <mergeCell ref="C23:L23"/>
    <mergeCell ref="C25:L25"/>
    <mergeCell ref="C26:L26"/>
    <mergeCell ref="G46:H46"/>
    <mergeCell ref="C32:L32"/>
    <mergeCell ref="C33:L34"/>
    <mergeCell ref="C36:L36"/>
    <mergeCell ref="C28:L28"/>
    <mergeCell ref="C29:L30"/>
    <mergeCell ref="C63:H65"/>
    <mergeCell ref="C62:H62"/>
    <mergeCell ref="J62:L62"/>
    <mergeCell ref="J63:L65"/>
    <mergeCell ref="C37:L38"/>
    <mergeCell ref="C40:L40"/>
    <mergeCell ref="C41:L41"/>
    <mergeCell ref="C43:D43"/>
    <mergeCell ref="F44:L45"/>
    <mergeCell ref="I49:J49"/>
    <mergeCell ref="D49:E49"/>
    <mergeCell ref="J55:K55"/>
    <mergeCell ref="J58:K58"/>
    <mergeCell ref="C55:I56"/>
    <mergeCell ref="C58:I61"/>
  </mergeCells>
  <conditionalFormatting sqref="F44:L45">
    <cfRule type="expression" dxfId="34" priority="3">
      <formula>($D$44)="yes"</formula>
    </cfRule>
  </conditionalFormatting>
  <conditionalFormatting sqref="L56">
    <cfRule type="expression" dxfId="33" priority="2">
      <formula>($L$55)="yes"</formula>
    </cfRule>
  </conditionalFormatting>
  <conditionalFormatting sqref="L59">
    <cfRule type="expression" dxfId="32" priority="1">
      <formula>($L$58)="yes"</formula>
    </cfRule>
  </conditionalFormatting>
  <hyperlinks>
    <hyperlink ref="G46" r:id="rId1" display="ARM 17.58.344(2)"/>
    <hyperlink ref="C6" r:id="rId2"/>
  </hyperlinks>
  <printOptions horizontalCentered="1"/>
  <pageMargins left="0.2" right="0.2" top="0.25" bottom="0.25" header="0.3" footer="0.3"/>
  <pageSetup scale="64"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'Facility Data Validation'!$B$2:$B$3</xm:f>
          </x14:formula1>
          <xm:sqref>D44 L55 L58</xm:sqref>
        </x14:dataValidation>
        <x14:dataValidation type="list" allowBlank="1" showInputMessage="1" showErrorMessage="1">
          <x14:formula1>
            <xm:f>'Facility Data Validation'!$D$2:$D$22</xm:f>
          </x14:formula1>
          <xm:sqref>L56 L59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DF9496"/>
    <pageSetUpPr fitToPage="1"/>
  </sheetPr>
  <dimension ref="B1:P65"/>
  <sheetViews>
    <sheetView zoomScaleNormal="100" workbookViewId="0">
      <pane ySplit="2" topLeftCell="A3" activePane="bottomLeft" state="frozen"/>
      <selection pane="bottomLeft"/>
    </sheetView>
  </sheetViews>
  <sheetFormatPr defaultColWidth="9.140625" defaultRowHeight="15" x14ac:dyDescent="0.25"/>
  <cols>
    <col min="1" max="1" width="2" style="49" customWidth="1"/>
    <col min="2" max="2" width="2.140625" style="49" customWidth="1"/>
    <col min="3" max="3" width="41.140625" style="49" customWidth="1"/>
    <col min="4" max="4" width="9.140625" style="49" customWidth="1"/>
    <col min="5" max="5" width="10.42578125" style="49" customWidth="1"/>
    <col min="6" max="6" width="5" style="49" customWidth="1"/>
    <col min="7" max="7" width="7.28515625" style="49" customWidth="1"/>
    <col min="8" max="8" width="13.5703125" style="49" customWidth="1"/>
    <col min="9" max="9" width="30.5703125" style="49" customWidth="1"/>
    <col min="10" max="10" width="11.7109375" style="49" customWidth="1"/>
    <col min="11" max="11" width="11.140625" style="49" customWidth="1"/>
    <col min="12" max="12" width="8.28515625" style="49" customWidth="1"/>
    <col min="13" max="13" width="7.42578125" style="49" customWidth="1"/>
    <col min="14" max="14" width="6.5703125" style="49" customWidth="1"/>
    <col min="15" max="15" width="2.85546875" style="49" customWidth="1"/>
    <col min="16" max="16384" width="9.140625" style="49"/>
  </cols>
  <sheetData>
    <row r="1" spans="2:16" ht="45.75" customHeight="1" x14ac:dyDescent="0.25">
      <c r="B1" s="48"/>
      <c r="C1" s="258" t="s">
        <v>207</v>
      </c>
      <c r="D1" s="258"/>
      <c r="E1" s="258"/>
      <c r="F1" s="258"/>
      <c r="G1" s="258"/>
      <c r="H1" s="258"/>
      <c r="I1" s="258"/>
      <c r="J1" s="258"/>
      <c r="K1" s="258"/>
      <c r="L1" s="258"/>
      <c r="M1" s="258"/>
      <c r="N1" s="258"/>
      <c r="O1" s="48"/>
    </row>
    <row r="2" spans="2:16" ht="20.25" customHeight="1" x14ac:dyDescent="0.25">
      <c r="B2" s="48"/>
      <c r="C2" s="48"/>
      <c r="D2" s="253" t="s">
        <v>205</v>
      </c>
      <c r="E2" s="253"/>
      <c r="F2" s="253"/>
      <c r="G2" s="253"/>
      <c r="H2" s="253"/>
      <c r="I2" s="253"/>
      <c r="J2" s="48"/>
      <c r="K2" s="48"/>
      <c r="L2" s="48"/>
      <c r="M2" s="48"/>
      <c r="N2" s="48"/>
      <c r="O2" s="48"/>
    </row>
    <row r="3" spans="2:16" ht="9.6" customHeight="1" x14ac:dyDescent="0.25">
      <c r="B3" s="48"/>
      <c r="C3" s="48"/>
      <c r="D3" s="147"/>
      <c r="E3" s="147"/>
      <c r="F3" s="147"/>
      <c r="G3" s="147"/>
      <c r="H3" s="147"/>
      <c r="I3" s="147"/>
      <c r="J3" s="48"/>
      <c r="K3" s="48"/>
      <c r="L3" s="48"/>
      <c r="M3" s="48"/>
      <c r="N3" s="48"/>
      <c r="O3" s="48"/>
    </row>
    <row r="4" spans="2:16" ht="15.75" x14ac:dyDescent="0.25">
      <c r="B4" s="48"/>
      <c r="C4" s="259" t="s">
        <v>0</v>
      </c>
      <c r="D4" s="260"/>
      <c r="E4" s="260"/>
      <c r="F4" s="260"/>
      <c r="G4" s="261"/>
      <c r="H4" s="256" t="s">
        <v>46</v>
      </c>
      <c r="I4" s="256"/>
      <c r="J4" s="256"/>
      <c r="K4" s="256"/>
      <c r="L4" s="256"/>
      <c r="M4" s="48"/>
      <c r="N4" s="48"/>
      <c r="O4" s="48"/>
    </row>
    <row r="5" spans="2:16" x14ac:dyDescent="0.25">
      <c r="B5" s="48"/>
      <c r="C5" s="127" t="s">
        <v>128</v>
      </c>
      <c r="D5" s="166"/>
      <c r="E5" s="240" t="str">
        <f>IF(VALUE(D5)&gt;1," wells"," well")</f>
        <v xml:space="preserve"> well</v>
      </c>
      <c r="F5" s="240"/>
      <c r="G5" s="240"/>
      <c r="H5" s="257" t="s">
        <v>150</v>
      </c>
      <c r="I5" s="257"/>
      <c r="J5" s="257"/>
      <c r="K5" s="46"/>
      <c r="L5" s="131" t="s">
        <v>2</v>
      </c>
      <c r="M5" s="76"/>
      <c r="N5" s="76"/>
      <c r="O5" s="48"/>
    </row>
    <row r="6" spans="2:16" x14ac:dyDescent="0.25">
      <c r="B6" s="48"/>
      <c r="C6" s="17" t="s">
        <v>1</v>
      </c>
      <c r="D6" s="165"/>
      <c r="E6" s="5" t="str">
        <f>IF(VALUE(D6)&gt;0," in/well   ="," in/well")</f>
        <v xml:space="preserve"> in/well</v>
      </c>
      <c r="F6" s="6" t="str">
        <f>IF(VALUE(D6)&gt;0,D6*0.0833333333333333,"")</f>
        <v/>
      </c>
      <c r="G6" s="7" t="str">
        <f>IF(VALUE(D6)&gt;0,"ft/well","")</f>
        <v/>
      </c>
      <c r="H6" s="244" t="s">
        <v>151</v>
      </c>
      <c r="I6" s="244"/>
      <c r="J6" s="244"/>
      <c r="K6" s="51" t="str">
        <f>IF(VALUE(D7)&gt;0,D7-K5,"")</f>
        <v/>
      </c>
      <c r="L6" s="132" t="s">
        <v>2</v>
      </c>
      <c r="M6" s="76"/>
      <c r="N6" s="76"/>
      <c r="O6" s="48"/>
    </row>
    <row r="7" spans="2:16" x14ac:dyDescent="0.25">
      <c r="B7" s="48"/>
      <c r="C7" s="17" t="s">
        <v>131</v>
      </c>
      <c r="D7" s="165"/>
      <c r="E7" s="241" t="s">
        <v>2</v>
      </c>
      <c r="F7" s="242"/>
      <c r="G7" s="243"/>
      <c r="H7" s="244" t="s">
        <v>152</v>
      </c>
      <c r="I7" s="244"/>
      <c r="J7" s="244"/>
      <c r="K7" s="72" t="str">
        <f>IF(SUM(K6:K6)&gt;0,K45,"")</f>
        <v/>
      </c>
      <c r="L7" s="132" t="str">
        <f>IF(SUM(K7:K7)=1," bag"," bags")</f>
        <v xml:space="preserve"> bags</v>
      </c>
      <c r="M7" s="76"/>
      <c r="N7" s="76"/>
      <c r="O7" s="48"/>
    </row>
    <row r="8" spans="2:16" ht="15" customHeight="1" x14ac:dyDescent="0.25">
      <c r="B8" s="48"/>
      <c r="C8" s="17" t="s">
        <v>132</v>
      </c>
      <c r="D8" s="165"/>
      <c r="E8" s="241" t="s">
        <v>2</v>
      </c>
      <c r="F8" s="242"/>
      <c r="G8" s="243"/>
      <c r="H8" s="48"/>
      <c r="I8" s="48"/>
      <c r="J8" s="48"/>
      <c r="K8" s="48"/>
      <c r="L8" s="48"/>
      <c r="M8" s="48"/>
      <c r="N8" s="48"/>
      <c r="O8" s="48"/>
    </row>
    <row r="9" spans="2:16" x14ac:dyDescent="0.25">
      <c r="B9" s="48"/>
      <c r="C9" s="16" t="s">
        <v>133</v>
      </c>
      <c r="D9" s="9" t="str">
        <f>IF(VALUE(D7)&gt;0,D7-D8,"")</f>
        <v/>
      </c>
      <c r="E9" s="262" t="s">
        <v>2</v>
      </c>
      <c r="F9" s="262"/>
      <c r="G9" s="262"/>
      <c r="H9" s="113"/>
      <c r="I9" s="48"/>
      <c r="J9" s="48"/>
      <c r="K9" s="48"/>
      <c r="L9" s="48"/>
      <c r="M9" s="48"/>
      <c r="N9" s="48"/>
      <c r="O9" s="48"/>
    </row>
    <row r="10" spans="2:16" ht="20.25" customHeight="1" thickBot="1" x14ac:dyDescent="0.3">
      <c r="B10" s="48"/>
      <c r="C10" s="13"/>
      <c r="D10" s="18"/>
      <c r="E10" s="4"/>
      <c r="F10" s="4"/>
      <c r="G10" s="4"/>
      <c r="H10" s="4"/>
      <c r="I10" s="48"/>
      <c r="J10" s="48"/>
      <c r="K10" s="48"/>
      <c r="L10" s="48"/>
      <c r="M10" s="48"/>
      <c r="N10" s="48"/>
      <c r="O10" s="48"/>
    </row>
    <row r="11" spans="2:16" ht="37.5" customHeight="1" thickBot="1" x14ac:dyDescent="0.3">
      <c r="B11" s="48"/>
      <c r="C11" s="250" t="s">
        <v>169</v>
      </c>
      <c r="D11" s="250"/>
      <c r="E11" s="250"/>
      <c r="F11" s="250"/>
      <c r="G11" s="250"/>
      <c r="H11" s="251"/>
      <c r="I11" s="252"/>
      <c r="J11" s="248" t="s">
        <v>168</v>
      </c>
      <c r="K11" s="249"/>
      <c r="L11" s="245"/>
      <c r="M11" s="245"/>
      <c r="N11" s="136"/>
      <c r="O11" s="29"/>
    </row>
    <row r="12" spans="2:16" s="10" customFormat="1" ht="29.25" customHeight="1" thickBot="1" x14ac:dyDescent="0.3">
      <c r="B12" s="118"/>
      <c r="C12" s="149" t="s">
        <v>48</v>
      </c>
      <c r="D12" s="148" t="s">
        <v>10</v>
      </c>
      <c r="E12" s="148" t="s">
        <v>11</v>
      </c>
      <c r="F12" s="238" t="s">
        <v>14</v>
      </c>
      <c r="G12" s="239"/>
      <c r="H12" s="119" t="s">
        <v>13</v>
      </c>
      <c r="I12" s="152" t="s">
        <v>12</v>
      </c>
      <c r="J12" s="81" t="s">
        <v>44</v>
      </c>
      <c r="K12" s="81" t="s">
        <v>45</v>
      </c>
      <c r="L12" s="254" t="s">
        <v>149</v>
      </c>
      <c r="M12" s="255"/>
      <c r="N12" s="255"/>
      <c r="O12" s="137" t="s">
        <v>86</v>
      </c>
      <c r="P12" s="35"/>
    </row>
    <row r="13" spans="2:16" x14ac:dyDescent="0.25">
      <c r="B13" s="48"/>
      <c r="C13" s="164"/>
      <c r="D13" s="162"/>
      <c r="E13" s="162"/>
      <c r="F13" s="221"/>
      <c r="G13" s="221"/>
      <c r="H13" s="95" t="str">
        <f>IF(SUM(E13:E13)&gt;0,IF(VALUE(F13)&gt;0,E13*F13,""),"")</f>
        <v/>
      </c>
      <c r="I13" s="167"/>
      <c r="J13" s="95" t="str">
        <f t="shared" ref="J13:J29" si="0">IF(COUNTA(C13)&gt;0,IF(SUM(H13:H13)&gt;0,IF(VALUE($D$5)&gt;0,IF(SUM(O13:O13)=1,H13/$D$5,""),""),""),"")</f>
        <v/>
      </c>
      <c r="K13" s="128" t="str">
        <f t="shared" ref="K13:K29" si="1">IF(COUNTA(C13)&gt;0,IF(SUM(H13:H13)&gt;0,IF(VALUE($D$7)&gt;0,IF(SUM(O13:O13)=1,H13/$D$5/$D$7,""),""),""),"")</f>
        <v/>
      </c>
      <c r="L13" s="246" t="e">
        <f>VLOOKUP(C13,'TASK LIST Data Validation'!$B$2:$D$34,3,FALSE)</f>
        <v>#N/A</v>
      </c>
      <c r="M13" s="246"/>
      <c r="N13" s="246"/>
      <c r="O13" s="138" t="e">
        <f>VLOOKUP(C13,'TASK LIST Data Validation'!$B$2:$C$34,2,FALSE)</f>
        <v>#N/A</v>
      </c>
    </row>
    <row r="14" spans="2:16" x14ac:dyDescent="0.25">
      <c r="B14" s="48"/>
      <c r="C14" s="164"/>
      <c r="D14" s="162"/>
      <c r="E14" s="163"/>
      <c r="F14" s="221"/>
      <c r="G14" s="221"/>
      <c r="H14" s="96" t="str">
        <f>IF(SUM(E14:E14)&gt;0,IF(VALUE(F14)&gt;0,E14*F14,""),"")</f>
        <v/>
      </c>
      <c r="I14" s="167"/>
      <c r="J14" s="96" t="str">
        <f t="shared" si="0"/>
        <v/>
      </c>
      <c r="K14" s="129" t="str">
        <f t="shared" si="1"/>
        <v/>
      </c>
      <c r="L14" s="246" t="e">
        <f>VLOOKUP(C14,'TASK LIST Data Validation'!$B$2:$D$34,3,FALSE)</f>
        <v>#N/A</v>
      </c>
      <c r="M14" s="246"/>
      <c r="N14" s="246"/>
      <c r="O14" s="138" t="e">
        <f>VLOOKUP(C14,'TASK LIST Data Validation'!$B$2:$C$34,2,FALSE)</f>
        <v>#N/A</v>
      </c>
    </row>
    <row r="15" spans="2:16" ht="14.45" customHeight="1" x14ac:dyDescent="0.25">
      <c r="B15" s="48"/>
      <c r="C15" s="164"/>
      <c r="D15" s="162"/>
      <c r="E15" s="162"/>
      <c r="F15" s="221"/>
      <c r="G15" s="221"/>
      <c r="H15" s="96" t="str">
        <f>IF(VALUE(E15)&gt;0,IF(VALUE(F15)&gt;0,E15*F15,""),"")</f>
        <v/>
      </c>
      <c r="I15" s="167"/>
      <c r="J15" s="96" t="str">
        <f t="shared" si="0"/>
        <v/>
      </c>
      <c r="K15" s="129" t="str">
        <f t="shared" si="1"/>
        <v/>
      </c>
      <c r="L15" s="246" t="e">
        <f>VLOOKUP(C15,'TASK LIST Data Validation'!$B$2:$D$34,3,FALSE)</f>
        <v>#N/A</v>
      </c>
      <c r="M15" s="246"/>
      <c r="N15" s="246"/>
      <c r="O15" s="138" t="e">
        <f>VLOOKUP(C15,'TASK LIST Data Validation'!$B$2:$C$34,2,FALSE)</f>
        <v>#N/A</v>
      </c>
    </row>
    <row r="16" spans="2:16" x14ac:dyDescent="0.25">
      <c r="B16" s="48"/>
      <c r="C16" s="164"/>
      <c r="D16" s="162"/>
      <c r="E16" s="162"/>
      <c r="F16" s="221"/>
      <c r="G16" s="221"/>
      <c r="H16" s="96" t="str">
        <f t="shared" ref="H16:H29" si="2">IF(VALUE(E16)&gt;0,IF(VALUE(F16)&gt;0,E16*F16,""),"")</f>
        <v/>
      </c>
      <c r="I16" s="167"/>
      <c r="J16" s="96" t="str">
        <f t="shared" si="0"/>
        <v/>
      </c>
      <c r="K16" s="129" t="str">
        <f t="shared" si="1"/>
        <v/>
      </c>
      <c r="L16" s="246" t="e">
        <f>VLOOKUP(C16,'TASK LIST Data Validation'!$B$2:$D$34,3,FALSE)</f>
        <v>#N/A</v>
      </c>
      <c r="M16" s="246"/>
      <c r="N16" s="246"/>
      <c r="O16" s="138" t="e">
        <f>VLOOKUP(C16,'TASK LIST Data Validation'!$B$2:$C$34,2,FALSE)</f>
        <v>#N/A</v>
      </c>
    </row>
    <row r="17" spans="2:15" x14ac:dyDescent="0.25">
      <c r="B17" s="48"/>
      <c r="C17" s="164"/>
      <c r="D17" s="162"/>
      <c r="E17" s="162"/>
      <c r="F17" s="221"/>
      <c r="G17" s="221"/>
      <c r="H17" s="96" t="str">
        <f t="shared" si="2"/>
        <v/>
      </c>
      <c r="I17" s="167"/>
      <c r="J17" s="96" t="str">
        <f t="shared" si="0"/>
        <v/>
      </c>
      <c r="K17" s="129" t="str">
        <f t="shared" si="1"/>
        <v/>
      </c>
      <c r="L17" s="246" t="e">
        <f>VLOOKUP(C17,'TASK LIST Data Validation'!$B$2:$D$34,3,FALSE)</f>
        <v>#N/A</v>
      </c>
      <c r="M17" s="246"/>
      <c r="N17" s="246"/>
      <c r="O17" s="138" t="e">
        <f>VLOOKUP(C17,'TASK LIST Data Validation'!$B$2:$C$34,2,FALSE)</f>
        <v>#N/A</v>
      </c>
    </row>
    <row r="18" spans="2:15" ht="15" customHeight="1" x14ac:dyDescent="0.25">
      <c r="B18" s="48"/>
      <c r="C18" s="164"/>
      <c r="D18" s="162"/>
      <c r="E18" s="162"/>
      <c r="F18" s="221"/>
      <c r="G18" s="221"/>
      <c r="H18" s="96" t="str">
        <f t="shared" si="2"/>
        <v/>
      </c>
      <c r="I18" s="167"/>
      <c r="J18" s="96" t="str">
        <f t="shared" si="0"/>
        <v/>
      </c>
      <c r="K18" s="129" t="str">
        <f t="shared" si="1"/>
        <v/>
      </c>
      <c r="L18" s="246" t="e">
        <f>VLOOKUP(C18,'TASK LIST Data Validation'!$B$2:$D$34,3,FALSE)</f>
        <v>#N/A</v>
      </c>
      <c r="M18" s="246"/>
      <c r="N18" s="246"/>
      <c r="O18" s="138" t="e">
        <f>VLOOKUP(C18,'TASK LIST Data Validation'!$B$2:$C$34,2,FALSE)</f>
        <v>#N/A</v>
      </c>
    </row>
    <row r="19" spans="2:15" x14ac:dyDescent="0.25">
      <c r="B19" s="48"/>
      <c r="C19" s="164"/>
      <c r="D19" s="162"/>
      <c r="E19" s="162"/>
      <c r="F19" s="221"/>
      <c r="G19" s="221"/>
      <c r="H19" s="96" t="str">
        <f t="shared" si="2"/>
        <v/>
      </c>
      <c r="I19" s="167"/>
      <c r="J19" s="96" t="str">
        <f t="shared" si="0"/>
        <v/>
      </c>
      <c r="K19" s="129" t="str">
        <f t="shared" si="1"/>
        <v/>
      </c>
      <c r="L19" s="246" t="e">
        <f>VLOOKUP(C19,'TASK LIST Data Validation'!$B$2:$D$34,3,FALSE)</f>
        <v>#N/A</v>
      </c>
      <c r="M19" s="246"/>
      <c r="N19" s="246"/>
      <c r="O19" s="138" t="e">
        <f>VLOOKUP(C19,'TASK LIST Data Validation'!$B$2:$C$34,2,FALSE)</f>
        <v>#N/A</v>
      </c>
    </row>
    <row r="20" spans="2:15" x14ac:dyDescent="0.25">
      <c r="B20" s="48"/>
      <c r="C20" s="164"/>
      <c r="D20" s="162"/>
      <c r="E20" s="162"/>
      <c r="F20" s="221"/>
      <c r="G20" s="221"/>
      <c r="H20" s="96" t="str">
        <f t="shared" si="2"/>
        <v/>
      </c>
      <c r="I20" s="167"/>
      <c r="J20" s="96" t="str">
        <f t="shared" si="0"/>
        <v/>
      </c>
      <c r="K20" s="129" t="str">
        <f t="shared" si="1"/>
        <v/>
      </c>
      <c r="L20" s="246" t="e">
        <f>VLOOKUP(C20,'TASK LIST Data Validation'!$B$2:$D$34,3,FALSE)</f>
        <v>#N/A</v>
      </c>
      <c r="M20" s="246"/>
      <c r="N20" s="246"/>
      <c r="O20" s="138" t="e">
        <f>VLOOKUP(C20,'TASK LIST Data Validation'!$B$2:$C$34,2,FALSE)</f>
        <v>#N/A</v>
      </c>
    </row>
    <row r="21" spans="2:15" x14ac:dyDescent="0.25">
      <c r="B21" s="48"/>
      <c r="C21" s="164"/>
      <c r="D21" s="162"/>
      <c r="E21" s="162"/>
      <c r="F21" s="221"/>
      <c r="G21" s="221"/>
      <c r="H21" s="96" t="str">
        <f t="shared" si="2"/>
        <v/>
      </c>
      <c r="I21" s="167"/>
      <c r="J21" s="96" t="str">
        <f t="shared" si="0"/>
        <v/>
      </c>
      <c r="K21" s="129" t="str">
        <f t="shared" si="1"/>
        <v/>
      </c>
      <c r="L21" s="246" t="e">
        <f>VLOOKUP(C21,'TASK LIST Data Validation'!$B$2:$D$34,3,FALSE)</f>
        <v>#N/A</v>
      </c>
      <c r="M21" s="246"/>
      <c r="N21" s="246"/>
      <c r="O21" s="138" t="e">
        <f>VLOOKUP(C21,'TASK LIST Data Validation'!$B$2:$C$34,2,FALSE)</f>
        <v>#N/A</v>
      </c>
    </row>
    <row r="22" spans="2:15" x14ac:dyDescent="0.25">
      <c r="B22" s="48"/>
      <c r="C22" s="164"/>
      <c r="D22" s="162"/>
      <c r="E22" s="162"/>
      <c r="F22" s="221"/>
      <c r="G22" s="221"/>
      <c r="H22" s="96" t="str">
        <f t="shared" si="2"/>
        <v/>
      </c>
      <c r="I22" s="167"/>
      <c r="J22" s="96" t="str">
        <f t="shared" si="0"/>
        <v/>
      </c>
      <c r="K22" s="129" t="str">
        <f t="shared" si="1"/>
        <v/>
      </c>
      <c r="L22" s="246" t="e">
        <f>VLOOKUP(C22,'TASK LIST Data Validation'!$B$2:$D$34,3,FALSE)</f>
        <v>#N/A</v>
      </c>
      <c r="M22" s="246"/>
      <c r="N22" s="246"/>
      <c r="O22" s="138" t="e">
        <f>VLOOKUP(C22,'TASK LIST Data Validation'!$B$2:$C$34,2,FALSE)</f>
        <v>#N/A</v>
      </c>
    </row>
    <row r="23" spans="2:15" x14ac:dyDescent="0.25">
      <c r="B23" s="48"/>
      <c r="C23" s="164"/>
      <c r="D23" s="162"/>
      <c r="E23" s="162"/>
      <c r="F23" s="221"/>
      <c r="G23" s="221"/>
      <c r="H23" s="96" t="str">
        <f t="shared" si="2"/>
        <v/>
      </c>
      <c r="I23" s="167"/>
      <c r="J23" s="96" t="str">
        <f t="shared" si="0"/>
        <v/>
      </c>
      <c r="K23" s="129" t="str">
        <f t="shared" si="1"/>
        <v/>
      </c>
      <c r="L23" s="246" t="e">
        <f>VLOOKUP(C23,'TASK LIST Data Validation'!$B$2:$D$34,3,FALSE)</f>
        <v>#N/A</v>
      </c>
      <c r="M23" s="246"/>
      <c r="N23" s="246"/>
      <c r="O23" s="138" t="e">
        <f>VLOOKUP(C23,'TASK LIST Data Validation'!$B$2:$C$34,2,FALSE)</f>
        <v>#N/A</v>
      </c>
    </row>
    <row r="24" spans="2:15" x14ac:dyDescent="0.25">
      <c r="B24" s="48"/>
      <c r="C24" s="164"/>
      <c r="D24" s="162"/>
      <c r="E24" s="162"/>
      <c r="F24" s="221"/>
      <c r="G24" s="221"/>
      <c r="H24" s="96" t="str">
        <f t="shared" si="2"/>
        <v/>
      </c>
      <c r="I24" s="167"/>
      <c r="J24" s="96" t="str">
        <f t="shared" si="0"/>
        <v/>
      </c>
      <c r="K24" s="129" t="str">
        <f t="shared" si="1"/>
        <v/>
      </c>
      <c r="L24" s="246" t="e">
        <f>VLOOKUP(C24,'TASK LIST Data Validation'!$B$2:$D$34,3,FALSE)</f>
        <v>#N/A</v>
      </c>
      <c r="M24" s="246"/>
      <c r="N24" s="246"/>
      <c r="O24" s="138" t="e">
        <f>VLOOKUP(C24,'TASK LIST Data Validation'!$B$2:$C$34,2,FALSE)</f>
        <v>#N/A</v>
      </c>
    </row>
    <row r="25" spans="2:15" x14ac:dyDescent="0.25">
      <c r="B25" s="48"/>
      <c r="C25" s="164"/>
      <c r="D25" s="162"/>
      <c r="E25" s="162"/>
      <c r="F25" s="221"/>
      <c r="G25" s="221"/>
      <c r="H25" s="96" t="str">
        <f t="shared" si="2"/>
        <v/>
      </c>
      <c r="I25" s="167"/>
      <c r="J25" s="96" t="str">
        <f t="shared" si="0"/>
        <v/>
      </c>
      <c r="K25" s="129" t="str">
        <f t="shared" si="1"/>
        <v/>
      </c>
      <c r="L25" s="246" t="e">
        <f>VLOOKUP(C25,'TASK LIST Data Validation'!$B$2:$D$34,3,FALSE)</f>
        <v>#N/A</v>
      </c>
      <c r="M25" s="246"/>
      <c r="N25" s="246"/>
      <c r="O25" s="138" t="e">
        <f>VLOOKUP(C25,'TASK LIST Data Validation'!$B$2:$C$34,2,FALSE)</f>
        <v>#N/A</v>
      </c>
    </row>
    <row r="26" spans="2:15" x14ac:dyDescent="0.25">
      <c r="B26" s="48"/>
      <c r="C26" s="164"/>
      <c r="D26" s="162"/>
      <c r="E26" s="162"/>
      <c r="F26" s="221"/>
      <c r="G26" s="221"/>
      <c r="H26" s="96" t="str">
        <f t="shared" si="2"/>
        <v/>
      </c>
      <c r="I26" s="167"/>
      <c r="J26" s="96" t="str">
        <f t="shared" si="0"/>
        <v/>
      </c>
      <c r="K26" s="129" t="str">
        <f t="shared" si="1"/>
        <v/>
      </c>
      <c r="L26" s="246" t="e">
        <f>VLOOKUP(C26,'TASK LIST Data Validation'!$B$2:$D$34,3,FALSE)</f>
        <v>#N/A</v>
      </c>
      <c r="M26" s="246"/>
      <c r="N26" s="246"/>
      <c r="O26" s="138" t="e">
        <f>VLOOKUP(C26,'TASK LIST Data Validation'!$B$2:$C$34,2,FALSE)</f>
        <v>#N/A</v>
      </c>
    </row>
    <row r="27" spans="2:15" x14ac:dyDescent="0.25">
      <c r="B27" s="48"/>
      <c r="C27" s="73"/>
      <c r="D27" s="1"/>
      <c r="E27" s="1"/>
      <c r="F27" s="221"/>
      <c r="G27" s="221"/>
      <c r="H27" s="96" t="str">
        <f t="shared" si="2"/>
        <v/>
      </c>
      <c r="I27" s="150"/>
      <c r="J27" s="96" t="str">
        <f t="shared" si="0"/>
        <v/>
      </c>
      <c r="K27" s="129" t="str">
        <f t="shared" si="1"/>
        <v/>
      </c>
      <c r="L27" s="246" t="e">
        <f>VLOOKUP(C27,'TASK LIST Data Validation'!$B$2:$D$34,3,FALSE)</f>
        <v>#N/A</v>
      </c>
      <c r="M27" s="246"/>
      <c r="N27" s="246"/>
      <c r="O27" s="138" t="e">
        <f>VLOOKUP(C27,'TASK LIST Data Validation'!$B$2:$C$34,2,FALSE)</f>
        <v>#N/A</v>
      </c>
    </row>
    <row r="28" spans="2:15" x14ac:dyDescent="0.25">
      <c r="B28" s="48"/>
      <c r="C28" s="73"/>
      <c r="D28" s="1"/>
      <c r="E28" s="1"/>
      <c r="F28" s="221"/>
      <c r="G28" s="221"/>
      <c r="H28" s="96" t="str">
        <f t="shared" si="2"/>
        <v/>
      </c>
      <c r="I28" s="150"/>
      <c r="J28" s="96" t="str">
        <f t="shared" si="0"/>
        <v/>
      </c>
      <c r="K28" s="129" t="str">
        <f t="shared" si="1"/>
        <v/>
      </c>
      <c r="L28" s="246" t="e">
        <f>VLOOKUP(C28,'TASK LIST Data Validation'!$B$2:$D$34,3,FALSE)</f>
        <v>#N/A</v>
      </c>
      <c r="M28" s="246"/>
      <c r="N28" s="246"/>
      <c r="O28" s="138" t="e">
        <f>VLOOKUP(C28,'TASK LIST Data Validation'!$B$2:$C$34,2,FALSE)</f>
        <v>#N/A</v>
      </c>
    </row>
    <row r="29" spans="2:15" ht="15.75" thickBot="1" x14ac:dyDescent="0.3">
      <c r="B29" s="48"/>
      <c r="C29" s="73"/>
      <c r="D29" s="1"/>
      <c r="E29" s="1"/>
      <c r="F29" s="221"/>
      <c r="G29" s="221"/>
      <c r="H29" s="97" t="str">
        <f t="shared" si="2"/>
        <v/>
      </c>
      <c r="I29" s="150"/>
      <c r="J29" s="96" t="str">
        <f t="shared" si="0"/>
        <v/>
      </c>
      <c r="K29" s="130" t="str">
        <f t="shared" si="1"/>
        <v/>
      </c>
      <c r="L29" s="246" t="e">
        <f>VLOOKUP(C29,'TASK LIST Data Validation'!$B$2:$D$34,3,FALSE)</f>
        <v>#N/A</v>
      </c>
      <c r="M29" s="246"/>
      <c r="N29" s="246"/>
      <c r="O29" s="138" t="e">
        <f>VLOOKUP(C29,'TASK LIST Data Validation'!$B$2:$C$34,2,FALSE)</f>
        <v>#N/A</v>
      </c>
    </row>
    <row r="30" spans="2:15" s="11" customFormat="1" ht="22.5" customHeight="1" thickTop="1" thickBot="1" x14ac:dyDescent="0.3">
      <c r="B30" s="52"/>
      <c r="C30" s="247" t="s">
        <v>15</v>
      </c>
      <c r="D30" s="247"/>
      <c r="E30" s="247"/>
      <c r="F30" s="247"/>
      <c r="G30" s="247"/>
      <c r="H30" s="99" t="str">
        <f>IF(SUM(H13:H29)&gt;0,SUM(H13:H29),"")</f>
        <v/>
      </c>
      <c r="I30" s="36" t="s">
        <v>85</v>
      </c>
      <c r="J30" s="98" t="str">
        <f>IF(SUM(J13:J29)&gt;0,SUM(J13:J29),"")</f>
        <v/>
      </c>
      <c r="K30" s="98" t="str">
        <f>IF(SUM(K13:K29)&gt;0,SUM(K13:K29),"")</f>
        <v/>
      </c>
      <c r="L30" s="117"/>
      <c r="M30" s="117"/>
      <c r="N30" s="117"/>
      <c r="O30" s="30"/>
    </row>
    <row r="31" spans="2:15" ht="42" customHeight="1" thickTop="1" x14ac:dyDescent="0.25">
      <c r="B31" s="48"/>
      <c r="C31" s="48"/>
      <c r="D31" s="48"/>
      <c r="E31" s="48"/>
      <c r="F31" s="48"/>
      <c r="G31" s="48"/>
      <c r="H31" s="48"/>
      <c r="I31" s="48"/>
      <c r="J31" s="48"/>
      <c r="K31" s="48"/>
      <c r="L31" s="48"/>
      <c r="M31" s="48"/>
      <c r="N31" s="48"/>
      <c r="O31" s="48"/>
    </row>
    <row r="32" spans="2:15" ht="15.75" x14ac:dyDescent="0.25">
      <c r="B32" s="48"/>
      <c r="C32" s="223" t="s">
        <v>32</v>
      </c>
      <c r="D32" s="223"/>
      <c r="E32" s="223"/>
      <c r="F32" s="223"/>
      <c r="G32" s="223"/>
      <c r="H32" s="223"/>
      <c r="I32" s="223"/>
      <c r="J32" s="223"/>
      <c r="K32" s="223"/>
      <c r="L32" s="223"/>
      <c r="M32" s="223"/>
      <c r="N32" s="223"/>
      <c r="O32" s="48"/>
    </row>
    <row r="33" spans="2:16" ht="17.25" x14ac:dyDescent="0.25">
      <c r="B33" s="48"/>
      <c r="C33" s="113" t="s">
        <v>36</v>
      </c>
      <c r="D33" s="229" t="str">
        <f>IF(VALUE(D6)&gt;0,IF(VALUE(D7)&gt;0,PI()*((F6/2)^2)*D7,""),"")</f>
        <v/>
      </c>
      <c r="E33" s="228" t="str">
        <f>IF(VALUE(D6)&gt;0,IF(VALUE(D7)&gt;0,"ft³/well",""),"")</f>
        <v/>
      </c>
      <c r="F33" s="48"/>
      <c r="G33" s="76"/>
      <c r="H33" s="76"/>
      <c r="I33" s="76"/>
      <c r="J33" s="13" t="s">
        <v>129</v>
      </c>
      <c r="K33" s="232" t="str">
        <f>IF(VALUE(D5)&gt;0,IF(VALUE(D6)&gt;0,IF(VALUE(D7)&gt;0,PI()*((F6/2)^2)*D7*D5,""),""),"")</f>
        <v/>
      </c>
      <c r="L33" s="231" t="str">
        <f>IF(SUM(K33:K33)&gt;0,"ft³/ "&amp;$D$5,"")</f>
        <v/>
      </c>
      <c r="M33" s="226" t="str">
        <f>IF(VALUE(D5)=1,"well","wells")</f>
        <v>wells</v>
      </c>
      <c r="N33" s="120"/>
      <c r="O33" s="48"/>
    </row>
    <row r="34" spans="2:16" x14ac:dyDescent="0.25">
      <c r="B34" s="48"/>
      <c r="C34" s="112" t="s">
        <v>3</v>
      </c>
      <c r="D34" s="229"/>
      <c r="E34" s="228"/>
      <c r="F34" s="48"/>
      <c r="G34" s="122"/>
      <c r="H34" s="122"/>
      <c r="I34" s="122"/>
      <c r="J34" s="112" t="s">
        <v>73</v>
      </c>
      <c r="K34" s="232"/>
      <c r="L34" s="231"/>
      <c r="M34" s="226"/>
      <c r="N34" s="121"/>
      <c r="O34" s="48"/>
    </row>
    <row r="35" spans="2:16" x14ac:dyDescent="0.25">
      <c r="B35" s="48"/>
      <c r="C35" s="48"/>
      <c r="D35" s="48"/>
      <c r="E35" s="48"/>
      <c r="F35" s="48"/>
      <c r="G35" s="48"/>
      <c r="H35" s="48"/>
      <c r="I35" s="48"/>
      <c r="J35" s="48"/>
      <c r="K35" s="48"/>
      <c r="L35" s="48"/>
      <c r="M35" s="48"/>
      <c r="N35" s="48"/>
      <c r="O35" s="48"/>
    </row>
    <row r="36" spans="2:16" ht="18" x14ac:dyDescent="0.25">
      <c r="B36" s="48"/>
      <c r="C36" s="223" t="s">
        <v>173</v>
      </c>
      <c r="D36" s="223"/>
      <c r="E36" s="223"/>
      <c r="F36" s="223"/>
      <c r="G36" s="223"/>
      <c r="H36" s="223"/>
      <c r="I36" s="223"/>
      <c r="J36" s="223"/>
      <c r="K36" s="223"/>
      <c r="L36" s="223"/>
      <c r="M36" s="223"/>
      <c r="N36" s="223"/>
      <c r="O36" s="48"/>
    </row>
    <row r="37" spans="2:16" ht="17.25" x14ac:dyDescent="0.25">
      <c r="B37" s="48"/>
      <c r="C37" s="113" t="s">
        <v>35</v>
      </c>
      <c r="D37" s="229" t="str">
        <f>IF(VALUE(D5)&gt;0,IF(VALUE(D6)&gt;0,PI()*((F6/2)^2),""),"")</f>
        <v/>
      </c>
      <c r="E37" s="230" t="str">
        <f>IF(VALUE(D6)&gt;0,"ft²/well","")</f>
        <v/>
      </c>
      <c r="F37" s="48"/>
      <c r="G37" s="76"/>
      <c r="H37" s="76"/>
      <c r="I37" s="76"/>
      <c r="J37" s="13" t="s">
        <v>130</v>
      </c>
      <c r="K37" s="232" t="str">
        <f>IF(VALUE(D5)&gt;0,IF(VALUE(D6)&gt;0,PI()*((F6/2)^2)*D5,""),"")</f>
        <v/>
      </c>
      <c r="L37" s="231" t="str">
        <f>IF(SUM(K37:K37)&gt;0,"ft³/ "&amp;$D$5,"")</f>
        <v/>
      </c>
      <c r="M37" s="226" t="str">
        <f>IF(VALUE(D5)=1,"well","wells")</f>
        <v>wells</v>
      </c>
      <c r="N37" s="44"/>
      <c r="O37" s="48"/>
    </row>
    <row r="38" spans="2:16" x14ac:dyDescent="0.25">
      <c r="B38" s="48"/>
      <c r="C38" s="112" t="s">
        <v>5</v>
      </c>
      <c r="D38" s="229"/>
      <c r="E38" s="230"/>
      <c r="F38" s="48"/>
      <c r="G38" s="122"/>
      <c r="H38" s="122"/>
      <c r="I38" s="122"/>
      <c r="J38" s="112" t="s">
        <v>72</v>
      </c>
      <c r="K38" s="229"/>
      <c r="L38" s="231"/>
      <c r="M38" s="226"/>
      <c r="N38" s="44"/>
      <c r="O38" s="48"/>
    </row>
    <row r="39" spans="2:16" x14ac:dyDescent="0.25">
      <c r="B39" s="48"/>
      <c r="C39" s="48"/>
      <c r="D39" s="48"/>
      <c r="E39" s="48"/>
      <c r="F39" s="48"/>
      <c r="G39" s="48"/>
      <c r="H39" s="48"/>
      <c r="I39" s="48"/>
      <c r="J39" s="48"/>
      <c r="K39" s="48"/>
      <c r="L39" s="48"/>
      <c r="M39" s="50"/>
      <c r="N39" s="48"/>
      <c r="O39" s="48"/>
    </row>
    <row r="40" spans="2:16" ht="17.25" x14ac:dyDescent="0.25">
      <c r="B40" s="48"/>
      <c r="C40" s="113" t="s">
        <v>136</v>
      </c>
      <c r="D40" s="227" t="str">
        <f>IF(VALUE(D5)&gt;0,IF(VALUE(D6)&gt;0,IF(VALUE(D7)&gt;0,(D7-K5)*D37,""),""),"")</f>
        <v/>
      </c>
      <c r="E40" s="228" t="str">
        <f>IF(SUM(D40:D40)&gt;0,"ft³/well","")</f>
        <v/>
      </c>
      <c r="F40" s="48"/>
      <c r="G40" s="124"/>
      <c r="H40" s="124"/>
      <c r="I40" s="124"/>
      <c r="J40" s="113" t="s">
        <v>135</v>
      </c>
      <c r="K40" s="227" t="str">
        <f>IF(VALUE(D5)&gt;0,IF(VALUE(D6)&gt;0,IF(VALUE(D7)&gt;0,(D7-K5)*K37,""),""),"")</f>
        <v/>
      </c>
      <c r="L40" s="231" t="str">
        <f>IF(SUM(K40:K40)&gt;0,"ft³/ "&amp;$D$5,"")</f>
        <v/>
      </c>
      <c r="M40" s="226" t="str">
        <f>IF(VALUE(D5)=1,"well","wells")</f>
        <v>wells</v>
      </c>
      <c r="N40" s="48"/>
      <c r="O40" s="48"/>
      <c r="P40" s="83"/>
    </row>
    <row r="41" spans="2:16" x14ac:dyDescent="0.25">
      <c r="B41" s="48"/>
      <c r="C41" s="112" t="s">
        <v>3</v>
      </c>
      <c r="D41" s="227"/>
      <c r="E41" s="228"/>
      <c r="F41" s="48"/>
      <c r="G41" s="122"/>
      <c r="H41" s="122"/>
      <c r="I41" s="122"/>
      <c r="J41" s="112" t="s">
        <v>73</v>
      </c>
      <c r="K41" s="227"/>
      <c r="L41" s="231"/>
      <c r="M41" s="226"/>
      <c r="N41" s="48"/>
      <c r="O41" s="48"/>
      <c r="P41" s="83"/>
    </row>
    <row r="42" spans="2:16" x14ac:dyDescent="0.25">
      <c r="B42" s="48"/>
      <c r="C42" s="48"/>
      <c r="D42" s="48"/>
      <c r="E42" s="48"/>
      <c r="F42" s="48"/>
      <c r="G42" s="48"/>
      <c r="H42" s="48"/>
      <c r="I42" s="48"/>
      <c r="J42" s="48"/>
      <c r="K42" s="48"/>
      <c r="L42" s="48"/>
      <c r="M42" s="50"/>
      <c r="N42" s="48"/>
      <c r="O42" s="48"/>
      <c r="P42" s="61"/>
    </row>
    <row r="43" spans="2:16" ht="17.25" x14ac:dyDescent="0.25">
      <c r="B43" s="48"/>
      <c r="C43" s="113" t="s">
        <v>33</v>
      </c>
      <c r="D43" s="232" t="str">
        <f>IF(SUM(D40:D40)&gt;0,D40*0.7,"")</f>
        <v/>
      </c>
      <c r="E43" s="234" t="str">
        <f>IF(SUM(D40:D40)&gt;0,"bags/well","")</f>
        <v/>
      </c>
      <c r="F43" s="48"/>
      <c r="G43" s="124"/>
      <c r="H43" s="124"/>
      <c r="I43" s="124"/>
      <c r="J43" s="113" t="s">
        <v>82</v>
      </c>
      <c r="K43" s="232" t="str">
        <f>IF(SUM(K40:K40)&gt;0,K40*0.7,"")</f>
        <v/>
      </c>
      <c r="L43" s="224" t="str">
        <f>IF(SUM(K43:K43)&gt;0,"bags/ "&amp;$D$5,"")</f>
        <v/>
      </c>
      <c r="M43" s="226" t="str">
        <f>IF(VALUE(D5)=1,"well","wells")</f>
        <v>wells</v>
      </c>
      <c r="N43" s="48"/>
      <c r="O43" s="48"/>
      <c r="P43" s="84"/>
    </row>
    <row r="44" spans="2:16" x14ac:dyDescent="0.25">
      <c r="B44" s="48"/>
      <c r="C44" s="114" t="s">
        <v>4</v>
      </c>
      <c r="D44" s="233"/>
      <c r="E44" s="235"/>
      <c r="F44" s="48"/>
      <c r="G44" s="125"/>
      <c r="H44" s="125"/>
      <c r="I44" s="125"/>
      <c r="J44" s="114" t="s">
        <v>74</v>
      </c>
      <c r="K44" s="233"/>
      <c r="L44" s="225"/>
      <c r="M44" s="237"/>
      <c r="N44" s="48"/>
      <c r="O44" s="48"/>
      <c r="P44" s="84"/>
    </row>
    <row r="45" spans="2:16" x14ac:dyDescent="0.25">
      <c r="B45" s="48"/>
      <c r="C45" s="112" t="s">
        <v>6</v>
      </c>
      <c r="D45" s="12" t="str">
        <f>IF(SUM(D43:D43)&gt;0,ROUNDUP(D43,0),"")</f>
        <v/>
      </c>
      <c r="E45" s="94" t="str">
        <f>IF(SUM(D45:D45)=1,"bag/well","bags/well")</f>
        <v>bags/well</v>
      </c>
      <c r="F45" s="48"/>
      <c r="G45" s="122"/>
      <c r="H45" s="122"/>
      <c r="I45" s="122"/>
      <c r="J45" s="112" t="s">
        <v>75</v>
      </c>
      <c r="K45" s="12" t="str">
        <f>IF(SUM(K43:K43)&gt;0,ROUNDUP(K43,0),"")</f>
        <v/>
      </c>
      <c r="L45" s="158" t="str">
        <f>IF(SUM(K45:K45)=1,"bag/ "&amp;$D$5,"bags/ "&amp;$D$5)</f>
        <v xml:space="preserve">bags/ </v>
      </c>
      <c r="M45" s="156" t="str">
        <f>IF(VALUE(D5)=1,"well","wells")</f>
        <v>wells</v>
      </c>
      <c r="N45" s="48"/>
      <c r="O45" s="48"/>
      <c r="P45" s="61"/>
    </row>
    <row r="46" spans="2:16" x14ac:dyDescent="0.25">
      <c r="B46" s="48"/>
      <c r="C46" s="48"/>
      <c r="D46" s="48"/>
      <c r="E46" s="48"/>
      <c r="F46" s="48"/>
      <c r="G46" s="48"/>
      <c r="H46" s="48"/>
      <c r="I46" s="48"/>
      <c r="J46" s="48"/>
      <c r="K46" s="48"/>
      <c r="L46" s="118"/>
      <c r="M46" s="126"/>
      <c r="N46" s="48"/>
      <c r="O46" s="48"/>
      <c r="P46" s="61"/>
    </row>
    <row r="47" spans="2:16" ht="15.75" x14ac:dyDescent="0.25">
      <c r="B47" s="48"/>
      <c r="C47" s="223" t="s">
        <v>140</v>
      </c>
      <c r="D47" s="223"/>
      <c r="E47" s="223"/>
      <c r="F47" s="223"/>
      <c r="G47" s="223"/>
      <c r="H47" s="223"/>
      <c r="I47" s="223"/>
      <c r="J47" s="223"/>
      <c r="K47" s="223"/>
      <c r="L47" s="223"/>
      <c r="M47" s="223"/>
      <c r="N47" s="223"/>
      <c r="O47" s="48"/>
      <c r="P47" s="61"/>
    </row>
    <row r="48" spans="2:16" x14ac:dyDescent="0.25">
      <c r="B48" s="48"/>
      <c r="C48" s="13" t="s">
        <v>34</v>
      </c>
      <c r="D48" s="229" t="str">
        <f>IF(SUM(D43:D43)&gt;0,4*D43,"")</f>
        <v/>
      </c>
      <c r="E48" s="228" t="str">
        <f>IF(SUM(D48:D48)&gt;0,"gal/well","")</f>
        <v/>
      </c>
      <c r="F48" s="48"/>
      <c r="G48" s="76"/>
      <c r="H48" s="76"/>
      <c r="I48" s="76"/>
      <c r="J48" s="13" t="s">
        <v>76</v>
      </c>
      <c r="K48" s="232" t="str">
        <f>IF(SUM(K43:K43)&gt;0,4*K43,"")</f>
        <v/>
      </c>
      <c r="L48" s="231" t="str">
        <f>IF(SUM(K48:K48)&gt;0,"gal/ "&amp;$D$5,"")</f>
        <v/>
      </c>
      <c r="M48" s="226" t="str">
        <f>IF(VALUE(D5)=1,"well","wells")</f>
        <v>wells</v>
      </c>
      <c r="N48" s="48"/>
      <c r="O48" s="48"/>
      <c r="P48" s="83"/>
    </row>
    <row r="49" spans="2:16" x14ac:dyDescent="0.25">
      <c r="B49" s="48"/>
      <c r="C49" s="85" t="s">
        <v>9</v>
      </c>
      <c r="D49" s="229"/>
      <c r="E49" s="228"/>
      <c r="F49" s="48"/>
      <c r="G49" s="122"/>
      <c r="H49" s="122"/>
      <c r="I49" s="122"/>
      <c r="J49" s="112" t="s">
        <v>77</v>
      </c>
      <c r="K49" s="229"/>
      <c r="L49" s="231"/>
      <c r="M49" s="226"/>
      <c r="N49" s="48"/>
      <c r="O49" s="48"/>
      <c r="P49" s="83"/>
    </row>
    <row r="50" spans="2:16" x14ac:dyDescent="0.25">
      <c r="B50" s="48"/>
      <c r="C50" s="48"/>
      <c r="D50" s="48"/>
      <c r="E50" s="48"/>
      <c r="F50" s="48"/>
      <c r="G50" s="48"/>
      <c r="H50" s="48"/>
      <c r="I50" s="48"/>
      <c r="J50" s="48"/>
      <c r="K50" s="48"/>
      <c r="L50" s="48"/>
      <c r="M50" s="48"/>
      <c r="N50" s="48"/>
      <c r="O50" s="48"/>
      <c r="P50" s="61"/>
    </row>
    <row r="51" spans="2:16" ht="17.25" x14ac:dyDescent="0.25">
      <c r="B51" s="48"/>
      <c r="C51" s="113" t="s">
        <v>37</v>
      </c>
      <c r="D51" s="229" t="str">
        <f>IF(SUM(D9:D9)&gt;0,IF(SUM(D37:D37)&gt;0,D9*D37*7.48052,""),"")</f>
        <v/>
      </c>
      <c r="E51" s="228" t="str">
        <f>IF(SUM(D51:D51)&gt;0,"gal/well","")</f>
        <v/>
      </c>
      <c r="F51" s="48"/>
      <c r="G51" s="124"/>
      <c r="H51" s="124"/>
      <c r="I51" s="124"/>
      <c r="J51" s="113" t="s">
        <v>81</v>
      </c>
      <c r="K51" s="229" t="str">
        <f>IF(SUM(D9:D9)&gt;0,IF(SUM(K37:K37)&gt;0,D9*K37*7.48052,""),"")</f>
        <v/>
      </c>
      <c r="L51" s="231" t="str">
        <f>IF(SUM(K51:K51)&gt;0,"gal/ "&amp;$D$5,"")</f>
        <v/>
      </c>
      <c r="M51" s="226" t="str">
        <f>IF(VALUE(D5)=1,"well","wells")</f>
        <v>wells</v>
      </c>
      <c r="N51" s="48"/>
      <c r="O51" s="48"/>
      <c r="P51" s="83"/>
    </row>
    <row r="52" spans="2:16" x14ac:dyDescent="0.25">
      <c r="B52" s="48"/>
      <c r="C52" s="112" t="s">
        <v>8</v>
      </c>
      <c r="D52" s="229"/>
      <c r="E52" s="228"/>
      <c r="F52" s="48"/>
      <c r="G52" s="122"/>
      <c r="H52" s="122"/>
      <c r="I52" s="122"/>
      <c r="J52" s="112" t="s">
        <v>78</v>
      </c>
      <c r="K52" s="229"/>
      <c r="L52" s="231"/>
      <c r="M52" s="226"/>
      <c r="N52" s="48"/>
      <c r="O52" s="48"/>
      <c r="P52" s="83"/>
    </row>
    <row r="53" spans="2:16" x14ac:dyDescent="0.25">
      <c r="B53" s="48"/>
      <c r="C53" s="48"/>
      <c r="D53" s="48"/>
      <c r="E53" s="48"/>
      <c r="F53" s="48"/>
      <c r="G53" s="48"/>
      <c r="H53" s="48"/>
      <c r="I53" s="48"/>
      <c r="J53" s="48"/>
      <c r="K53" s="48"/>
      <c r="L53" s="48"/>
      <c r="M53" s="48"/>
      <c r="N53" s="48"/>
      <c r="O53" s="48"/>
      <c r="P53" s="61"/>
    </row>
    <row r="54" spans="2:16" ht="30" customHeight="1" x14ac:dyDescent="0.25">
      <c r="B54" s="48"/>
      <c r="C54" s="19" t="s">
        <v>38</v>
      </c>
      <c r="D54" s="229" t="str">
        <f>IF(SUM(D48:D48)&gt;D51,D48-D51,"")</f>
        <v/>
      </c>
      <c r="E54" s="228" t="str">
        <f>IF(SUM(D54:D54)&gt;0,"gal/well","")</f>
        <v/>
      </c>
      <c r="F54" s="48"/>
      <c r="G54" s="222" t="s">
        <v>79</v>
      </c>
      <c r="H54" s="222"/>
      <c r="I54" s="222"/>
      <c r="J54" s="222"/>
      <c r="K54" s="236" t="str">
        <f>IF(SUM(K48:K48)&gt;K51,K48-K51,"")</f>
        <v/>
      </c>
      <c r="L54" s="231" t="str">
        <f>IF(SUM(K54:K54)&gt;0,"gal/ "&amp;$D$5,"")</f>
        <v/>
      </c>
      <c r="M54" s="226" t="str">
        <f>IF(VALUE(D5)=1,"well","wells")</f>
        <v>wells</v>
      </c>
      <c r="N54" s="48"/>
      <c r="O54" s="48"/>
      <c r="P54" s="83"/>
    </row>
    <row r="55" spans="2:16" x14ac:dyDescent="0.25">
      <c r="B55" s="48"/>
      <c r="C55" s="112" t="s">
        <v>7</v>
      </c>
      <c r="D55" s="229"/>
      <c r="E55" s="228"/>
      <c r="F55" s="48"/>
      <c r="G55" s="122"/>
      <c r="H55" s="122"/>
      <c r="I55" s="122"/>
      <c r="J55" s="112" t="s">
        <v>80</v>
      </c>
      <c r="K55" s="236"/>
      <c r="L55" s="231"/>
      <c r="M55" s="226"/>
      <c r="N55" s="48"/>
      <c r="O55" s="48"/>
      <c r="P55" s="83"/>
    </row>
    <row r="56" spans="2:16" x14ac:dyDescent="0.25">
      <c r="B56" s="48"/>
      <c r="C56" s="48"/>
      <c r="D56" s="48"/>
      <c r="E56" s="48"/>
      <c r="F56" s="48"/>
      <c r="G56" s="48"/>
      <c r="H56" s="48"/>
      <c r="I56" s="48"/>
      <c r="J56" s="48"/>
      <c r="K56" s="48"/>
      <c r="L56" s="48"/>
      <c r="M56" s="48"/>
      <c r="N56" s="48"/>
      <c r="O56" s="48"/>
      <c r="P56" s="61"/>
    </row>
    <row r="59" spans="2:16" ht="15.75" thickBot="1" x14ac:dyDescent="0.3">
      <c r="C59" s="61"/>
      <c r="D59" s="61"/>
      <c r="E59" s="61"/>
      <c r="F59" s="61"/>
      <c r="G59" s="61"/>
      <c r="H59" s="61"/>
      <c r="I59" s="61"/>
    </row>
    <row r="60" spans="2:16" ht="16.5" thickTop="1" thickBot="1" x14ac:dyDescent="0.3">
      <c r="C60" s="61"/>
      <c r="D60" s="61"/>
      <c r="E60" s="61"/>
      <c r="F60" s="61"/>
      <c r="G60" s="61"/>
      <c r="H60" s="61"/>
      <c r="I60" s="61"/>
      <c r="J60" s="123"/>
    </row>
    <row r="61" spans="2:16" ht="15.75" thickTop="1" x14ac:dyDescent="0.25">
      <c r="C61" s="61"/>
      <c r="D61" s="61"/>
      <c r="E61" s="35" t="str">
        <f>IF(SUM(D61:D61)&gt;0,"gal/well","")</f>
        <v/>
      </c>
      <c r="F61" s="61"/>
      <c r="G61" s="61"/>
      <c r="H61" s="35"/>
      <c r="I61" s="61"/>
    </row>
    <row r="62" spans="2:16" x14ac:dyDescent="0.25">
      <c r="C62" s="61"/>
      <c r="D62" s="61"/>
      <c r="E62" s="35"/>
      <c r="F62" s="61"/>
      <c r="G62" s="61"/>
      <c r="H62" s="35"/>
      <c r="I62" s="61"/>
    </row>
    <row r="63" spans="2:16" x14ac:dyDescent="0.25">
      <c r="C63" s="61"/>
      <c r="D63" s="61"/>
      <c r="E63" s="61"/>
      <c r="F63" s="61"/>
      <c r="G63" s="61"/>
      <c r="H63" s="61"/>
      <c r="I63" s="61"/>
    </row>
    <row r="64" spans="2:16" x14ac:dyDescent="0.25">
      <c r="C64" s="61"/>
      <c r="D64" s="61"/>
      <c r="E64" s="61"/>
      <c r="F64" s="61"/>
      <c r="G64" s="61"/>
      <c r="H64" s="61"/>
      <c r="I64" s="61"/>
    </row>
    <row r="65" spans="3:9" x14ac:dyDescent="0.25">
      <c r="C65" s="61"/>
      <c r="D65" s="61"/>
      <c r="E65" s="61"/>
      <c r="F65" s="61"/>
      <c r="G65" s="61"/>
      <c r="H65" s="61"/>
      <c r="I65" s="61"/>
    </row>
  </sheetData>
  <sheetProtection sheet="1" objects="1" scenarios="1"/>
  <mergeCells count="90">
    <mergeCell ref="L19:N19"/>
    <mergeCell ref="L12:N12"/>
    <mergeCell ref="H4:L4"/>
    <mergeCell ref="H5:J5"/>
    <mergeCell ref="C1:N1"/>
    <mergeCell ref="C4:G4"/>
    <mergeCell ref="E9:G9"/>
    <mergeCell ref="L15:N15"/>
    <mergeCell ref="L14:N14"/>
    <mergeCell ref="F16:G16"/>
    <mergeCell ref="F15:G15"/>
    <mergeCell ref="F14:G14"/>
    <mergeCell ref="F18:G18"/>
    <mergeCell ref="L33:L34"/>
    <mergeCell ref="C30:G30"/>
    <mergeCell ref="J11:K11"/>
    <mergeCell ref="C11:I11"/>
    <mergeCell ref="D2:I2"/>
    <mergeCell ref="L13:N13"/>
    <mergeCell ref="L29:N29"/>
    <mergeCell ref="L28:N28"/>
    <mergeCell ref="L27:N27"/>
    <mergeCell ref="L26:N26"/>
    <mergeCell ref="L25:N25"/>
    <mergeCell ref="L24:N24"/>
    <mergeCell ref="L23:N23"/>
    <mergeCell ref="L22:N22"/>
    <mergeCell ref="L21:N21"/>
    <mergeCell ref="L20:N20"/>
    <mergeCell ref="D33:D34"/>
    <mergeCell ref="E33:E34"/>
    <mergeCell ref="F12:G12"/>
    <mergeCell ref="E5:G5"/>
    <mergeCell ref="E7:G7"/>
    <mergeCell ref="E8:G8"/>
    <mergeCell ref="C32:N32"/>
    <mergeCell ref="K33:K34"/>
    <mergeCell ref="H6:J6"/>
    <mergeCell ref="H7:J7"/>
    <mergeCell ref="L11:M11"/>
    <mergeCell ref="L18:N18"/>
    <mergeCell ref="L17:N17"/>
    <mergeCell ref="L16:N16"/>
    <mergeCell ref="F27:G27"/>
    <mergeCell ref="M33:M34"/>
    <mergeCell ref="K54:K55"/>
    <mergeCell ref="M43:M44"/>
    <mergeCell ref="M51:M52"/>
    <mergeCell ref="M37:M38"/>
    <mergeCell ref="M40:M41"/>
    <mergeCell ref="M48:M49"/>
    <mergeCell ref="L48:L49"/>
    <mergeCell ref="L51:L52"/>
    <mergeCell ref="L54:L55"/>
    <mergeCell ref="K51:K52"/>
    <mergeCell ref="K43:K44"/>
    <mergeCell ref="K48:K49"/>
    <mergeCell ref="E54:E55"/>
    <mergeCell ref="D43:D44"/>
    <mergeCell ref="E43:E44"/>
    <mergeCell ref="D54:D55"/>
    <mergeCell ref="D51:D52"/>
    <mergeCell ref="E51:E52"/>
    <mergeCell ref="D48:D49"/>
    <mergeCell ref="E48:E49"/>
    <mergeCell ref="G54:J54"/>
    <mergeCell ref="C47:N47"/>
    <mergeCell ref="L43:L44"/>
    <mergeCell ref="M54:M55"/>
    <mergeCell ref="F13:G13"/>
    <mergeCell ref="D40:D41"/>
    <mergeCell ref="E40:E41"/>
    <mergeCell ref="D37:D38"/>
    <mergeCell ref="E37:E38"/>
    <mergeCell ref="C36:N36"/>
    <mergeCell ref="L37:L38"/>
    <mergeCell ref="L40:L41"/>
    <mergeCell ref="K37:K38"/>
    <mergeCell ref="K40:K41"/>
    <mergeCell ref="F29:G29"/>
    <mergeCell ref="F28:G28"/>
    <mergeCell ref="F26:G26"/>
    <mergeCell ref="F25:G25"/>
    <mergeCell ref="F17:G17"/>
    <mergeCell ref="F24:G24"/>
    <mergeCell ref="F23:G23"/>
    <mergeCell ref="F21:G21"/>
    <mergeCell ref="F20:G20"/>
    <mergeCell ref="F19:G19"/>
    <mergeCell ref="F22:G22"/>
  </mergeCells>
  <conditionalFormatting sqref="H13:H29">
    <cfRule type="expression" dxfId="31" priority="68">
      <formula>SUM($H13:$H13)&gt;0</formula>
    </cfRule>
  </conditionalFormatting>
  <conditionalFormatting sqref="D9">
    <cfRule type="expression" dxfId="30" priority="67">
      <formula>VALUE($D$7)&gt;0</formula>
    </cfRule>
  </conditionalFormatting>
  <conditionalFormatting sqref="D33:E34">
    <cfRule type="expression" dxfId="29" priority="62">
      <formula>SUM($D$33:$D$33)&gt;0</formula>
    </cfRule>
  </conditionalFormatting>
  <conditionalFormatting sqref="D37:E38">
    <cfRule type="expression" dxfId="28" priority="60">
      <formula>SUM($D$37:$D$37)&gt;0</formula>
    </cfRule>
  </conditionalFormatting>
  <conditionalFormatting sqref="D51:E52">
    <cfRule type="expression" dxfId="27" priority="52">
      <formula>SUM($D$51:$D$51)&gt;0</formula>
    </cfRule>
  </conditionalFormatting>
  <conditionalFormatting sqref="D40:E41">
    <cfRule type="expression" dxfId="26" priority="47">
      <formula>SUM($D$40:$D$40)&gt;0</formula>
    </cfRule>
  </conditionalFormatting>
  <conditionalFormatting sqref="D43:E45">
    <cfRule type="expression" dxfId="25" priority="45">
      <formula>SUM($D$43:$D$43)&gt;0</formula>
    </cfRule>
  </conditionalFormatting>
  <conditionalFormatting sqref="D48:E49">
    <cfRule type="expression" dxfId="24" priority="43">
      <formula>SUM($D$48:$D$48)&gt;0</formula>
    </cfRule>
  </conditionalFormatting>
  <conditionalFormatting sqref="D54:E55">
    <cfRule type="expression" dxfId="23" priority="41">
      <formula>SUM($D$54:$D$54)&gt;0</formula>
    </cfRule>
  </conditionalFormatting>
  <conditionalFormatting sqref="J13:J29">
    <cfRule type="expression" dxfId="22" priority="39">
      <formula>SUM($J13:$J13)&gt;0</formula>
    </cfRule>
  </conditionalFormatting>
  <conditionalFormatting sqref="K13:K29">
    <cfRule type="containsErrors" dxfId="21" priority="28">
      <formula>ISERROR(K13)</formula>
    </cfRule>
    <cfRule type="expression" dxfId="20" priority="38">
      <formula>SUM($K13:$K13)&gt;0</formula>
    </cfRule>
  </conditionalFormatting>
  <conditionalFormatting sqref="K6">
    <cfRule type="expression" dxfId="19" priority="37">
      <formula>SUM($K$6:$K$6)&gt;0</formula>
    </cfRule>
  </conditionalFormatting>
  <conditionalFormatting sqref="K7">
    <cfRule type="expression" dxfId="18" priority="36">
      <formula>SUM($K$7:$K$7)&gt;0</formula>
    </cfRule>
  </conditionalFormatting>
  <conditionalFormatting sqref="K30:N30">
    <cfRule type="containsErrors" dxfId="17" priority="27">
      <formula>ISERROR(K30)</formula>
    </cfRule>
  </conditionalFormatting>
  <conditionalFormatting sqref="L13:L29">
    <cfRule type="containsErrors" dxfId="16" priority="20">
      <formula>ISERROR(L13)</formula>
    </cfRule>
    <cfRule type="notContainsErrors" dxfId="15" priority="71">
      <formula>NOT(ISERROR(L13))</formula>
    </cfRule>
  </conditionalFormatting>
  <conditionalFormatting sqref="J60">
    <cfRule type="containsErrors" dxfId="14" priority="16">
      <formula>ISERROR(J60)</formula>
    </cfRule>
  </conditionalFormatting>
  <conditionalFormatting sqref="K33:M34">
    <cfRule type="expression" dxfId="13" priority="14">
      <formula>SUM($K$33:$K$33)&gt;0</formula>
    </cfRule>
  </conditionalFormatting>
  <conditionalFormatting sqref="K37:L38">
    <cfRule type="expression" dxfId="12" priority="13">
      <formula>SUM($K$37:$K$37)&gt;0</formula>
    </cfRule>
  </conditionalFormatting>
  <conditionalFormatting sqref="K40:L41">
    <cfRule type="expression" dxfId="11" priority="12">
      <formula>SUM($K$40:$K$40)&gt;0</formula>
    </cfRule>
  </conditionalFormatting>
  <conditionalFormatting sqref="K43:L44">
    <cfRule type="expression" dxfId="10" priority="11">
      <formula>SUM($K$43:$K$43)&gt;0</formula>
    </cfRule>
  </conditionalFormatting>
  <conditionalFormatting sqref="K45:M45">
    <cfRule type="expression" dxfId="9" priority="10">
      <formula>SUM($K$45:$K$45)&gt;0</formula>
    </cfRule>
  </conditionalFormatting>
  <conditionalFormatting sqref="K48:M49">
    <cfRule type="expression" dxfId="8" priority="9">
      <formula>SUM($K$48:$K$48)&gt;0</formula>
    </cfRule>
  </conditionalFormatting>
  <conditionalFormatting sqref="K51:L52">
    <cfRule type="expression" dxfId="7" priority="8">
      <formula>SUM($K$51:$K$51)&gt;0</formula>
    </cfRule>
  </conditionalFormatting>
  <conditionalFormatting sqref="K54:L55">
    <cfRule type="expression" dxfId="6" priority="7">
      <formula>SUM($K$54:$K$54)&gt;0</formula>
    </cfRule>
  </conditionalFormatting>
  <conditionalFormatting sqref="M37:M38">
    <cfRule type="expression" dxfId="5" priority="6">
      <formula>SUM($K$33:$K$33)&gt;0</formula>
    </cfRule>
  </conditionalFormatting>
  <conditionalFormatting sqref="M40:M41">
    <cfRule type="expression" dxfId="4" priority="5">
      <formula>SUM($K$33:$K$33)&gt;0</formula>
    </cfRule>
  </conditionalFormatting>
  <conditionalFormatting sqref="M43:M44">
    <cfRule type="expression" dxfId="3" priority="4">
      <formula>SUM($K$33:$K$33)&gt;0</formula>
    </cfRule>
  </conditionalFormatting>
  <conditionalFormatting sqref="M51:M52">
    <cfRule type="expression" dxfId="2" priority="3">
      <formula>SUM($K$48:$K$48)&gt;0</formula>
    </cfRule>
  </conditionalFormatting>
  <conditionalFormatting sqref="M54:M55">
    <cfRule type="expression" dxfId="1" priority="2">
      <formula>SUM($K$54:$K$54)&gt;0</formula>
    </cfRule>
  </conditionalFormatting>
  <conditionalFormatting sqref="L13:N29">
    <cfRule type="notContainsErrors" dxfId="0" priority="1">
      <formula>NOT(ISERROR(L13))</formula>
    </cfRule>
  </conditionalFormatting>
  <dataValidations count="2">
    <dataValidation type="list" allowBlank="1" showInputMessage="1" showErrorMessage="1" sqref="D14:D29">
      <formula1>IF(SUM(O14:O14)=1,Value1,Value2)</formula1>
    </dataValidation>
    <dataValidation type="list" allowBlank="1" showInputMessage="1" showErrorMessage="1" sqref="D13">
      <formula1>IF(SUM(O13:O13)=1,Value1,Value2)</formula1>
    </dataValidation>
  </dataValidations>
  <printOptions horizontalCentered="1"/>
  <pageMargins left="0.2" right="0.2" top="0.75" bottom="0.25" header="0.3" footer="0.3"/>
  <pageSetup scale="61"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'TASK LIST Data Validation'!$B$2:$B$34</xm:f>
          </x14:formula1>
          <xm:sqref>C13:C29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79998168889431442"/>
    <pageSetUpPr fitToPage="1"/>
  </sheetPr>
  <dimension ref="B1:Q27"/>
  <sheetViews>
    <sheetView workbookViewId="0">
      <pane ySplit="2" topLeftCell="A3" activePane="bottomLeft" state="frozen"/>
      <selection pane="bottomLeft"/>
    </sheetView>
  </sheetViews>
  <sheetFormatPr defaultColWidth="9.140625" defaultRowHeight="15" x14ac:dyDescent="0.25"/>
  <cols>
    <col min="1" max="1" width="9.140625" style="3"/>
    <col min="2" max="2" width="9.7109375" style="3" customWidth="1"/>
    <col min="3" max="16" width="9.140625" style="3"/>
    <col min="17" max="17" width="9.7109375" style="3" customWidth="1"/>
    <col min="18" max="16384" width="9.140625" style="3"/>
  </cols>
  <sheetData>
    <row r="1" spans="2:17" ht="51.75" customHeight="1" x14ac:dyDescent="0.25">
      <c r="B1" s="43"/>
      <c r="C1" s="43"/>
      <c r="D1" s="43"/>
      <c r="E1" s="43"/>
      <c r="F1" s="258" t="s">
        <v>210</v>
      </c>
      <c r="G1" s="258"/>
      <c r="H1" s="258"/>
      <c r="I1" s="258"/>
      <c r="J1" s="258"/>
      <c r="K1" s="258"/>
      <c r="L1" s="258"/>
      <c r="M1" s="258"/>
      <c r="N1" s="43"/>
      <c r="O1" s="43"/>
      <c r="P1" s="43"/>
      <c r="Q1" s="43"/>
    </row>
    <row r="2" spans="2:17" ht="21" customHeight="1" x14ac:dyDescent="0.25">
      <c r="B2" s="42"/>
      <c r="C2" s="263" t="s">
        <v>208</v>
      </c>
      <c r="D2" s="264"/>
      <c r="E2" s="264"/>
      <c r="F2" s="264"/>
      <c r="G2" s="264"/>
      <c r="H2" s="264"/>
      <c r="I2" s="264"/>
      <c r="J2" s="264"/>
      <c r="K2" s="264"/>
      <c r="L2" s="264"/>
      <c r="M2" s="264"/>
      <c r="N2" s="264"/>
      <c r="O2" s="264"/>
      <c r="P2" s="264"/>
      <c r="Q2" s="42"/>
    </row>
    <row r="3" spans="2:17" ht="14.45" x14ac:dyDescent="0.3">
      <c r="B3" s="14"/>
      <c r="C3" s="14"/>
      <c r="D3" s="14"/>
      <c r="E3" s="14"/>
      <c r="F3" s="14"/>
      <c r="G3" s="14"/>
      <c r="H3" s="14"/>
      <c r="I3" s="14"/>
      <c r="J3" s="14"/>
      <c r="K3" s="14"/>
      <c r="L3" s="14"/>
      <c r="M3" s="14"/>
      <c r="N3" s="14"/>
      <c r="O3" s="14"/>
      <c r="P3" s="14"/>
      <c r="Q3" s="14"/>
    </row>
    <row r="4" spans="2:17" ht="14.45" x14ac:dyDescent="0.3">
      <c r="B4" s="14"/>
      <c r="C4" s="267" t="s">
        <v>41</v>
      </c>
      <c r="D4" s="267"/>
      <c r="E4" s="267"/>
      <c r="F4" s="267"/>
      <c r="G4" s="267"/>
      <c r="H4" s="267"/>
      <c r="I4" s="267"/>
      <c r="J4" s="267"/>
      <c r="K4" s="267"/>
      <c r="L4" s="267"/>
      <c r="M4" s="267"/>
      <c r="N4" s="267"/>
      <c r="O4" s="267"/>
      <c r="P4" s="267"/>
      <c r="Q4" s="14"/>
    </row>
    <row r="5" spans="2:17" ht="14.45" x14ac:dyDescent="0.3">
      <c r="B5" s="14"/>
      <c r="C5" s="268" t="s">
        <v>39</v>
      </c>
      <c r="D5" s="268"/>
      <c r="E5" s="268"/>
      <c r="F5" s="268"/>
      <c r="G5" s="268"/>
      <c r="H5" s="268"/>
      <c r="I5" s="268"/>
      <c r="J5" s="268"/>
      <c r="K5" s="268"/>
      <c r="L5" s="268"/>
      <c r="M5" s="268"/>
      <c r="N5" s="268"/>
      <c r="O5" s="268"/>
      <c r="P5" s="268"/>
      <c r="Q5" s="14"/>
    </row>
    <row r="6" spans="2:17" ht="14.45" x14ac:dyDescent="0.3">
      <c r="B6" s="14"/>
      <c r="C6" s="14"/>
      <c r="D6" s="14"/>
      <c r="E6" s="14"/>
      <c r="F6" s="14"/>
      <c r="G6" s="14"/>
      <c r="H6" s="14"/>
      <c r="I6" s="14"/>
      <c r="J6" s="14"/>
      <c r="K6" s="14"/>
      <c r="L6" s="14"/>
      <c r="M6" s="14"/>
      <c r="N6" s="14"/>
      <c r="O6" s="14"/>
      <c r="P6" s="14"/>
      <c r="Q6" s="14"/>
    </row>
    <row r="7" spans="2:17" ht="14.45" x14ac:dyDescent="0.3">
      <c r="B7" s="14"/>
      <c r="C7" s="26" t="s">
        <v>109</v>
      </c>
      <c r="D7" s="14"/>
      <c r="E7" s="14"/>
      <c r="F7" s="14"/>
      <c r="G7" s="14"/>
      <c r="H7" s="14"/>
      <c r="I7" s="14"/>
      <c r="J7" s="14"/>
      <c r="K7" s="14"/>
      <c r="L7" s="14"/>
      <c r="M7" s="14"/>
      <c r="N7" s="14"/>
      <c r="O7" s="14"/>
      <c r="P7" s="14"/>
      <c r="Q7" s="14"/>
    </row>
    <row r="8" spans="2:17" ht="14.45" x14ac:dyDescent="0.3">
      <c r="B8" s="14"/>
      <c r="C8" s="266" t="s">
        <v>108</v>
      </c>
      <c r="D8" s="266"/>
      <c r="E8" s="266"/>
      <c r="F8" s="266"/>
      <c r="G8" s="266"/>
      <c r="H8" s="266"/>
      <c r="I8" s="266"/>
      <c r="J8" s="266"/>
      <c r="K8" s="266"/>
      <c r="L8" s="266"/>
      <c r="M8" s="266"/>
      <c r="N8" s="266"/>
      <c r="O8" s="266"/>
      <c r="P8" s="266"/>
      <c r="Q8" s="14"/>
    </row>
    <row r="9" spans="2:17" ht="14.45" x14ac:dyDescent="0.3">
      <c r="B9" s="14"/>
      <c r="C9" s="14"/>
      <c r="D9" s="14"/>
      <c r="E9" s="14"/>
      <c r="F9" s="14"/>
      <c r="G9" s="14"/>
      <c r="H9" s="14"/>
      <c r="I9" s="14"/>
      <c r="J9" s="14"/>
      <c r="K9" s="14"/>
      <c r="L9" s="14"/>
      <c r="M9" s="14"/>
      <c r="N9" s="14"/>
      <c r="O9" s="14"/>
      <c r="P9" s="14"/>
      <c r="Q9" s="14"/>
    </row>
    <row r="10" spans="2:17" ht="14.45" x14ac:dyDescent="0.3">
      <c r="B10" s="14"/>
      <c r="C10" s="267" t="s">
        <v>42</v>
      </c>
      <c r="D10" s="267"/>
      <c r="E10" s="267"/>
      <c r="F10" s="267"/>
      <c r="G10" s="267"/>
      <c r="H10" s="267"/>
      <c r="I10" s="267"/>
      <c r="J10" s="267"/>
      <c r="K10" s="267"/>
      <c r="L10" s="267"/>
      <c r="M10" s="267"/>
      <c r="N10" s="267"/>
      <c r="O10" s="267"/>
      <c r="P10" s="267"/>
      <c r="Q10" s="14"/>
    </row>
    <row r="11" spans="2:17" ht="14.45" x14ac:dyDescent="0.3">
      <c r="B11" s="14"/>
      <c r="C11" s="268" t="s">
        <v>26</v>
      </c>
      <c r="D11" s="268"/>
      <c r="E11" s="268"/>
      <c r="F11" s="268"/>
      <c r="G11" s="268"/>
      <c r="H11" s="268"/>
      <c r="I11" s="268"/>
      <c r="J11" s="268"/>
      <c r="K11" s="268"/>
      <c r="L11" s="268"/>
      <c r="M11" s="268"/>
      <c r="N11" s="268"/>
      <c r="O11" s="268"/>
      <c r="P11" s="268"/>
      <c r="Q11" s="14"/>
    </row>
    <row r="12" spans="2:17" ht="14.45" x14ac:dyDescent="0.3">
      <c r="B12" s="14"/>
      <c r="C12" s="15"/>
      <c r="D12" s="14"/>
      <c r="E12" s="14"/>
      <c r="F12" s="14"/>
      <c r="G12" s="14"/>
      <c r="H12" s="14"/>
      <c r="I12" s="14"/>
      <c r="J12" s="14"/>
      <c r="K12" s="14"/>
      <c r="L12" s="14"/>
      <c r="M12" s="14"/>
      <c r="N12" s="14"/>
      <c r="O12" s="14"/>
      <c r="P12" s="14"/>
      <c r="Q12" s="14"/>
    </row>
    <row r="13" spans="2:17" ht="14.45" x14ac:dyDescent="0.3">
      <c r="B13" s="14"/>
      <c r="C13" s="27" t="s">
        <v>103</v>
      </c>
      <c r="D13" s="14"/>
      <c r="E13" s="14"/>
      <c r="F13" s="14"/>
      <c r="G13" s="14"/>
      <c r="H13" s="14"/>
      <c r="I13" s="14"/>
      <c r="J13" s="14"/>
      <c r="K13" s="14"/>
      <c r="L13" s="14"/>
      <c r="M13" s="14"/>
      <c r="N13" s="14"/>
      <c r="O13" s="14"/>
      <c r="P13" s="14"/>
      <c r="Q13" s="14"/>
    </row>
    <row r="14" spans="2:17" ht="14.45" x14ac:dyDescent="0.3">
      <c r="B14" s="14"/>
      <c r="C14" s="268" t="s">
        <v>105</v>
      </c>
      <c r="D14" s="268"/>
      <c r="E14" s="268"/>
      <c r="F14" s="268"/>
      <c r="G14" s="268"/>
      <c r="H14" s="268"/>
      <c r="I14" s="268"/>
      <c r="J14" s="268"/>
      <c r="K14" s="268"/>
      <c r="L14" s="268"/>
      <c r="M14" s="268"/>
      <c r="N14" s="268"/>
      <c r="O14" s="268"/>
      <c r="P14" s="268"/>
      <c r="Q14" s="14"/>
    </row>
    <row r="15" spans="2:17" ht="14.45" x14ac:dyDescent="0.3">
      <c r="B15" s="14"/>
      <c r="C15" s="15"/>
      <c r="D15" s="14"/>
      <c r="E15" s="14"/>
      <c r="F15" s="14"/>
      <c r="G15" s="14"/>
      <c r="H15" s="14"/>
      <c r="I15" s="14"/>
      <c r="J15" s="14"/>
      <c r="K15" s="14"/>
      <c r="L15" s="14"/>
      <c r="M15" s="14"/>
      <c r="N15" s="14"/>
      <c r="O15" s="14"/>
      <c r="P15" s="14"/>
      <c r="Q15" s="14"/>
    </row>
    <row r="16" spans="2:17" ht="14.45" x14ac:dyDescent="0.3">
      <c r="B16" s="14"/>
      <c r="C16" s="269" t="s">
        <v>40</v>
      </c>
      <c r="D16" s="269"/>
      <c r="E16" s="269"/>
      <c r="F16" s="269"/>
      <c r="G16" s="269"/>
      <c r="H16" s="269"/>
      <c r="I16" s="269"/>
      <c r="J16" s="269"/>
      <c r="K16" s="269"/>
      <c r="L16" s="269"/>
      <c r="M16" s="269"/>
      <c r="N16" s="269"/>
      <c r="O16" s="269"/>
      <c r="P16" s="269"/>
      <c r="Q16" s="14"/>
    </row>
    <row r="17" spans="2:17" ht="14.45" x14ac:dyDescent="0.3">
      <c r="B17" s="14"/>
      <c r="C17" s="268" t="s">
        <v>27</v>
      </c>
      <c r="D17" s="268"/>
      <c r="E17" s="268"/>
      <c r="F17" s="268"/>
      <c r="G17" s="268"/>
      <c r="H17" s="268"/>
      <c r="I17" s="268"/>
      <c r="J17" s="268"/>
      <c r="K17" s="268"/>
      <c r="L17" s="268"/>
      <c r="M17" s="268"/>
      <c r="N17" s="268"/>
      <c r="O17" s="268"/>
      <c r="P17" s="268"/>
      <c r="Q17" s="14"/>
    </row>
    <row r="18" spans="2:17" ht="14.45" x14ac:dyDescent="0.3">
      <c r="B18" s="14"/>
      <c r="C18" s="14"/>
      <c r="D18" s="14"/>
      <c r="E18" s="14"/>
      <c r="F18" s="14"/>
      <c r="G18" s="14"/>
      <c r="H18" s="14"/>
      <c r="I18" s="14"/>
      <c r="J18" s="14"/>
      <c r="K18" s="14"/>
      <c r="L18" s="14"/>
      <c r="M18" s="14"/>
      <c r="N18" s="14"/>
      <c r="O18" s="14"/>
      <c r="P18" s="14"/>
      <c r="Q18" s="14"/>
    </row>
    <row r="19" spans="2:17" ht="14.45" x14ac:dyDescent="0.3">
      <c r="B19" s="14"/>
      <c r="C19" s="267" t="s">
        <v>28</v>
      </c>
      <c r="D19" s="267"/>
      <c r="E19" s="267"/>
      <c r="F19" s="267"/>
      <c r="G19" s="267"/>
      <c r="H19" s="267"/>
      <c r="I19" s="267"/>
      <c r="J19" s="267"/>
      <c r="K19" s="267"/>
      <c r="L19" s="267"/>
      <c r="M19" s="267"/>
      <c r="N19" s="267"/>
      <c r="O19" s="267"/>
      <c r="P19" s="267"/>
      <c r="Q19" s="14"/>
    </row>
    <row r="20" spans="2:17" ht="14.45" x14ac:dyDescent="0.3">
      <c r="B20" s="14"/>
      <c r="C20" s="268" t="s">
        <v>29</v>
      </c>
      <c r="D20" s="268"/>
      <c r="E20" s="268"/>
      <c r="F20" s="268"/>
      <c r="G20" s="268"/>
      <c r="H20" s="268"/>
      <c r="I20" s="268"/>
      <c r="J20" s="268"/>
      <c r="K20" s="268"/>
      <c r="L20" s="268"/>
      <c r="M20" s="268"/>
      <c r="N20" s="268"/>
      <c r="O20" s="268"/>
      <c r="P20" s="268"/>
      <c r="Q20" s="14"/>
    </row>
    <row r="21" spans="2:17" ht="14.45" x14ac:dyDescent="0.3">
      <c r="B21" s="14"/>
      <c r="C21" s="14"/>
      <c r="D21" s="14"/>
      <c r="E21" s="14"/>
      <c r="F21" s="14"/>
      <c r="G21" s="14"/>
      <c r="H21" s="14"/>
      <c r="I21" s="14"/>
      <c r="J21" s="14"/>
      <c r="K21" s="14"/>
      <c r="L21" s="14"/>
      <c r="M21" s="14"/>
      <c r="N21" s="14"/>
      <c r="O21" s="14"/>
      <c r="P21" s="14"/>
      <c r="Q21" s="14"/>
    </row>
    <row r="22" spans="2:17" ht="14.45" x14ac:dyDescent="0.3">
      <c r="B22" s="14"/>
      <c r="C22" s="267" t="s">
        <v>30</v>
      </c>
      <c r="D22" s="267"/>
      <c r="E22" s="267"/>
      <c r="F22" s="267"/>
      <c r="G22" s="267"/>
      <c r="H22" s="267"/>
      <c r="I22" s="267"/>
      <c r="J22" s="267"/>
      <c r="K22" s="267"/>
      <c r="L22" s="267"/>
      <c r="M22" s="267"/>
      <c r="N22" s="267"/>
      <c r="O22" s="267"/>
      <c r="P22" s="267"/>
      <c r="Q22" s="14"/>
    </row>
    <row r="23" spans="2:17" x14ac:dyDescent="0.25">
      <c r="B23" s="14"/>
      <c r="C23" s="268" t="s">
        <v>31</v>
      </c>
      <c r="D23" s="268"/>
      <c r="E23" s="268"/>
      <c r="F23" s="268"/>
      <c r="G23" s="268"/>
      <c r="H23" s="268"/>
      <c r="I23" s="268"/>
      <c r="J23" s="268"/>
      <c r="K23" s="268"/>
      <c r="L23" s="268"/>
      <c r="M23" s="268"/>
      <c r="N23" s="268"/>
      <c r="O23" s="268"/>
      <c r="P23" s="268"/>
      <c r="Q23" s="14"/>
    </row>
    <row r="24" spans="2:17" x14ac:dyDescent="0.25">
      <c r="B24" s="14"/>
      <c r="C24" s="14"/>
      <c r="D24" s="14"/>
      <c r="E24" s="14"/>
      <c r="F24" s="14"/>
      <c r="G24" s="14"/>
      <c r="H24" s="14"/>
      <c r="I24" s="14"/>
      <c r="J24" s="14"/>
      <c r="K24" s="14"/>
      <c r="L24" s="14"/>
      <c r="M24" s="14"/>
      <c r="N24" s="14"/>
      <c r="O24" s="14"/>
      <c r="P24" s="14"/>
      <c r="Q24" s="14"/>
    </row>
    <row r="25" spans="2:17" x14ac:dyDescent="0.25">
      <c r="B25" s="14"/>
      <c r="C25" s="26" t="s">
        <v>106</v>
      </c>
      <c r="D25" s="14"/>
      <c r="E25" s="14"/>
      <c r="F25" s="14"/>
      <c r="G25" s="14"/>
      <c r="H25" s="14"/>
      <c r="I25" s="14"/>
      <c r="J25" s="14"/>
      <c r="K25" s="14"/>
      <c r="L25" s="14"/>
      <c r="M25" s="14"/>
      <c r="N25" s="14"/>
      <c r="O25" s="14"/>
      <c r="P25" s="14"/>
      <c r="Q25" s="14"/>
    </row>
    <row r="26" spans="2:17" x14ac:dyDescent="0.25">
      <c r="B26" s="2"/>
      <c r="C26" s="265" t="s">
        <v>107</v>
      </c>
      <c r="D26" s="265"/>
      <c r="E26" s="265"/>
      <c r="F26" s="265"/>
      <c r="G26" s="265"/>
      <c r="H26" s="265"/>
      <c r="I26" s="265"/>
      <c r="J26" s="265"/>
      <c r="K26" s="265"/>
      <c r="L26" s="265"/>
      <c r="M26" s="265"/>
      <c r="N26" s="265"/>
      <c r="O26" s="265"/>
      <c r="P26" s="265"/>
      <c r="Q26" s="2"/>
    </row>
    <row r="27" spans="2:17" x14ac:dyDescent="0.25">
      <c r="B27" s="2"/>
      <c r="C27" s="2"/>
      <c r="D27" s="2"/>
      <c r="E27" s="2"/>
      <c r="F27" s="2"/>
      <c r="G27" s="2"/>
      <c r="H27" s="2"/>
      <c r="I27" s="2"/>
      <c r="J27" s="2"/>
      <c r="K27" s="2"/>
      <c r="L27" s="2"/>
      <c r="M27" s="2"/>
      <c r="N27" s="2"/>
      <c r="O27" s="2"/>
      <c r="P27" s="2"/>
      <c r="Q27" s="2"/>
    </row>
  </sheetData>
  <sheetProtection sheet="1" objects="1" scenarios="1"/>
  <mergeCells count="15">
    <mergeCell ref="F1:M1"/>
    <mergeCell ref="C2:P2"/>
    <mergeCell ref="C26:P26"/>
    <mergeCell ref="C8:P8"/>
    <mergeCell ref="C22:P22"/>
    <mergeCell ref="C5:P5"/>
    <mergeCell ref="C11:P11"/>
    <mergeCell ref="C17:P17"/>
    <mergeCell ref="C23:P23"/>
    <mergeCell ref="C14:P14"/>
    <mergeCell ref="C20:P20"/>
    <mergeCell ref="C4:P4"/>
    <mergeCell ref="C10:P10"/>
    <mergeCell ref="C16:P16"/>
    <mergeCell ref="C19:P19"/>
  </mergeCells>
  <hyperlinks>
    <hyperlink ref="C11" r:id="rId1"/>
    <hyperlink ref="C20" r:id="rId2"/>
    <hyperlink ref="C17" r:id="rId3"/>
    <hyperlink ref="C23" r:id="rId4"/>
    <hyperlink ref="C5" r:id="rId5"/>
    <hyperlink ref="C14" r:id="rId6"/>
    <hyperlink ref="C26" r:id="rId7"/>
    <hyperlink ref="C8" r:id="rId8"/>
  </hyperlinks>
  <printOptions horizontalCentered="1"/>
  <pageMargins left="0.2" right="0.2" top="0.75" bottom="0.25" header="0.3" footer="0.3"/>
  <pageSetup scale="69" orientation="portrait" r:id="rId9"/>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D9E2E1"/>
    <pageSetUpPr fitToPage="1"/>
  </sheetPr>
  <dimension ref="A1:N52"/>
  <sheetViews>
    <sheetView topLeftCell="A9" workbookViewId="0">
      <selection activeCell="F24" sqref="F24"/>
    </sheetView>
  </sheetViews>
  <sheetFormatPr defaultRowHeight="15" x14ac:dyDescent="0.25"/>
  <cols>
    <col min="2" max="2" width="45.42578125" customWidth="1"/>
    <col min="3" max="3" width="14.42578125" customWidth="1"/>
    <col min="4" max="4" width="26.140625" style="74" customWidth="1"/>
    <col min="6" max="7" width="12.5703125" style="20" bestFit="1" customWidth="1"/>
    <col min="8" max="8" width="8.7109375" style="20" customWidth="1"/>
    <col min="9" max="9" width="11.28515625" style="20" customWidth="1"/>
    <col min="10" max="10" width="11.85546875" style="20" customWidth="1"/>
    <col min="11" max="11" width="9.140625" style="20"/>
    <col min="12" max="12" width="0" style="20" hidden="1" customWidth="1"/>
  </cols>
  <sheetData>
    <row r="1" spans="2:12" x14ac:dyDescent="0.25">
      <c r="B1" s="23" t="s">
        <v>117</v>
      </c>
      <c r="C1" s="133" t="s">
        <v>156</v>
      </c>
      <c r="D1" s="24" t="s">
        <v>149</v>
      </c>
      <c r="F1" s="23" t="s">
        <v>115</v>
      </c>
      <c r="G1" s="23" t="s">
        <v>116</v>
      </c>
      <c r="J1" s="37"/>
    </row>
    <row r="2" spans="2:12" ht="17.25" customHeight="1" x14ac:dyDescent="0.25">
      <c r="B2" s="21" t="s">
        <v>157</v>
      </c>
      <c r="C2" s="134">
        <v>1</v>
      </c>
      <c r="D2" s="21" t="s">
        <v>148</v>
      </c>
      <c r="F2" s="20" t="s">
        <v>123</v>
      </c>
      <c r="G2" s="20" t="s">
        <v>123</v>
      </c>
      <c r="I2" s="153"/>
      <c r="J2" s="153"/>
      <c r="K2" s="153"/>
      <c r="L2" s="153"/>
    </row>
    <row r="3" spans="2:12" s="20" customFormat="1" x14ac:dyDescent="0.25">
      <c r="B3" s="21" t="s">
        <v>158</v>
      </c>
      <c r="C3" s="134">
        <v>1</v>
      </c>
      <c r="D3" s="21" t="s">
        <v>148</v>
      </c>
      <c r="F3" s="20" t="s">
        <v>83</v>
      </c>
      <c r="G3" s="20" t="s">
        <v>63</v>
      </c>
      <c r="I3" s="153"/>
      <c r="J3" s="153"/>
      <c r="K3" s="153"/>
      <c r="L3" s="153"/>
    </row>
    <row r="4" spans="2:12" x14ac:dyDescent="0.25">
      <c r="B4" s="21" t="s">
        <v>159</v>
      </c>
      <c r="C4" s="134">
        <v>1</v>
      </c>
      <c r="D4" s="21" t="s">
        <v>148</v>
      </c>
      <c r="F4" s="20" t="s">
        <v>47</v>
      </c>
      <c r="G4" s="20" t="s">
        <v>70</v>
      </c>
      <c r="I4" s="153"/>
      <c r="J4" s="153"/>
      <c r="K4" s="153"/>
      <c r="L4" s="153"/>
    </row>
    <row r="5" spans="2:12" x14ac:dyDescent="0.25">
      <c r="B5" s="21" t="s">
        <v>160</v>
      </c>
      <c r="C5" s="134">
        <v>1</v>
      </c>
      <c r="D5" s="21" t="s">
        <v>148</v>
      </c>
      <c r="F5" s="20" t="s">
        <v>68</v>
      </c>
      <c r="G5" s="20" t="s">
        <v>83</v>
      </c>
      <c r="I5" s="153"/>
      <c r="J5" s="153"/>
      <c r="K5" s="153"/>
      <c r="L5" s="153"/>
    </row>
    <row r="6" spans="2:12" x14ac:dyDescent="0.25">
      <c r="B6" s="21" t="s">
        <v>161</v>
      </c>
      <c r="C6" s="134">
        <v>1</v>
      </c>
      <c r="D6" s="21" t="s">
        <v>148</v>
      </c>
      <c r="F6" s="20" t="s">
        <v>67</v>
      </c>
      <c r="G6" s="20" t="s">
        <v>47</v>
      </c>
      <c r="I6" s="153"/>
      <c r="J6" s="153"/>
      <c r="K6" s="153"/>
      <c r="L6" s="153"/>
    </row>
    <row r="7" spans="2:12" x14ac:dyDescent="0.25">
      <c r="B7" s="21" t="s">
        <v>142</v>
      </c>
      <c r="C7" s="134">
        <v>1</v>
      </c>
      <c r="D7" s="21" t="s">
        <v>148</v>
      </c>
      <c r="F7" s="20" t="s">
        <v>124</v>
      </c>
      <c r="G7" s="20" t="s">
        <v>68</v>
      </c>
      <c r="I7" s="153"/>
      <c r="J7" s="153"/>
      <c r="K7" s="153"/>
      <c r="L7" s="153"/>
    </row>
    <row r="8" spans="2:12" x14ac:dyDescent="0.25">
      <c r="B8" s="21" t="s">
        <v>191</v>
      </c>
      <c r="C8" s="134">
        <v>1</v>
      </c>
      <c r="D8" s="21" t="s">
        <v>148</v>
      </c>
      <c r="F8" s="20" t="s">
        <v>125</v>
      </c>
      <c r="G8" s="20" t="s">
        <v>67</v>
      </c>
    </row>
    <row r="9" spans="2:12" x14ac:dyDescent="0.25">
      <c r="B9" s="21" t="s">
        <v>192</v>
      </c>
      <c r="C9" s="134">
        <v>1</v>
      </c>
      <c r="D9" s="21" t="s">
        <v>148</v>
      </c>
      <c r="F9" s="20" t="s">
        <v>65</v>
      </c>
      <c r="G9" s="20" t="s">
        <v>71</v>
      </c>
    </row>
    <row r="10" spans="2:12" x14ac:dyDescent="0.25">
      <c r="B10" s="20" t="s">
        <v>189</v>
      </c>
      <c r="C10" s="135">
        <v>2</v>
      </c>
      <c r="D10" s="74" t="s">
        <v>49</v>
      </c>
      <c r="F10" s="20" t="s">
        <v>69</v>
      </c>
      <c r="G10" s="20" t="s">
        <v>124</v>
      </c>
    </row>
    <row r="11" spans="2:12" x14ac:dyDescent="0.25">
      <c r="B11" s="20" t="s">
        <v>190</v>
      </c>
      <c r="C11" s="135">
        <v>2</v>
      </c>
      <c r="D11" s="74" t="s">
        <v>49</v>
      </c>
      <c r="F11" s="20" t="s">
        <v>66</v>
      </c>
      <c r="G11" s="20" t="s">
        <v>126</v>
      </c>
      <c r="I11" s="116"/>
    </row>
    <row r="12" spans="2:12" x14ac:dyDescent="0.25">
      <c r="B12" s="20" t="s">
        <v>166</v>
      </c>
      <c r="C12" s="135">
        <v>3</v>
      </c>
      <c r="D12" s="74" t="s">
        <v>162</v>
      </c>
      <c r="G12" s="20" t="s">
        <v>84</v>
      </c>
    </row>
    <row r="13" spans="2:12" x14ac:dyDescent="0.25">
      <c r="B13" t="s">
        <v>62</v>
      </c>
      <c r="C13" s="135">
        <v>4</v>
      </c>
      <c r="D13" s="74" t="s">
        <v>62</v>
      </c>
      <c r="G13" s="20" t="s">
        <v>64</v>
      </c>
    </row>
    <row r="14" spans="2:12" x14ac:dyDescent="0.25">
      <c r="B14" s="20" t="s">
        <v>167</v>
      </c>
      <c r="C14" s="135">
        <v>4</v>
      </c>
      <c r="D14" s="74" t="s">
        <v>62</v>
      </c>
      <c r="G14" s="20" t="s">
        <v>127</v>
      </c>
    </row>
    <row r="15" spans="2:12" x14ac:dyDescent="0.25">
      <c r="B15" s="20" t="s">
        <v>163</v>
      </c>
      <c r="C15" s="135">
        <v>2</v>
      </c>
      <c r="D15" s="74" t="s">
        <v>49</v>
      </c>
      <c r="G15" s="20" t="s">
        <v>125</v>
      </c>
    </row>
    <row r="16" spans="2:12" x14ac:dyDescent="0.25">
      <c r="B16" s="20" t="s">
        <v>59</v>
      </c>
      <c r="C16" s="135">
        <v>5</v>
      </c>
      <c r="D16" s="74" t="s">
        <v>59</v>
      </c>
      <c r="G16" s="20" t="s">
        <v>65</v>
      </c>
    </row>
    <row r="17" spans="1:14" x14ac:dyDescent="0.25">
      <c r="B17" s="20" t="s">
        <v>114</v>
      </c>
      <c r="C17" s="135">
        <v>6</v>
      </c>
      <c r="D17" s="74" t="s">
        <v>114</v>
      </c>
      <c r="G17" s="20" t="s">
        <v>69</v>
      </c>
    </row>
    <row r="18" spans="1:14" x14ac:dyDescent="0.25">
      <c r="B18" s="20" t="s">
        <v>55</v>
      </c>
      <c r="C18" s="135">
        <v>7</v>
      </c>
      <c r="D18" s="74" t="s">
        <v>55</v>
      </c>
      <c r="G18" s="20" t="s">
        <v>66</v>
      </c>
    </row>
    <row r="19" spans="1:14" x14ac:dyDescent="0.25">
      <c r="B19" s="20" t="s">
        <v>49</v>
      </c>
      <c r="C19" s="135">
        <v>2</v>
      </c>
      <c r="D19" s="74" t="s">
        <v>49</v>
      </c>
      <c r="I19" s="153"/>
      <c r="J19" s="153"/>
      <c r="K19" s="153"/>
      <c r="L19" s="153"/>
    </row>
    <row r="20" spans="1:14" x14ac:dyDescent="0.25">
      <c r="B20" s="20" t="s">
        <v>144</v>
      </c>
      <c r="C20" s="135">
        <v>8</v>
      </c>
      <c r="D20" s="74" t="s">
        <v>145</v>
      </c>
      <c r="I20" s="153"/>
      <c r="J20" s="153"/>
      <c r="K20" s="153"/>
      <c r="L20" s="153"/>
      <c r="N20" s="115" t="s">
        <v>141</v>
      </c>
    </row>
    <row r="21" spans="1:14" x14ac:dyDescent="0.25">
      <c r="B21" s="20" t="s">
        <v>143</v>
      </c>
      <c r="C21" s="135">
        <v>7</v>
      </c>
      <c r="D21" s="74" t="s">
        <v>55</v>
      </c>
      <c r="I21" s="153"/>
      <c r="J21" s="153"/>
      <c r="K21" s="153"/>
      <c r="L21" s="153"/>
    </row>
    <row r="22" spans="1:14" x14ac:dyDescent="0.25">
      <c r="B22" s="20" t="s">
        <v>50</v>
      </c>
      <c r="C22" s="135">
        <v>9</v>
      </c>
      <c r="D22" s="74" t="s">
        <v>147</v>
      </c>
      <c r="I22" s="153"/>
      <c r="J22" s="153"/>
      <c r="K22" s="153"/>
      <c r="L22" s="153"/>
    </row>
    <row r="23" spans="1:14" x14ac:dyDescent="0.25">
      <c r="B23" s="20" t="s">
        <v>60</v>
      </c>
      <c r="C23" s="135">
        <v>10</v>
      </c>
      <c r="D23" s="74" t="s">
        <v>60</v>
      </c>
    </row>
    <row r="24" spans="1:14" x14ac:dyDescent="0.25">
      <c r="B24" s="45" t="s">
        <v>43</v>
      </c>
      <c r="C24" s="135">
        <v>11</v>
      </c>
      <c r="D24" s="74" t="s">
        <v>43</v>
      </c>
    </row>
    <row r="25" spans="1:14" x14ac:dyDescent="0.25">
      <c r="B25" s="20" t="s">
        <v>54</v>
      </c>
      <c r="C25" s="135">
        <v>11</v>
      </c>
      <c r="D25" s="74" t="s">
        <v>43</v>
      </c>
    </row>
    <row r="26" spans="1:14" x14ac:dyDescent="0.25">
      <c r="B26" s="20" t="s">
        <v>51</v>
      </c>
      <c r="C26" s="135">
        <v>12</v>
      </c>
      <c r="D26" s="74" t="s">
        <v>51</v>
      </c>
    </row>
    <row r="27" spans="1:14" x14ac:dyDescent="0.25">
      <c r="B27" s="45" t="s">
        <v>165</v>
      </c>
      <c r="C27" s="135">
        <v>13</v>
      </c>
      <c r="D27" s="74" t="s">
        <v>56</v>
      </c>
    </row>
    <row r="28" spans="1:14" x14ac:dyDescent="0.25">
      <c r="A28" s="82"/>
      <c r="B28" t="s">
        <v>164</v>
      </c>
      <c r="C28" s="135">
        <v>7</v>
      </c>
      <c r="D28" s="74" t="s">
        <v>55</v>
      </c>
    </row>
    <row r="29" spans="1:14" x14ac:dyDescent="0.25">
      <c r="A29" s="82"/>
      <c r="B29" s="74" t="s">
        <v>57</v>
      </c>
      <c r="C29" s="135">
        <v>14</v>
      </c>
      <c r="D29" s="74" t="s">
        <v>57</v>
      </c>
    </row>
    <row r="30" spans="1:14" x14ac:dyDescent="0.25">
      <c r="A30" s="82"/>
      <c r="B30" s="45" t="s">
        <v>193</v>
      </c>
      <c r="C30" s="135">
        <v>2</v>
      </c>
      <c r="D30" s="74" t="s">
        <v>49</v>
      </c>
    </row>
    <row r="31" spans="1:14" x14ac:dyDescent="0.25">
      <c r="A31" s="82"/>
      <c r="B31" t="s">
        <v>58</v>
      </c>
      <c r="C31" s="135">
        <v>15</v>
      </c>
      <c r="D31" s="74" t="s">
        <v>58</v>
      </c>
    </row>
    <row r="32" spans="1:14" x14ac:dyDescent="0.25">
      <c r="B32" t="s">
        <v>61</v>
      </c>
      <c r="C32" s="135">
        <v>16</v>
      </c>
      <c r="D32" s="74" t="s">
        <v>61</v>
      </c>
    </row>
    <row r="33" spans="2:4" x14ac:dyDescent="0.25">
      <c r="B33" t="s">
        <v>52</v>
      </c>
      <c r="C33" s="160">
        <v>17</v>
      </c>
      <c r="D33" s="74" t="s">
        <v>52</v>
      </c>
    </row>
    <row r="34" spans="2:4" x14ac:dyDescent="0.25">
      <c r="B34" t="s">
        <v>53</v>
      </c>
      <c r="C34" s="160">
        <v>18</v>
      </c>
      <c r="D34" s="74" t="s">
        <v>146</v>
      </c>
    </row>
    <row r="36" spans="2:4" x14ac:dyDescent="0.25">
      <c r="B36" s="74"/>
      <c r="C36" s="74"/>
    </row>
    <row r="37" spans="2:4" x14ac:dyDescent="0.25">
      <c r="B37" s="74"/>
      <c r="C37" s="74"/>
    </row>
    <row r="38" spans="2:4" x14ac:dyDescent="0.25">
      <c r="B38" s="74"/>
      <c r="C38" s="74"/>
    </row>
    <row r="39" spans="2:4" x14ac:dyDescent="0.25">
      <c r="B39" s="74"/>
      <c r="C39" s="74"/>
    </row>
    <row r="40" spans="2:4" x14ac:dyDescent="0.25">
      <c r="B40" s="74"/>
      <c r="C40" s="74"/>
    </row>
    <row r="41" spans="2:4" x14ac:dyDescent="0.25">
      <c r="B41" s="74"/>
      <c r="C41" s="74"/>
    </row>
    <row r="42" spans="2:4" x14ac:dyDescent="0.25">
      <c r="B42" s="74"/>
      <c r="C42" s="74"/>
    </row>
    <row r="43" spans="2:4" x14ac:dyDescent="0.25">
      <c r="B43" s="74"/>
      <c r="C43" s="74"/>
    </row>
    <row r="44" spans="2:4" x14ac:dyDescent="0.25">
      <c r="B44" s="74"/>
      <c r="C44" s="74"/>
    </row>
    <row r="45" spans="2:4" x14ac:dyDescent="0.25">
      <c r="B45" s="74"/>
      <c r="C45" s="74"/>
    </row>
    <row r="46" spans="2:4" x14ac:dyDescent="0.25">
      <c r="B46" s="74"/>
      <c r="C46" s="74"/>
    </row>
    <row r="47" spans="2:4" x14ac:dyDescent="0.25">
      <c r="B47" s="74"/>
      <c r="C47" s="74"/>
    </row>
    <row r="48" spans="2:4" x14ac:dyDescent="0.25">
      <c r="B48" s="74"/>
      <c r="C48" s="74"/>
    </row>
    <row r="49" spans="2:3" x14ac:dyDescent="0.25">
      <c r="B49" s="74"/>
      <c r="C49" s="74"/>
    </row>
    <row r="50" spans="2:3" x14ac:dyDescent="0.25">
      <c r="B50" s="74"/>
      <c r="C50" s="74"/>
    </row>
    <row r="51" spans="2:3" x14ac:dyDescent="0.25">
      <c r="B51" s="74"/>
      <c r="C51" s="74"/>
    </row>
    <row r="52" spans="2:3" x14ac:dyDescent="0.25">
      <c r="B52" s="74"/>
      <c r="C52" s="74"/>
    </row>
  </sheetData>
  <sortState ref="F2:F11">
    <sortCondition ref="F2"/>
  </sortState>
  <hyperlinks>
    <hyperlink ref="N20" r:id="rId1"/>
  </hyperlinks>
  <printOptions horizontalCentered="1"/>
  <pageMargins left="0.2" right="0.2" top="0.75" bottom="0.25" header="0.3" footer="0.3"/>
  <pageSetup orientation="portrait" horizontalDpi="4294967293"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D9E2E1"/>
  </sheetPr>
  <dimension ref="B1:D22"/>
  <sheetViews>
    <sheetView workbookViewId="0">
      <selection activeCell="F33" sqref="F33"/>
    </sheetView>
  </sheetViews>
  <sheetFormatPr defaultRowHeight="15" x14ac:dyDescent="0.25"/>
  <sheetData>
    <row r="1" spans="2:4" ht="30" x14ac:dyDescent="0.25">
      <c r="B1" s="142" t="s">
        <v>95</v>
      </c>
      <c r="D1" s="141" t="s">
        <v>154</v>
      </c>
    </row>
    <row r="2" spans="2:4" x14ac:dyDescent="0.3">
      <c r="B2" t="s">
        <v>93</v>
      </c>
      <c r="D2">
        <v>0</v>
      </c>
    </row>
    <row r="3" spans="2:4" x14ac:dyDescent="0.3">
      <c r="B3" t="s">
        <v>94</v>
      </c>
      <c r="D3">
        <v>1</v>
      </c>
    </row>
    <row r="4" spans="2:4" x14ac:dyDescent="0.25">
      <c r="D4">
        <v>2</v>
      </c>
    </row>
    <row r="5" spans="2:4" x14ac:dyDescent="0.3">
      <c r="D5">
        <v>3</v>
      </c>
    </row>
    <row r="6" spans="2:4" x14ac:dyDescent="0.3">
      <c r="B6" s="28"/>
      <c r="D6" s="45">
        <v>4</v>
      </c>
    </row>
    <row r="7" spans="2:4" x14ac:dyDescent="0.25">
      <c r="D7" s="45">
        <v>5</v>
      </c>
    </row>
    <row r="8" spans="2:4" x14ac:dyDescent="0.25">
      <c r="D8" s="45">
        <v>6</v>
      </c>
    </row>
    <row r="9" spans="2:4" x14ac:dyDescent="0.25">
      <c r="D9" s="45">
        <v>7</v>
      </c>
    </row>
    <row r="10" spans="2:4" x14ac:dyDescent="0.25">
      <c r="D10" s="45">
        <v>8</v>
      </c>
    </row>
    <row r="11" spans="2:4" x14ac:dyDescent="0.25">
      <c r="D11" s="45">
        <v>9</v>
      </c>
    </row>
    <row r="12" spans="2:4" x14ac:dyDescent="0.25">
      <c r="D12" s="45">
        <v>10</v>
      </c>
    </row>
    <row r="13" spans="2:4" x14ac:dyDescent="0.25">
      <c r="D13" s="45">
        <v>11</v>
      </c>
    </row>
    <row r="14" spans="2:4" x14ac:dyDescent="0.25">
      <c r="D14" s="45">
        <v>12</v>
      </c>
    </row>
    <row r="15" spans="2:4" x14ac:dyDescent="0.25">
      <c r="D15" s="45">
        <v>13</v>
      </c>
    </row>
    <row r="16" spans="2:4" x14ac:dyDescent="0.25">
      <c r="D16" s="45">
        <v>14</v>
      </c>
    </row>
    <row r="17" spans="4:4" x14ac:dyDescent="0.25">
      <c r="D17" s="45">
        <v>15</v>
      </c>
    </row>
    <row r="18" spans="4:4" x14ac:dyDescent="0.25">
      <c r="D18" s="45">
        <v>16</v>
      </c>
    </row>
    <row r="19" spans="4:4" x14ac:dyDescent="0.25">
      <c r="D19" s="45">
        <v>17</v>
      </c>
    </row>
    <row r="20" spans="4:4" x14ac:dyDescent="0.25">
      <c r="D20" s="45">
        <v>18</v>
      </c>
    </row>
    <row r="21" spans="4:4" x14ac:dyDescent="0.25">
      <c r="D21" s="45">
        <v>19</v>
      </c>
    </row>
    <row r="22" spans="4:4" x14ac:dyDescent="0.25">
      <c r="D22" s="45">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2E1"/>
  </sheetPr>
  <dimension ref="B14"/>
  <sheetViews>
    <sheetView workbookViewId="0">
      <selection activeCell="F33" sqref="F33"/>
    </sheetView>
  </sheetViews>
  <sheetFormatPr defaultRowHeight="15" x14ac:dyDescent="0.25"/>
  <sheetData>
    <row r="14" spans="2:2" x14ac:dyDescent="0.3">
      <c r="B14" t="s">
        <v>134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Contractor-Facility Information</vt:lpstr>
      <vt:lpstr>Well Abandonment Estimator</vt:lpstr>
      <vt:lpstr>Links of Interest</vt:lpstr>
      <vt:lpstr>TASK LIST Data Validation</vt:lpstr>
      <vt:lpstr>Facility Data Validation</vt:lpstr>
      <vt:lpstr>print code</vt:lpstr>
      <vt:lpstr>'Contractor-Facility Information'!Print_Area</vt:lpstr>
      <vt:lpstr>'Links of Interest'!Print_Area</vt:lpstr>
      <vt:lpstr>'TASK LIST Data Validation'!Print_Area</vt:lpstr>
      <vt:lpstr>'Well Abandonment Estimator'!Print_Area</vt:lpstr>
      <vt:lpstr>Task2</vt:lpstr>
      <vt:lpstr>Tasks</vt:lpstr>
      <vt:lpstr>Value1</vt:lpstr>
      <vt:lpstr>Value2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Montana DEQ - PTRCB Well Abandonment Form (WAF)</dc:title>
  <dc:creator>DEQ - PTRCB</dc:creator>
  <cp:lastModifiedBy>sabuser</cp:lastModifiedBy>
  <cp:lastPrinted>2018-04-03T20:03:12Z</cp:lastPrinted>
  <dcterms:created xsi:type="dcterms:W3CDTF">2016-10-31T14:33:03Z</dcterms:created>
  <dcterms:modified xsi:type="dcterms:W3CDTF">2018-04-04T14:01:54Z</dcterms:modified>
</cp:coreProperties>
</file>