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9020" windowHeight="11385" tabRatio="804"/>
  </bookViews>
  <sheets>
    <sheet name="Instructions" sheetId="3" r:id="rId1"/>
    <sheet name="Contractor-Project Information" sheetId="4" r:id="rId2"/>
    <sheet name="Bulk Estimator" sheetId="2" r:id="rId3"/>
    <sheet name="Other Costs" sheetId="5" r:id="rId4"/>
    <sheet name="Water Disposal &amp; Conditions" sheetId="6" r:id="rId5"/>
    <sheet name="Cost Summary" sheetId="7" r:id="rId6"/>
    <sheet name="Hauling Estimator" sheetId="8" r:id="rId7"/>
    <sheet name="data validation" sheetId="9" state="hidden" r:id="rId8"/>
  </sheets>
  <definedNames>
    <definedName name="_xlnm.Print_Area" localSheetId="2">'Bulk Estimator'!$B$1:$M$35</definedName>
    <definedName name="_xlnm.Print_Area" localSheetId="1">'Contractor-Project Information'!$B$1:$M$23</definedName>
    <definedName name="_xlnm.Print_Area" localSheetId="5">'Cost Summary'!$B$1:$N$12</definedName>
    <definedName name="_xlnm.Print_Area" localSheetId="6">'Hauling Estimator'!$B$1:$R$20</definedName>
    <definedName name="_xlnm.Print_Area" localSheetId="0">Instructions!$B$1:$K$48</definedName>
    <definedName name="_xlnm.Print_Area" localSheetId="3">'Other Costs'!$B$1:$R$27</definedName>
    <definedName name="_xlnm.Print_Area" localSheetId="4">'Water Disposal &amp; Conditions'!$B$1:$S$19</definedName>
  </definedNames>
  <calcPr calcId="145621"/>
</workbook>
</file>

<file path=xl/calcChain.xml><?xml version="1.0" encoding="utf-8"?>
<calcChain xmlns="http://schemas.openxmlformats.org/spreadsheetml/2006/main">
  <c r="K5" i="5" l="1"/>
  <c r="K6" i="5"/>
  <c r="K7" i="5"/>
  <c r="K8" i="5"/>
  <c r="K9" i="5"/>
  <c r="K10" i="5"/>
  <c r="K11" i="5"/>
  <c r="K12" i="5"/>
  <c r="K13" i="5"/>
  <c r="K14" i="5"/>
  <c r="K15" i="5"/>
  <c r="K16" i="5"/>
  <c r="K17" i="5"/>
  <c r="K18" i="5"/>
  <c r="K19" i="5"/>
  <c r="K20" i="5"/>
  <c r="K21" i="5"/>
  <c r="K22" i="5"/>
  <c r="K23" i="5"/>
  <c r="K24" i="5"/>
  <c r="K25" i="5"/>
  <c r="K26" i="5"/>
  <c r="K4" i="5"/>
  <c r="K27" i="5" l="1"/>
  <c r="J20" i="8"/>
  <c r="F20" i="8"/>
  <c r="F12" i="8"/>
  <c r="F13" i="8" s="1"/>
  <c r="P10" i="8"/>
  <c r="P11" i="8" s="1"/>
  <c r="K7" i="8"/>
  <c r="F7" i="8"/>
  <c r="F10" i="8" s="1"/>
  <c r="F11" i="8" s="1"/>
  <c r="P6" i="8"/>
  <c r="P7" i="8" s="1"/>
  <c r="R19" i="6"/>
  <c r="M10" i="7" s="1"/>
  <c r="D12" i="6"/>
  <c r="D5" i="6"/>
  <c r="E12" i="6" s="1"/>
  <c r="E4" i="6"/>
  <c r="D8" i="6" l="1"/>
  <c r="I12" i="6" s="1"/>
  <c r="M6" i="7"/>
  <c r="F14" i="8"/>
  <c r="K6" i="8"/>
  <c r="K8" i="8" s="1"/>
  <c r="K10" i="8" s="1"/>
  <c r="D13" i="6"/>
  <c r="E5" i="6"/>
  <c r="E8" i="6" s="1"/>
  <c r="F12" i="6" l="1"/>
  <c r="I13" i="6"/>
  <c r="F13" i="6"/>
  <c r="E13" i="6"/>
  <c r="F4" i="6"/>
  <c r="F5" i="6" l="1"/>
  <c r="F8" i="6" s="1"/>
  <c r="D14" i="6"/>
  <c r="G4" i="6" l="1"/>
  <c r="E14" i="6"/>
  <c r="I14" i="6"/>
  <c r="F14" i="6"/>
  <c r="G5" i="6" l="1"/>
  <c r="D15" i="6"/>
  <c r="G8" i="6"/>
  <c r="I15" i="6" l="1"/>
  <c r="F15" i="6"/>
  <c r="H4" i="6"/>
  <c r="E15" i="6"/>
  <c r="H5" i="6" l="1"/>
  <c r="H8" i="6" s="1"/>
  <c r="D16" i="6"/>
  <c r="E16" i="6" l="1"/>
  <c r="I4" i="6"/>
  <c r="I16" i="6"/>
  <c r="F16" i="6"/>
  <c r="I8" i="6" l="1"/>
  <c r="I5" i="6"/>
  <c r="D17" i="6"/>
  <c r="J5" i="6" l="1"/>
  <c r="E17" i="6"/>
  <c r="I17" i="6"/>
  <c r="F17" i="6"/>
  <c r="J8" i="6" l="1"/>
  <c r="E18" i="6"/>
  <c r="I18" i="6" l="1"/>
  <c r="I19" i="6" s="1"/>
  <c r="F18" i="6"/>
  <c r="F19" i="6" s="1"/>
  <c r="M8" i="7" s="1"/>
  <c r="J7" i="6"/>
  <c r="C14" i="2" l="1"/>
  <c r="M22" i="2" l="1"/>
  <c r="M27" i="2" s="1"/>
  <c r="L22" i="2"/>
  <c r="L27" i="2" s="1"/>
  <c r="L29" i="2" s="1"/>
  <c r="K22" i="2"/>
  <c r="K27" i="2" s="1"/>
  <c r="K29" i="2" s="1"/>
  <c r="J22" i="2"/>
  <c r="J27" i="2" s="1"/>
  <c r="I22" i="2"/>
  <c r="I27" i="2" s="1"/>
  <c r="H22" i="2"/>
  <c r="H27" i="2" s="1"/>
  <c r="H29" i="2" s="1"/>
  <c r="G22" i="2"/>
  <c r="G27" i="2" s="1"/>
  <c r="G29" i="2" s="1"/>
  <c r="M12" i="2"/>
  <c r="L12" i="2"/>
  <c r="K12" i="2"/>
  <c r="J12" i="2"/>
  <c r="I12" i="2"/>
  <c r="H12" i="2"/>
  <c r="G12" i="2"/>
  <c r="M6" i="2"/>
  <c r="L6" i="2"/>
  <c r="L30" i="2" s="1"/>
  <c r="K6" i="2"/>
  <c r="J6" i="2"/>
  <c r="I6" i="2"/>
  <c r="H6" i="2"/>
  <c r="G6" i="2"/>
  <c r="M4" i="2"/>
  <c r="D4" i="2"/>
  <c r="C8" i="2" s="1"/>
  <c r="H14" i="2" l="1"/>
  <c r="J14" i="2"/>
  <c r="K14" i="2"/>
  <c r="K30" i="2"/>
  <c r="I8" i="2"/>
  <c r="I30" i="2" s="1"/>
  <c r="M29" i="2"/>
  <c r="I29" i="2"/>
  <c r="J29" i="2"/>
  <c r="H8" i="2"/>
  <c r="H30" i="2" s="1"/>
  <c r="J32" i="2"/>
  <c r="L8" i="2"/>
  <c r="L14" i="2"/>
  <c r="M8" i="2"/>
  <c r="J8" i="2"/>
  <c r="M14" i="2"/>
  <c r="K8" i="2"/>
  <c r="G14" i="2"/>
  <c r="G8" i="2"/>
  <c r="I14" i="2"/>
  <c r="G30" i="2" l="1"/>
  <c r="J30" i="2"/>
  <c r="M30" i="2"/>
  <c r="G32" i="2" l="1"/>
  <c r="M4" i="7" s="1"/>
  <c r="M12" i="7" s="1"/>
</calcChain>
</file>

<file path=xl/comments1.xml><?xml version="1.0" encoding="utf-8"?>
<comments xmlns="http://schemas.openxmlformats.org/spreadsheetml/2006/main">
  <authors>
    <author>Administrator</author>
  </authors>
  <commentList>
    <comment ref="G4" authorId="0">
      <text>
        <r>
          <rPr>
            <b/>
            <sz val="8"/>
            <color indexed="81"/>
            <rFont val="Tahoma"/>
            <charset val="1"/>
          </rPr>
          <t>PTRCB:
Adjustable bulk categories in banked cubic yards</t>
        </r>
        <r>
          <rPr>
            <sz val="8"/>
            <color indexed="81"/>
            <rFont val="Tahoma"/>
            <charset val="1"/>
          </rPr>
          <t xml:space="preserve">
</t>
        </r>
      </text>
    </comment>
    <comment ref="G9" authorId="0">
      <text>
        <r>
          <rPr>
            <b/>
            <sz val="8"/>
            <color indexed="81"/>
            <rFont val="Tahoma"/>
            <charset val="1"/>
          </rPr>
          <t>PTRCB:
Enter a dollar per banked cubic yard for each pertinent yellow cell</t>
        </r>
        <r>
          <rPr>
            <sz val="8"/>
            <color indexed="81"/>
            <rFont val="Tahoma"/>
            <charset val="1"/>
          </rPr>
          <t xml:space="preserve">
</t>
        </r>
      </text>
    </comment>
    <comment ref="G15" authorId="0">
      <text>
        <r>
          <rPr>
            <b/>
            <sz val="8"/>
            <color indexed="81"/>
            <rFont val="Tahoma"/>
            <charset val="1"/>
          </rPr>
          <t>PTRCB:
Enter a dollar per banked cubic yard for each pertinent yellow cell</t>
        </r>
        <r>
          <rPr>
            <sz val="8"/>
            <color indexed="81"/>
            <rFont val="Tahoma"/>
            <charset val="1"/>
          </rPr>
          <t xml:space="preserve">
</t>
        </r>
      </text>
    </comment>
    <comment ref="G24" authorId="0">
      <text>
        <r>
          <rPr>
            <b/>
            <sz val="8"/>
            <color indexed="81"/>
            <rFont val="Tahoma"/>
            <charset val="1"/>
          </rPr>
          <t>PTRCB:
Disposal fee is not required for bidding but if it's included, please convert to banked cubic yards</t>
        </r>
        <r>
          <rPr>
            <sz val="8"/>
            <color indexed="81"/>
            <rFont val="Tahoma"/>
            <charset val="1"/>
          </rPr>
          <t xml:space="preserve">
</t>
        </r>
      </text>
    </comment>
  </commentList>
</comments>
</file>

<file path=xl/sharedStrings.xml><?xml version="1.0" encoding="utf-8"?>
<sst xmlns="http://schemas.openxmlformats.org/spreadsheetml/2006/main" count="257" uniqueCount="166">
  <si>
    <t>Instructions</t>
  </si>
  <si>
    <t>Contractor Information</t>
  </si>
  <si>
    <t>Other Costs</t>
  </si>
  <si>
    <t>Water Disposal &amp; Conditions</t>
  </si>
  <si>
    <t>Cost Summary</t>
  </si>
  <si>
    <t>Hauling Estimator</t>
  </si>
  <si>
    <t>over</t>
  </si>
  <si>
    <t>From:</t>
  </si>
  <si>
    <t>To:</t>
  </si>
  <si>
    <t>Bulk Estimator</t>
  </si>
  <si>
    <t xml:space="preserve">per </t>
  </si>
  <si>
    <t>Banked Cubic Yards (BCY)</t>
  </si>
  <si>
    <t>Activity</t>
  </si>
  <si>
    <t>Unit</t>
  </si>
  <si>
    <t>Quantity</t>
  </si>
  <si>
    <t>Unit Price</t>
  </si>
  <si>
    <t>Remarks</t>
  </si>
  <si>
    <t>Mobilization/Demobilization</t>
  </si>
  <si>
    <t>miles</t>
  </si>
  <si>
    <t>Fencing and Traffic Control</t>
  </si>
  <si>
    <t>Concrete Removal</t>
  </si>
  <si>
    <t>Concrete Disposal</t>
  </si>
  <si>
    <t>Concrete Replacement</t>
  </si>
  <si>
    <t>Asphalt Removal</t>
  </si>
  <si>
    <t>Asphalt Disposal</t>
  </si>
  <si>
    <t>Asphalt Replacement</t>
  </si>
  <si>
    <t xml:space="preserve">Pump &amp; Storage Tank Equipment </t>
  </si>
  <si>
    <t>Pump Contaminated Water</t>
  </si>
  <si>
    <t>gal</t>
  </si>
  <si>
    <t>Laboratory Analysis</t>
  </si>
  <si>
    <t>Screening and Removal of Oversize Material</t>
  </si>
  <si>
    <t>Lodging</t>
  </si>
  <si>
    <t>Per Diem</t>
  </si>
  <si>
    <t>Landscaping Remvoal</t>
  </si>
  <si>
    <t>Landscaping Replacement</t>
  </si>
  <si>
    <t>Other</t>
  </si>
  <si>
    <t xml:space="preserve">Other Costs Total </t>
  </si>
  <si>
    <t>Contaminated Water Disposal</t>
  </si>
  <si>
    <t>Additional Conditions, Comments, and Costs</t>
  </si>
  <si>
    <t xml:space="preserve">Estimated Gallons of Contaminated Water: </t>
  </si>
  <si>
    <t xml:space="preserve">Additional Estimated Costs: </t>
  </si>
  <si>
    <t>Type any additional conditions, comments, and costs below</t>
  </si>
  <si>
    <t>Tier 1</t>
  </si>
  <si>
    <t>Tier 2</t>
  </si>
  <si>
    <t>Tier 3</t>
  </si>
  <si>
    <t>Tier 4</t>
  </si>
  <si>
    <t>Tier 5</t>
  </si>
  <si>
    <t>Tier 6</t>
  </si>
  <si>
    <t>Tier 7</t>
  </si>
  <si>
    <t>per</t>
  </si>
  <si>
    <t xml:space="preserve"> Contaminated Water Disposal Total </t>
  </si>
  <si>
    <t xml:space="preserve">Additional Conditions, Comments, and Costs Total </t>
  </si>
  <si>
    <t xml:space="preserve">Subtotal </t>
  </si>
  <si>
    <t xml:space="preserve">Other Costs </t>
  </si>
  <si>
    <t xml:space="preserve">Contaminated Water Disposal </t>
  </si>
  <si>
    <t xml:space="preserve">Total Projected Estimated Costs </t>
  </si>
  <si>
    <t xml:space="preserve">Total  </t>
  </si>
  <si>
    <t>Cost Per Banked Cubic Yard</t>
  </si>
  <si>
    <t>Optimal # Trucks Required</t>
  </si>
  <si>
    <t>Weight to Volume Conversion</t>
  </si>
  <si>
    <t xml:space="preserve">Cost per Hour: </t>
  </si>
  <si>
    <t xml:space="preserve"> /hr</t>
  </si>
  <si>
    <t xml:space="preserve">Excavation/Time: </t>
  </si>
  <si>
    <t xml:space="preserve"> BCY/hr</t>
  </si>
  <si>
    <t xml:space="preserve">Tons: </t>
  </si>
  <si>
    <t xml:space="preserve"> tons</t>
  </si>
  <si>
    <t xml:space="preserve">Hauling Distance - one way: </t>
  </si>
  <si>
    <t xml:space="preserve"> miles</t>
  </si>
  <si>
    <t xml:space="preserve">Unloading Time: </t>
  </si>
  <si>
    <t xml:space="preserve"> minutes</t>
  </si>
  <si>
    <t xml:space="preserve">Conversion Factor: </t>
  </si>
  <si>
    <t xml:space="preserve">Hauling Distance - round trip: </t>
  </si>
  <si>
    <t xml:space="preserve">Loading Time: </t>
  </si>
  <si>
    <t xml:space="preserve">Banked Cubic Yards: </t>
  </si>
  <si>
    <t xml:space="preserve"> BCY</t>
  </si>
  <si>
    <t xml:space="preserve">Average Speed: </t>
  </si>
  <si>
    <t xml:space="preserve"> miles/hr</t>
  </si>
  <si>
    <t xml:space="preserve">Number of Trucks: </t>
  </si>
  <si>
    <t xml:space="preserve"> trucks</t>
  </si>
  <si>
    <t xml:space="preserve">Banked Cubic Yards per Truck: </t>
  </si>
  <si>
    <t xml:space="preserve"> BCY/truck</t>
  </si>
  <si>
    <t>or</t>
  </si>
  <si>
    <t xml:space="preserve">Time: </t>
  </si>
  <si>
    <t xml:space="preserve"> hrs</t>
  </si>
  <si>
    <t xml:space="preserve">Round Up: </t>
  </si>
  <si>
    <t xml:space="preserve">Cost per Banked Cubic Yard: </t>
  </si>
  <si>
    <t xml:space="preserve"> /BCY</t>
  </si>
  <si>
    <t xml:space="preserve">Swelling Factor: </t>
  </si>
  <si>
    <t xml:space="preserve">Loose Cubic Yards per Truck: </t>
  </si>
  <si>
    <t xml:space="preserve"> LCY/truck</t>
  </si>
  <si>
    <t>Where will contaminated soils be disposed at?</t>
  </si>
  <si>
    <t xml:space="preserve">Cost per Loose Cubic Yard: </t>
  </si>
  <si>
    <t xml:space="preserve"> /LCY</t>
  </si>
  <si>
    <t xml:space="preserve"> Landfill</t>
  </si>
  <si>
    <t>Disposal Comments</t>
  </si>
  <si>
    <t xml:space="preserve"> Commercial Landfarm</t>
  </si>
  <si>
    <t xml:space="preserve"> One-time landfarm</t>
  </si>
  <si>
    <t>Distance to landfill/landfarm?</t>
  </si>
  <si>
    <t>Distance to backfill vendor?</t>
  </si>
  <si>
    <t>Type of Backfill Material?</t>
  </si>
  <si>
    <t xml:space="preserve"> miles (round trip)</t>
  </si>
  <si>
    <t>Contrator Information</t>
  </si>
  <si>
    <t>Hyperlinks and Navigating Sections</t>
  </si>
  <si>
    <t>Cell Protection, Gridlines, and Freezing Panes</t>
  </si>
  <si>
    <t>Saving</t>
  </si>
  <si>
    <t>Disposal Fee</t>
  </si>
  <si>
    <t>Contractor &amp; Project Information</t>
  </si>
  <si>
    <t>Contractor Contact Information</t>
  </si>
  <si>
    <t>Project Information</t>
  </si>
  <si>
    <t>Signature and Date</t>
  </si>
  <si>
    <t>Worksheet Bulk Design</t>
  </si>
  <si>
    <t>Bulk Estimator Instructions</t>
  </si>
  <si>
    <t>Cost</t>
  </si>
  <si>
    <t xml:space="preserve">Grand Total  </t>
  </si>
  <si>
    <t>Grand Total includes excavation of clean overburden and contaminated soils, loading, hauling, backfill, compaction, and disposal for all estimated banked cubic yards (BCY).</t>
  </si>
  <si>
    <t xml:space="preserve">Remove &amp; Reset Overburden </t>
  </si>
  <si>
    <t xml:space="preserve">Separation Dirty from Clean </t>
  </si>
  <si>
    <t xml:space="preserve">Compaction Overburden </t>
  </si>
  <si>
    <t xml:space="preserve">Excavation Contaminated Soil </t>
  </si>
  <si>
    <t xml:space="preserve">Loading Contmaninated Soil </t>
  </si>
  <si>
    <t xml:space="preserve">Haul to Landfill </t>
  </si>
  <si>
    <t xml:space="preserve">Haul to LandFarm </t>
  </si>
  <si>
    <t xml:space="preserve">Haul Backfill </t>
  </si>
  <si>
    <t xml:space="preserve">Backfill Material </t>
  </si>
  <si>
    <t xml:space="preserve">Compaction Backfill </t>
  </si>
  <si>
    <t xml:space="preserve">Landfill Disposal BCY </t>
  </si>
  <si>
    <t xml:space="preserve">Commercial Landfarm Disposal BCY </t>
  </si>
  <si>
    <t xml:space="preserve">One-Time Landfarm BCY </t>
  </si>
  <si>
    <t>x</t>
  </si>
  <si>
    <r>
      <t xml:space="preserve">Gallons per Tier  </t>
    </r>
    <r>
      <rPr>
        <b/>
        <i/>
        <sz val="11"/>
        <color theme="1"/>
        <rFont val="Calibri"/>
        <family val="2"/>
        <scheme val="minor"/>
      </rPr>
      <t xml:space="preserve">Adjuster </t>
    </r>
  </si>
  <si>
    <t xml:space="preserve">Gallons per Tier </t>
  </si>
  <si>
    <t xml:space="preserve">Disposal Cost per Gallon </t>
  </si>
  <si>
    <r>
      <rPr>
        <b/>
        <sz val="12"/>
        <color theme="0"/>
        <rFont val="Times New Roman"/>
        <family val="1"/>
      </rPr>
      <t>Total Volume Excavated</t>
    </r>
    <r>
      <rPr>
        <b/>
        <sz val="12"/>
        <color theme="0"/>
        <rFont val="Calibri"/>
        <family val="2"/>
      </rPr>
      <t xml:space="preserve">  </t>
    </r>
    <r>
      <rPr>
        <b/>
        <sz val="12"/>
        <color theme="0"/>
        <rFont val="Calibri"/>
        <family val="2"/>
        <scheme val="minor"/>
      </rPr>
      <t xml:space="preserve">BCY </t>
    </r>
  </si>
  <si>
    <r>
      <rPr>
        <b/>
        <sz val="12"/>
        <color theme="0"/>
        <rFont val="Times New Roman"/>
        <family val="1"/>
      </rPr>
      <t>Clean Overburden</t>
    </r>
    <r>
      <rPr>
        <b/>
        <sz val="12"/>
        <color theme="0"/>
        <rFont val="Calibri"/>
        <family val="2"/>
        <scheme val="minor"/>
      </rPr>
      <t xml:space="preserve">  BCY </t>
    </r>
  </si>
  <si>
    <r>
      <rPr>
        <b/>
        <sz val="12"/>
        <color theme="0"/>
        <rFont val="Times New Roman"/>
        <family val="1"/>
      </rPr>
      <t>Contaminated Soil</t>
    </r>
    <r>
      <rPr>
        <b/>
        <sz val="12"/>
        <color theme="0"/>
        <rFont val="Calibri"/>
        <family val="2"/>
        <scheme val="minor"/>
      </rPr>
      <t xml:space="preserve">  BCY </t>
    </r>
  </si>
  <si>
    <t>Contaminated Soils Bid per Banked Cubic Yard</t>
  </si>
  <si>
    <t xml:space="preserve">Clean Overburden Bid per Banked Cubic Yard </t>
  </si>
  <si>
    <r>
      <rPr>
        <b/>
        <sz val="12"/>
        <color theme="0"/>
        <rFont val="Times New Roman"/>
        <family val="1"/>
      </rPr>
      <t>Total Excavation Bid per Banked Cubic Yard</t>
    </r>
    <r>
      <rPr>
        <b/>
        <sz val="12"/>
        <color theme="0"/>
        <rFont val="Calibri"/>
        <family val="2"/>
        <scheme val="minor"/>
      </rPr>
      <t xml:space="preserve">  </t>
    </r>
  </si>
  <si>
    <t>Grand Total</t>
  </si>
  <si>
    <r>
      <rPr>
        <b/>
        <sz val="13"/>
        <color theme="0"/>
        <rFont val="Times New Roman"/>
        <family val="1"/>
      </rPr>
      <t>Total Volume Excavated</t>
    </r>
    <r>
      <rPr>
        <b/>
        <sz val="13"/>
        <color theme="0"/>
        <rFont val="Calibri"/>
        <family val="2"/>
        <scheme val="minor"/>
      </rPr>
      <t xml:space="preserve"> BCY</t>
    </r>
  </si>
  <si>
    <r>
      <rPr>
        <b/>
        <sz val="13"/>
        <color theme="0"/>
        <rFont val="Times New Roman"/>
        <family val="1"/>
      </rPr>
      <t>Contamainted Soil</t>
    </r>
    <r>
      <rPr>
        <b/>
        <sz val="13"/>
        <color theme="0"/>
        <rFont val="Calibri"/>
        <family val="2"/>
        <scheme val="minor"/>
      </rPr>
      <t xml:space="preserve"> BCY</t>
    </r>
  </si>
  <si>
    <r>
      <rPr>
        <b/>
        <sz val="13"/>
        <color theme="0"/>
        <rFont val="Times New Roman"/>
        <family val="1"/>
      </rPr>
      <t>Clean Overburden</t>
    </r>
    <r>
      <rPr>
        <b/>
        <sz val="13"/>
        <color theme="0"/>
        <rFont val="Calibri"/>
        <family val="2"/>
        <scheme val="minor"/>
      </rPr>
      <t xml:space="preserve"> BCY</t>
    </r>
  </si>
  <si>
    <t xml:space="preserve">The contractor is requested to submit bid amounts for multiple banked cubic yards categories (bulk) in anticipation of removing contaminated soils and or clean overburden beyond the original estimate. This preparation will reduce delays of renegotiating bid prices when the quantities increase. A banked cubic yard is one cubic yard of in place soil. This is best determined by measuring the dimension of the excavation prior to backfilling. In addition to soil quantity adjustments, the bulk design can also take advantage of economies of scale as quantities of soils increase. </t>
  </si>
  <si>
    <t xml:space="preserve">Each section has hyperlinks that will help you navigate throughout the workbook to each section. The hyperlinks are located at the top of each section. Simply click on the hyperlink to go to a specific section of the workbook. Hyperlinks are not required to navigate the workbook. The individual tabs located at the bottom of the workbook can be used also. </t>
  </si>
  <si>
    <t>All cells are protected and cannot be edited unless the cells are yellow input cells. If for any reason a protected cell needs to be edited, contact your Fund Cost Specialist from PTRCB to obtain a password to unprotect. Gridlines are turned off but if you prefer to have Gridlines turned on, click on the View tab and checkmark the Gridlines. All headers in the workbook have frozen panes but if you prefer to have no Frozen Panes, click on the View tab, click on Free Panes, and select Unfreeze Panes.</t>
  </si>
  <si>
    <t xml:space="preserve">Company Name: </t>
  </si>
  <si>
    <t xml:space="preserve">Address: </t>
  </si>
  <si>
    <t xml:space="preserve">City, State, Zip: </t>
  </si>
  <si>
    <t xml:space="preserve">Cost Estimator: </t>
  </si>
  <si>
    <t xml:space="preserve">Contact Name: </t>
  </si>
  <si>
    <t xml:space="preserve">Phone: </t>
  </si>
  <si>
    <t xml:space="preserve">Email: </t>
  </si>
  <si>
    <t xml:space="preserve">Site Name: </t>
  </si>
  <si>
    <t xml:space="preserve">City: </t>
  </si>
  <si>
    <t xml:space="preserve">Facility ID: </t>
  </si>
  <si>
    <t xml:space="preserve">Release Number: </t>
  </si>
  <si>
    <t xml:space="preserve">Work Plan ID: </t>
  </si>
  <si>
    <t xml:space="preserve">Signature: </t>
  </si>
  <si>
    <t xml:space="preserve">Date: </t>
  </si>
  <si>
    <t>Many landfills quote prices by tons. In order for the bulk estimator to work properly, the tons must be converted to Banked Cubic Yards (BCY). An accurate conversion can only be made if the density or conversion factor is known for the soil being removed or disposed.</t>
  </si>
  <si>
    <t>Soil Betterment</t>
  </si>
  <si>
    <t xml:space="preserve">PTRCB recommends that you preserve an original copy for a backup. Original copies of this file can always be obtained at PTRCB’s website: http://deq.mt.gov/DEQAdmin/PET/forms </t>
  </si>
  <si>
    <t>At the top of the Bulk Estimator worksheet, the total quantity of banked cubic yards (BCY) must be entered for both the estimated total volume and contaminated soil volume. The soil volume inputs will be broken into a specific bulk column, depending how the bulk range yellow cell values at the top of the worksheet are arranged. Enter a value (dollar per banked cubic yard) for each pertinent yellow cell in both the clean overburden and contaminated soil section. The values entered will automatically total the bulk column as a bid per banked cubic yard. Note that all units are in banked cubic yards (BCY), therefore hauling, compaction, and disposal fees must be converted to BCY.</t>
  </si>
  <si>
    <r>
      <t xml:space="preserve">Yellow cells throughout the workbook refer to input cells for either values or text. Any cell that is </t>
    </r>
    <r>
      <rPr>
        <b/>
        <sz val="11"/>
        <color theme="1"/>
        <rFont val="Calibri"/>
        <family val="2"/>
        <scheme val="minor"/>
      </rPr>
      <t>NOT</t>
    </r>
    <r>
      <rPr>
        <sz val="11"/>
        <color theme="1"/>
        <rFont val="Calibri"/>
        <family val="2"/>
        <scheme val="minor"/>
      </rPr>
      <t xml:space="preserve"> yellow is protected and cannot be edited. Orange cells throughout the workbook refer to subtotals of the total projected estimated costs. </t>
    </r>
  </si>
  <si>
    <r>
      <t xml:space="preserve">Disposal of clean overburden is considered a net improvement of soil quality when backfill is used for replacement. In addtition, the Board doesn't consider removing clean overburden to get to the smear zone as cost effective. Therefore, disposal of clean overburden is not reimbursable unless approved by the Board staff prior to work implemenation. If approved by the Board staff, disposal of clean overburden can be presented in the </t>
    </r>
    <r>
      <rPr>
        <b/>
        <sz val="11"/>
        <color theme="1"/>
        <rFont val="Calibri"/>
        <family val="2"/>
        <scheme val="minor"/>
      </rPr>
      <t>Other Costs</t>
    </r>
    <r>
      <rPr>
        <sz val="11"/>
        <color theme="1"/>
        <rFont val="Calibri"/>
        <family val="2"/>
        <scheme val="minor"/>
      </rPr>
      <t xml:space="preserve"> worksheet section.</t>
    </r>
  </si>
  <si>
    <t>Yellow Cells and Orange Cells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</si>
</sst>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_(* #,##0_);_(* \(#,##0\);_(* &quot;-&quot;??_);_(@_)"/>
    <numFmt numFmtId="166" formatCode="0.000"/>
    <numFmt numFmtId="167" formatCode="0.0"/>
  </numFmts>
  <fonts count="64" x14ac:knownFonts="1">
    <font>
      <sz val="11"/>
      <color theme="1"/>
      <name val="Calibri"/>
      <family val="2"/>
      <scheme val="minor"/>
    </font>
    <font>
      <sz val="11"/>
      <color theme="1"/>
      <name val="Calibri"/>
      <family val="2"/>
      <scheme val="minor"/>
    </font>
    <font>
      <b/>
      <sz val="11"/>
      <color rgb="FFFA7D00"/>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4"/>
      <color theme="1"/>
      <name val="Calibri"/>
      <family val="2"/>
      <scheme val="minor"/>
    </font>
    <font>
      <b/>
      <sz val="10"/>
      <color theme="1"/>
      <name val="Times New Roman"/>
      <family val="1"/>
    </font>
    <font>
      <sz val="14"/>
      <color theme="1"/>
      <name val="Calibri"/>
      <family val="2"/>
      <scheme val="minor"/>
    </font>
    <font>
      <b/>
      <sz val="16"/>
      <color theme="1"/>
      <name val="Calibri"/>
      <family val="2"/>
      <scheme val="minor"/>
    </font>
    <font>
      <b/>
      <sz val="10"/>
      <name val="Calibri"/>
      <family val="2"/>
      <scheme val="minor"/>
    </font>
    <font>
      <b/>
      <sz val="11"/>
      <name val="Calibri"/>
      <family val="2"/>
      <scheme val="minor"/>
    </font>
    <font>
      <b/>
      <i/>
      <sz val="8"/>
      <name val="Calibri"/>
      <family val="2"/>
      <scheme val="minor"/>
    </font>
    <font>
      <b/>
      <sz val="12"/>
      <name val="Times New Roman"/>
      <family val="1"/>
    </font>
    <font>
      <b/>
      <sz val="24"/>
      <color theme="1"/>
      <name val="Times New Roman"/>
      <family val="1"/>
    </font>
    <font>
      <b/>
      <sz val="18"/>
      <color theme="1"/>
      <name val="Calibri"/>
      <family val="2"/>
      <scheme val="minor"/>
    </font>
    <font>
      <b/>
      <sz val="12"/>
      <color theme="0"/>
      <name val="Calibri"/>
      <family val="2"/>
      <scheme val="minor"/>
    </font>
    <font>
      <sz val="12"/>
      <name val="Times New Roman"/>
      <family val="1"/>
    </font>
    <font>
      <b/>
      <sz val="13"/>
      <color theme="0"/>
      <name val="Calibri"/>
      <family val="2"/>
      <scheme val="minor"/>
    </font>
    <font>
      <b/>
      <sz val="16"/>
      <color theme="1"/>
      <name val="Times New Roman"/>
      <family val="1"/>
    </font>
    <font>
      <sz val="16"/>
      <color theme="1"/>
      <name val="Calibri"/>
      <family val="2"/>
      <scheme val="minor"/>
    </font>
    <font>
      <sz val="20"/>
      <color theme="1"/>
      <name val="Calibri"/>
      <family val="2"/>
      <scheme val="minor"/>
    </font>
    <font>
      <b/>
      <sz val="11"/>
      <color theme="1"/>
      <name val="Times New Roman"/>
      <family val="1"/>
    </font>
    <font>
      <b/>
      <sz val="12"/>
      <color theme="1"/>
      <name val="Times New Roman"/>
      <family val="1"/>
    </font>
    <font>
      <b/>
      <sz val="17"/>
      <color theme="1"/>
      <name val="Times New Roman"/>
      <family val="1"/>
    </font>
    <font>
      <u/>
      <sz val="11"/>
      <color theme="10"/>
      <name val="Calibri"/>
      <family val="2"/>
      <scheme val="minor"/>
    </font>
    <font>
      <u/>
      <sz val="8"/>
      <color theme="10"/>
      <name val="Calibri"/>
      <family val="2"/>
      <scheme val="minor"/>
    </font>
    <font>
      <b/>
      <sz val="12"/>
      <name val="Calibri"/>
      <family val="2"/>
      <scheme val="minor"/>
    </font>
    <font>
      <b/>
      <sz val="12"/>
      <color theme="0"/>
      <name val="Calibri"/>
      <family val="2"/>
    </font>
    <font>
      <sz val="11"/>
      <color theme="0"/>
      <name val="Calibri"/>
      <family val="2"/>
      <scheme val="minor"/>
    </font>
    <font>
      <sz val="12"/>
      <color theme="1"/>
      <name val="Calibri"/>
      <family val="2"/>
      <scheme val="minor"/>
    </font>
    <font>
      <sz val="18"/>
      <color theme="1"/>
      <name val="Calibri"/>
      <family val="2"/>
      <scheme val="minor"/>
    </font>
    <font>
      <b/>
      <sz val="10"/>
      <color theme="0"/>
      <name val="Calibri"/>
      <family val="2"/>
      <scheme val="minor"/>
    </font>
    <font>
      <i/>
      <sz val="11"/>
      <color theme="1"/>
      <name val="Calibri"/>
      <family val="2"/>
      <scheme val="minor"/>
    </font>
    <font>
      <sz val="12"/>
      <name val="Calibri"/>
      <family val="2"/>
      <scheme val="minor"/>
    </font>
    <font>
      <sz val="16"/>
      <name val="Calibri"/>
      <family val="2"/>
      <scheme val="minor"/>
    </font>
    <font>
      <sz val="12"/>
      <color theme="0"/>
      <name val="Calibri"/>
      <family val="2"/>
      <scheme val="minor"/>
    </font>
    <font>
      <sz val="10"/>
      <color theme="1"/>
      <name val="Calibri"/>
      <family val="2"/>
      <scheme val="minor"/>
    </font>
    <font>
      <b/>
      <sz val="16"/>
      <name val="Calibri"/>
      <family val="2"/>
      <scheme val="minor"/>
    </font>
    <font>
      <b/>
      <sz val="12"/>
      <color theme="0"/>
      <name val="Times New Roman"/>
      <family val="1"/>
    </font>
    <font>
      <b/>
      <sz val="13"/>
      <color theme="0"/>
      <name val="Times New Roman"/>
      <family val="1"/>
    </font>
    <font>
      <i/>
      <sz val="9"/>
      <color theme="1"/>
      <name val="Calibri"/>
      <family val="2"/>
      <scheme val="minor"/>
    </font>
    <font>
      <b/>
      <i/>
      <sz val="10"/>
      <color theme="0"/>
      <name val="Calibri"/>
      <family val="2"/>
      <scheme val="minor"/>
    </font>
    <font>
      <b/>
      <sz val="9"/>
      <color theme="1"/>
      <name val="Times New Roman"/>
      <family val="1"/>
    </font>
    <font>
      <sz val="9"/>
      <color theme="1"/>
      <name val="Times New Roman"/>
      <family val="1"/>
    </font>
    <font>
      <b/>
      <sz val="9"/>
      <color theme="1"/>
      <name val="Calibri"/>
      <family val="2"/>
      <scheme val="minor"/>
    </font>
    <font>
      <b/>
      <sz val="14"/>
      <color theme="1"/>
      <name val="Calisto MT"/>
      <family val="1"/>
    </font>
    <font>
      <b/>
      <sz val="18"/>
      <color theme="1"/>
      <name val="Times New Roman"/>
      <family val="1"/>
    </font>
    <font>
      <b/>
      <sz val="20"/>
      <color theme="1"/>
      <name val="Times New Roman"/>
      <family val="1"/>
    </font>
    <font>
      <b/>
      <sz val="18"/>
      <name val="Times New Roman"/>
      <family val="1"/>
    </font>
    <font>
      <b/>
      <i/>
      <sz val="11"/>
      <color theme="1"/>
      <name val="Calibri"/>
      <family val="2"/>
      <scheme val="minor"/>
    </font>
    <font>
      <b/>
      <sz val="16"/>
      <color theme="0"/>
      <name val="Calibri"/>
      <family val="2"/>
      <scheme val="minor"/>
    </font>
    <font>
      <sz val="26"/>
      <color theme="0"/>
      <name val="Times New Roman"/>
      <family val="1"/>
    </font>
    <font>
      <b/>
      <i/>
      <sz val="16"/>
      <color theme="0"/>
      <name val="Calibri"/>
      <family val="2"/>
      <scheme val="minor"/>
    </font>
    <font>
      <b/>
      <sz val="14"/>
      <color theme="1"/>
      <name val="Times New Roman"/>
      <family val="1"/>
    </font>
    <font>
      <b/>
      <sz val="14"/>
      <name val="Times New Roman"/>
      <family val="1"/>
    </font>
    <font>
      <sz val="9"/>
      <color theme="1"/>
      <name val="Calibri"/>
      <family val="2"/>
      <scheme val="minor"/>
    </font>
    <font>
      <b/>
      <u/>
      <sz val="11"/>
      <color theme="1"/>
      <name val="Calibri"/>
      <family val="2"/>
      <scheme val="minor"/>
    </font>
    <font>
      <b/>
      <sz val="30"/>
      <color theme="1"/>
      <name val="Times New Roman"/>
      <family val="1"/>
    </font>
    <font>
      <b/>
      <sz val="16"/>
      <name val="Times New Roman"/>
      <family val="1"/>
    </font>
    <font>
      <b/>
      <sz val="11"/>
      <color theme="0"/>
      <name val="Times New Roman"/>
      <family val="1"/>
    </font>
    <font>
      <sz val="8"/>
      <color indexed="81"/>
      <name val="Tahoma"/>
      <charset val="1"/>
    </font>
    <font>
      <b/>
      <sz val="8"/>
      <color indexed="81"/>
      <name val="Tahoma"/>
      <charset val="1"/>
    </font>
  </fonts>
  <fills count="25">
    <fill>
      <patternFill patternType="none"/>
    </fill>
    <fill>
      <patternFill patternType="gray125"/>
    </fill>
    <fill>
      <patternFill patternType="solid">
        <fgColor rgb="FFF2F2F2"/>
      </patternFill>
    </fill>
    <fill>
      <patternFill patternType="solid">
        <fgColor rgb="FFFFFF00"/>
        <bgColor indexed="64"/>
      </patternFill>
    </fill>
    <fill>
      <patternFill patternType="solid">
        <fgColor theme="1" tint="0.34998626667073579"/>
        <bgColor indexed="64"/>
      </patternFill>
    </fill>
    <fill>
      <patternFill patternType="solid">
        <fgColor theme="0" tint="-4.9989318521683403E-2"/>
        <bgColor indexed="64"/>
      </patternFill>
    </fill>
    <fill>
      <gradientFill degree="90">
        <stop position="0">
          <color theme="0"/>
        </stop>
        <stop position="1">
          <color theme="0" tint="-0.25098422193060094"/>
        </stop>
      </gradientFill>
    </fill>
    <fill>
      <patternFill patternType="solid">
        <fgColor theme="2"/>
        <bgColor indexed="64"/>
      </patternFill>
    </fill>
    <fill>
      <patternFill patternType="solid">
        <fgColor rgb="FF00B0F0"/>
        <bgColor indexed="64"/>
      </patternFill>
    </fill>
    <fill>
      <patternFill patternType="solid">
        <fgColor rgb="FFA5A5A5"/>
      </patternFill>
    </fill>
    <fill>
      <patternFill patternType="solid">
        <fgColor rgb="FFFFC000"/>
        <bgColor indexed="64"/>
      </patternFill>
    </fill>
    <fill>
      <patternFill patternType="solid">
        <fgColor rgb="FFFFE05D"/>
        <bgColor indexed="64"/>
      </patternFill>
    </fill>
    <fill>
      <patternFill patternType="solid">
        <fgColor theme="1" tint="0.249977111117893"/>
        <bgColor indexed="64"/>
      </patternFill>
    </fill>
    <fill>
      <patternFill patternType="solid">
        <fgColor theme="1" tint="0.14999847407452621"/>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4" tint="0.79998168889431442"/>
        <bgColor indexed="64"/>
      </patternFill>
    </fill>
    <fill>
      <patternFill patternType="solid">
        <fgColor rgb="FFFDE035"/>
        <bgColor indexed="64"/>
      </patternFill>
    </fill>
    <fill>
      <patternFill patternType="solid">
        <fgColor rgb="FFFFFFCC"/>
        <bgColor indexed="64"/>
      </patternFill>
    </fill>
    <fill>
      <patternFill patternType="solid">
        <fgColor theme="6" tint="0.59999389629810485"/>
        <bgColor indexed="64"/>
      </patternFill>
    </fill>
    <fill>
      <patternFill patternType="solid">
        <fgColor rgb="FFFFE265"/>
        <bgColor indexed="64"/>
      </patternFill>
    </fill>
    <fill>
      <patternFill patternType="solid">
        <fgColor theme="0" tint="-0.499984740745262"/>
        <bgColor indexed="64"/>
      </patternFill>
    </fill>
    <fill>
      <patternFill patternType="solid">
        <fgColor rgb="FF00FF00"/>
        <bgColor indexed="64"/>
      </patternFill>
    </fill>
    <fill>
      <gradientFill degree="90">
        <stop position="0">
          <color theme="0"/>
        </stop>
        <stop position="1">
          <color theme="0" tint="-0.1490218817712943"/>
        </stop>
      </gradientFill>
    </fill>
    <fill>
      <patternFill patternType="solid">
        <fgColor theme="1" tint="0.499984740745262"/>
        <bgColor indexed="64"/>
      </patternFill>
    </fill>
  </fills>
  <borders count="4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style="thin">
        <color indexed="64"/>
      </right>
      <top style="thin">
        <color indexed="64"/>
      </top>
      <bottom style="double">
        <color indexed="64"/>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double">
        <color auto="1"/>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s>
  <cellStyleXfs count="7">
    <xf numFmtId="0" fontId="0" fillId="0" borderId="0"/>
    <xf numFmtId="9" fontId="1" fillId="0" borderId="0" applyFont="0" applyFill="0" applyBorder="0" applyAlignment="0" applyProtection="0"/>
    <xf numFmtId="0" fontId="2" fillId="2" borderId="1" applyNumberFormat="0" applyAlignment="0" applyProtection="0"/>
    <xf numFmtId="0" fontId="2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9" borderId="4" applyNumberFormat="0" applyAlignment="0" applyProtection="0"/>
  </cellStyleXfs>
  <cellXfs count="427">
    <xf numFmtId="0" fontId="0" fillId="0" borderId="0" xfId="0"/>
    <xf numFmtId="3" fontId="5" fillId="0" borderId="0" xfId="0" applyNumberFormat="1" applyFont="1" applyFill="1" applyBorder="1" applyAlignment="1" applyProtection="1">
      <alignment horizontal="center"/>
    </xf>
    <xf numFmtId="0" fontId="12" fillId="0" borderId="0" xfId="0" applyFont="1" applyFill="1" applyBorder="1" applyProtection="1"/>
    <xf numFmtId="0" fontId="12" fillId="0" borderId="0" xfId="0" applyFont="1" applyFill="1" applyBorder="1" applyAlignment="1" applyProtection="1"/>
    <xf numFmtId="0" fontId="3" fillId="0" borderId="0" xfId="0" applyFont="1" applyFill="1" applyBorder="1" applyAlignment="1" applyProtection="1">
      <alignment horizontal="center" wrapText="1"/>
    </xf>
    <xf numFmtId="0" fontId="14" fillId="0" borderId="0" xfId="0" applyFont="1" applyFill="1" applyBorder="1" applyAlignment="1" applyProtection="1"/>
    <xf numFmtId="0" fontId="0" fillId="0" borderId="0" xfId="0" applyFill="1" applyBorder="1" applyProtection="1"/>
    <xf numFmtId="0" fontId="3" fillId="0" borderId="0" xfId="0" applyFont="1" applyFill="1" applyBorder="1" applyProtection="1"/>
    <xf numFmtId="0" fontId="11" fillId="0" borderId="0" xfId="0" applyFont="1" applyFill="1" applyBorder="1" applyAlignment="1" applyProtection="1">
      <alignment horizontal="right"/>
    </xf>
    <xf numFmtId="0" fontId="11" fillId="0" borderId="0" xfId="0" applyFont="1" applyFill="1" applyBorder="1" applyAlignment="1" applyProtection="1"/>
    <xf numFmtId="0" fontId="7" fillId="0" borderId="0" xfId="0" applyFont="1" applyFill="1" applyBorder="1" applyAlignment="1" applyProtection="1">
      <alignment horizontal="center" vertical="center"/>
    </xf>
    <xf numFmtId="0" fontId="3" fillId="0" borderId="0" xfId="0" applyFont="1" applyFill="1" applyBorder="1" applyAlignment="1" applyProtection="1">
      <alignment horizontal="right"/>
    </xf>
    <xf numFmtId="0" fontId="5" fillId="0" borderId="0" xfId="0" applyFont="1" applyFill="1" applyBorder="1" applyAlignment="1" applyProtection="1">
      <alignment horizontal="center"/>
    </xf>
    <xf numFmtId="164" fontId="0" fillId="0" borderId="0" xfId="0" applyNumberFormat="1" applyFill="1" applyBorder="1" applyAlignment="1" applyProtection="1">
      <alignment horizontal="center"/>
    </xf>
    <xf numFmtId="0" fontId="17" fillId="0" borderId="0" xfId="0" applyFont="1" applyFill="1" applyBorder="1" applyAlignment="1" applyProtection="1">
      <alignment horizontal="center"/>
    </xf>
    <xf numFmtId="0" fontId="0" fillId="0" borderId="0" xfId="0" applyFont="1" applyFill="1" applyBorder="1" applyAlignment="1" applyProtection="1">
      <alignment horizontal="right" vertical="center"/>
    </xf>
    <xf numFmtId="0" fontId="0" fillId="0" borderId="0" xfId="0" applyNumberFormat="1" applyFont="1" applyFill="1" applyBorder="1" applyAlignment="1" applyProtection="1">
      <alignment horizontal="center" vertical="center"/>
    </xf>
    <xf numFmtId="164" fontId="9" fillId="0" borderId="0" xfId="0" applyNumberFormat="1" applyFont="1" applyFill="1" applyBorder="1" applyAlignment="1" applyProtection="1">
      <alignmen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3" fontId="0"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3" fontId="0" fillId="0" borderId="0" xfId="0" applyNumberFormat="1" applyFill="1" applyBorder="1" applyAlignment="1" applyProtection="1">
      <alignment horizontal="center" vertical="center"/>
    </xf>
    <xf numFmtId="164" fontId="6" fillId="0" borderId="0" xfId="0" applyNumberFormat="1" applyFont="1" applyFill="1" applyBorder="1" applyAlignment="1" applyProtection="1">
      <alignment horizontal="center"/>
    </xf>
    <xf numFmtId="0" fontId="13" fillId="0" borderId="0" xfId="0" applyFont="1" applyFill="1" applyBorder="1" applyAlignment="1" applyProtection="1"/>
    <xf numFmtId="0" fontId="18" fillId="0" borderId="0" xfId="0" applyFont="1" applyFill="1" applyBorder="1" applyAlignment="1" applyProtection="1"/>
    <xf numFmtId="0" fontId="8" fillId="0" borderId="0" xfId="0" applyFont="1" applyFill="1" applyBorder="1" applyAlignment="1" applyProtection="1">
      <alignment horizontal="right" vertical="center" wrapText="1"/>
    </xf>
    <xf numFmtId="3" fontId="5" fillId="3" borderId="3"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xf>
    <xf numFmtId="0" fontId="14" fillId="7" borderId="0" xfId="0" applyFont="1" applyFill="1" applyBorder="1" applyAlignment="1" applyProtection="1"/>
    <xf numFmtId="0" fontId="8" fillId="7" borderId="0" xfId="0" applyFont="1" applyFill="1" applyBorder="1" applyAlignment="1" applyProtection="1">
      <alignment vertical="center" wrapText="1"/>
    </xf>
    <xf numFmtId="0" fontId="3" fillId="7" borderId="0" xfId="0" applyFont="1" applyFill="1" applyBorder="1" applyAlignment="1" applyProtection="1">
      <alignment horizontal="right"/>
    </xf>
    <xf numFmtId="3" fontId="5" fillId="7" borderId="0" xfId="0" applyNumberFormat="1" applyFont="1" applyFill="1" applyBorder="1" applyAlignment="1" applyProtection="1">
      <alignment horizontal="center"/>
    </xf>
    <xf numFmtId="0" fontId="4" fillId="7" borderId="0" xfId="0" applyFont="1" applyFill="1" applyBorder="1" applyAlignment="1" applyProtection="1">
      <alignment horizontal="right"/>
    </xf>
    <xf numFmtId="0" fontId="12" fillId="7" borderId="0" xfId="0" applyFont="1" applyFill="1" applyBorder="1" applyAlignment="1" applyProtection="1">
      <alignment vertical="center"/>
    </xf>
    <xf numFmtId="0" fontId="0" fillId="7" borderId="0" xfId="0" applyFont="1" applyFill="1" applyBorder="1" applyAlignment="1" applyProtection="1">
      <alignment vertical="center"/>
    </xf>
    <xf numFmtId="0" fontId="0" fillId="7" borderId="0" xfId="0" applyFont="1" applyFill="1" applyBorder="1" applyAlignment="1" applyProtection="1">
      <alignment horizontal="center" vertical="center"/>
    </xf>
    <xf numFmtId="0" fontId="0" fillId="0" borderId="0" xfId="0" applyFill="1" applyProtection="1"/>
    <xf numFmtId="0" fontId="0" fillId="0" borderId="0" xfId="0" applyProtection="1"/>
    <xf numFmtId="0" fontId="0" fillId="5" borderId="0" xfId="0" applyFill="1" applyProtection="1"/>
    <xf numFmtId="0" fontId="0" fillId="0" borderId="0" xfId="0" applyFill="1" applyBorder="1" applyAlignment="1" applyProtection="1">
      <alignment vertical="center"/>
    </xf>
    <xf numFmtId="3" fontId="5" fillId="0" borderId="3" xfId="0" applyNumberFormat="1"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5" fillId="0" borderId="0" xfId="0" applyFont="1" applyFill="1" applyBorder="1" applyAlignment="1" applyProtection="1">
      <alignment horizontal="center" vertical="center"/>
    </xf>
    <xf numFmtId="3" fontId="5" fillId="0" borderId="0" xfId="0" applyNumberFormat="1" applyFont="1" applyFill="1" applyBorder="1" applyAlignment="1" applyProtection="1">
      <alignment horizontal="center" vertical="center"/>
    </xf>
    <xf numFmtId="0" fontId="0" fillId="7" borderId="0" xfId="0" applyFill="1" applyBorder="1" applyProtection="1"/>
    <xf numFmtId="0" fontId="24" fillId="0" borderId="0" xfId="0" applyFont="1" applyFill="1" applyBorder="1" applyAlignment="1" applyProtection="1">
      <alignment horizontal="right" vertical="center"/>
    </xf>
    <xf numFmtId="164" fontId="7" fillId="0" borderId="0" xfId="0" applyNumberFormat="1" applyFont="1" applyFill="1" applyBorder="1" applyAlignment="1" applyProtection="1"/>
    <xf numFmtId="0" fontId="7" fillId="0" borderId="0" xfId="0" applyFont="1" applyFill="1" applyBorder="1" applyProtection="1"/>
    <xf numFmtId="0" fontId="0" fillId="7" borderId="0" xfId="0" applyFill="1" applyBorder="1" applyAlignment="1" applyProtection="1">
      <alignment horizontal="center" vertical="center"/>
    </xf>
    <xf numFmtId="1" fontId="12" fillId="7" borderId="0" xfId="0" applyNumberFormat="1" applyFont="1" applyFill="1" applyBorder="1" applyAlignment="1" applyProtection="1">
      <alignment horizontal="center" vertical="center"/>
    </xf>
    <xf numFmtId="164" fontId="0" fillId="0" borderId="0" xfId="0" applyNumberFormat="1" applyFill="1" applyBorder="1" applyAlignment="1" applyProtection="1"/>
    <xf numFmtId="0" fontId="0" fillId="0" borderId="0" xfId="0" applyFill="1" applyBorder="1" applyAlignment="1" applyProtection="1"/>
    <xf numFmtId="0" fontId="25" fillId="0" borderId="0" xfId="0" applyFont="1" applyFill="1" applyBorder="1" applyAlignment="1" applyProtection="1">
      <alignment vertical="center"/>
    </xf>
    <xf numFmtId="164" fontId="10" fillId="0" borderId="0" xfId="0" applyNumberFormat="1" applyFont="1" applyFill="1" applyBorder="1" applyAlignment="1" applyProtection="1">
      <alignment vertical="center"/>
    </xf>
    <xf numFmtId="0" fontId="10"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0" fillId="0" borderId="0" xfId="0" applyFill="1" applyBorder="1" applyAlignment="1" applyProtection="1">
      <alignment vertical="top" wrapText="1"/>
    </xf>
    <xf numFmtId="0" fontId="20" fillId="0" borderId="0" xfId="0" applyFont="1" applyFill="1" applyBorder="1" applyAlignment="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horizontal="right" vertical="center"/>
    </xf>
    <xf numFmtId="164" fontId="22" fillId="0" borderId="0" xfId="0" applyNumberFormat="1" applyFont="1" applyFill="1" applyBorder="1" applyAlignment="1" applyProtection="1">
      <alignment vertical="center"/>
    </xf>
    <xf numFmtId="0" fontId="22" fillId="0" borderId="0" xfId="0" applyFont="1" applyFill="1" applyBorder="1" applyAlignment="1" applyProtection="1">
      <alignment vertical="center"/>
    </xf>
    <xf numFmtId="0" fontId="0" fillId="0" borderId="0" xfId="0" applyFill="1" applyBorder="1" applyAlignment="1" applyProtection="1">
      <alignment vertical="top"/>
    </xf>
    <xf numFmtId="0" fontId="0" fillId="0" borderId="0" xfId="0" applyAlignment="1" applyProtection="1">
      <alignment vertical="top"/>
    </xf>
    <xf numFmtId="0" fontId="31" fillId="0" borderId="0" xfId="0" applyFont="1" applyFill="1" applyBorder="1" applyAlignment="1" applyProtection="1">
      <alignment vertical="center"/>
    </xf>
    <xf numFmtId="164" fontId="31" fillId="0" borderId="0" xfId="0" applyNumberFormat="1" applyFont="1" applyFill="1" applyBorder="1" applyAlignment="1" applyProtection="1">
      <alignment vertical="center"/>
    </xf>
    <xf numFmtId="3" fontId="31" fillId="0" borderId="0"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xf>
    <xf numFmtId="0" fontId="11" fillId="11" borderId="0" xfId="0" applyFont="1" applyFill="1" applyBorder="1" applyAlignment="1" applyProtection="1"/>
    <xf numFmtId="164" fontId="6" fillId="11" borderId="0" xfId="0" applyNumberFormat="1" applyFont="1" applyFill="1" applyBorder="1" applyAlignment="1" applyProtection="1">
      <alignment horizontal="center"/>
    </xf>
    <xf numFmtId="164" fontId="28" fillId="3" borderId="2" xfId="0" applyNumberFormat="1" applyFont="1" applyFill="1" applyBorder="1" applyAlignment="1" applyProtection="1">
      <alignment horizontal="center" vertical="center"/>
      <protection locked="0"/>
    </xf>
    <xf numFmtId="164" fontId="14" fillId="3" borderId="2" xfId="0" applyNumberFormat="1" applyFont="1" applyFill="1" applyBorder="1" applyAlignment="1" applyProtection="1">
      <alignment horizontal="center"/>
      <protection locked="0"/>
    </xf>
    <xf numFmtId="164" fontId="28" fillId="3" borderId="2" xfId="0" applyNumberFormat="1" applyFont="1" applyFill="1" applyBorder="1" applyAlignment="1" applyProtection="1">
      <alignment horizontal="center"/>
      <protection locked="0"/>
    </xf>
    <xf numFmtId="164" fontId="28" fillId="3" borderId="2" xfId="0" applyNumberFormat="1" applyFont="1" applyFill="1" applyBorder="1" applyAlignment="1" applyProtection="1">
      <alignment horizontal="center" wrapText="1"/>
      <protection locked="0"/>
    </xf>
    <xf numFmtId="164" fontId="5" fillId="3" borderId="2" xfId="0" applyNumberFormat="1" applyFont="1" applyFill="1" applyBorder="1" applyAlignment="1" applyProtection="1">
      <alignment horizontal="center"/>
      <protection locked="0"/>
    </xf>
    <xf numFmtId="164" fontId="5" fillId="3" borderId="2"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right"/>
    </xf>
    <xf numFmtId="0" fontId="27" fillId="0" borderId="0" xfId="3" applyFont="1" applyFill="1" applyBorder="1" applyAlignment="1" applyProtection="1">
      <alignment vertical="center" wrapText="1"/>
    </xf>
    <xf numFmtId="0" fontId="0" fillId="5" borderId="0" xfId="0" applyFill="1" applyBorder="1" applyAlignment="1" applyProtection="1">
      <alignment vertical="center"/>
    </xf>
    <xf numFmtId="0" fontId="8" fillId="5" borderId="0" xfId="0" applyFont="1" applyFill="1" applyBorder="1" applyAlignment="1" applyProtection="1">
      <alignment horizontal="right" vertical="center" wrapText="1"/>
    </xf>
    <xf numFmtId="0" fontId="5" fillId="5" borderId="0" xfId="0" applyFont="1" applyFill="1" applyBorder="1" applyAlignment="1" applyProtection="1">
      <alignment horizontal="center"/>
    </xf>
    <xf numFmtId="3" fontId="5" fillId="5" borderId="0" xfId="0" applyNumberFormat="1" applyFont="1" applyFill="1" applyBorder="1" applyAlignment="1" applyProtection="1">
      <alignment horizontal="center"/>
    </xf>
    <xf numFmtId="164" fontId="31" fillId="7" borderId="0" xfId="0" applyNumberFormat="1" applyFont="1" applyFill="1" applyBorder="1" applyAlignment="1" applyProtection="1">
      <alignment horizontal="center"/>
    </xf>
    <xf numFmtId="0" fontId="31" fillId="7" borderId="0" xfId="0" applyFont="1" applyFill="1" applyBorder="1" applyProtection="1"/>
    <xf numFmtId="0" fontId="31" fillId="7" borderId="0" xfId="0" applyFont="1" applyFill="1" applyBorder="1" applyAlignment="1" applyProtection="1">
      <alignment horizontal="right"/>
    </xf>
    <xf numFmtId="0" fontId="14" fillId="7" borderId="0" xfId="0" applyFont="1" applyFill="1" applyBorder="1" applyAlignment="1" applyProtection="1">
      <alignment vertical="center"/>
    </xf>
    <xf numFmtId="0" fontId="24" fillId="7" borderId="0" xfId="0" applyFont="1" applyFill="1" applyBorder="1" applyAlignment="1" applyProtection="1">
      <alignment vertical="center" wrapText="1"/>
    </xf>
    <xf numFmtId="0" fontId="35" fillId="7" borderId="0" xfId="0" applyFont="1" applyFill="1" applyBorder="1" applyAlignment="1" applyProtection="1">
      <alignment horizontal="right" vertical="center"/>
    </xf>
    <xf numFmtId="1" fontId="35" fillId="7" borderId="0" xfId="0" applyNumberFormat="1" applyFont="1" applyFill="1" applyBorder="1" applyAlignment="1" applyProtection="1">
      <alignment horizontal="right" vertical="center"/>
    </xf>
    <xf numFmtId="164" fontId="0" fillId="0" borderId="0" xfId="0" applyNumberFormat="1" applyFill="1" applyBorder="1" applyAlignment="1" applyProtection="1">
      <alignment horizontal="center" vertical="center"/>
    </xf>
    <xf numFmtId="164" fontId="36" fillId="11" borderId="6" xfId="0" applyNumberFormat="1" applyFont="1" applyFill="1" applyBorder="1" applyAlignment="1" applyProtection="1">
      <alignment horizontal="center"/>
    </xf>
    <xf numFmtId="165" fontId="36" fillId="11" borderId="6" xfId="4" applyNumberFormat="1" applyFont="1" applyFill="1" applyBorder="1" applyAlignment="1" applyProtection="1">
      <alignment horizontal="right"/>
    </xf>
    <xf numFmtId="0" fontId="21" fillId="11" borderId="6" xfId="0" applyFont="1" applyFill="1" applyBorder="1" applyProtection="1"/>
    <xf numFmtId="0" fontId="23" fillId="11" borderId="6" xfId="0" applyFont="1" applyFill="1" applyBorder="1" applyAlignment="1" applyProtection="1">
      <alignment vertical="center"/>
    </xf>
    <xf numFmtId="0" fontId="23" fillId="11" borderId="7" xfId="0" applyFont="1" applyFill="1" applyBorder="1" applyAlignment="1" applyProtection="1">
      <alignment vertical="center"/>
    </xf>
    <xf numFmtId="0" fontId="0" fillId="11" borderId="0" xfId="0" applyFill="1" applyBorder="1" applyProtection="1"/>
    <xf numFmtId="0" fontId="12" fillId="16" borderId="0" xfId="0" applyFont="1" applyFill="1" applyBorder="1" applyAlignment="1" applyProtection="1">
      <alignment vertical="center"/>
    </xf>
    <xf numFmtId="0" fontId="12" fillId="16" borderId="0" xfId="0" applyFont="1" applyFill="1" applyBorder="1" applyAlignment="1" applyProtection="1">
      <alignment horizontal="center" vertical="center"/>
    </xf>
    <xf numFmtId="0" fontId="0" fillId="4" borderId="8" xfId="0" applyFill="1" applyBorder="1" applyProtection="1"/>
    <xf numFmtId="0" fontId="0" fillId="4" borderId="9" xfId="0" applyFill="1" applyBorder="1" applyAlignment="1" applyProtection="1">
      <alignment vertical="center"/>
    </xf>
    <xf numFmtId="0" fontId="29" fillId="4" borderId="9" xfId="0" applyFont="1" applyFill="1" applyBorder="1" applyAlignment="1" applyProtection="1">
      <alignment horizontal="right" vertical="center"/>
    </xf>
    <xf numFmtId="3" fontId="17" fillId="4" borderId="9" xfId="0" applyNumberFormat="1" applyFont="1" applyFill="1" applyBorder="1" applyAlignment="1" applyProtection="1">
      <alignment horizontal="center" vertical="center"/>
    </xf>
    <xf numFmtId="3" fontId="17" fillId="4" borderId="10" xfId="0" applyNumberFormat="1" applyFont="1" applyFill="1" applyBorder="1" applyAlignment="1" applyProtection="1">
      <alignment horizontal="center" vertical="center"/>
    </xf>
    <xf numFmtId="164" fontId="28" fillId="3" borderId="11" xfId="0" applyNumberFormat="1" applyFont="1" applyFill="1" applyBorder="1" applyAlignment="1" applyProtection="1">
      <alignment horizontal="center" vertical="center"/>
      <protection locked="0"/>
    </xf>
    <xf numFmtId="164" fontId="14" fillId="3" borderId="11" xfId="0" applyNumberFormat="1" applyFont="1" applyFill="1" applyBorder="1" applyAlignment="1" applyProtection="1">
      <alignment horizontal="center"/>
      <protection locked="0"/>
    </xf>
    <xf numFmtId="164" fontId="28" fillId="3" borderId="11" xfId="0" applyNumberFormat="1" applyFont="1" applyFill="1" applyBorder="1" applyAlignment="1" applyProtection="1">
      <alignment horizontal="center"/>
      <protection locked="0"/>
    </xf>
    <xf numFmtId="164" fontId="28" fillId="3" borderId="11" xfId="0" applyNumberFormat="1" applyFont="1" applyFill="1" applyBorder="1" applyAlignment="1" applyProtection="1">
      <alignment horizontal="center" wrapText="1"/>
      <protection locked="0"/>
    </xf>
    <xf numFmtId="0" fontId="0" fillId="8" borderId="8" xfId="0" applyFill="1" applyBorder="1" applyAlignment="1" applyProtection="1">
      <alignment vertical="center"/>
    </xf>
    <xf numFmtId="9" fontId="17" fillId="8" borderId="9" xfId="1" applyFont="1" applyFill="1" applyBorder="1" applyAlignment="1" applyProtection="1">
      <alignment horizontal="left" vertical="center"/>
    </xf>
    <xf numFmtId="0" fontId="5" fillId="8" borderId="9" xfId="0" applyFont="1" applyFill="1" applyBorder="1" applyAlignment="1" applyProtection="1">
      <alignment horizontal="center" vertical="center"/>
    </xf>
    <xf numFmtId="3" fontId="5" fillId="8" borderId="9" xfId="0" applyNumberFormat="1" applyFont="1" applyFill="1" applyBorder="1" applyAlignment="1" applyProtection="1">
      <alignment horizontal="center" vertical="center"/>
    </xf>
    <xf numFmtId="3" fontId="17" fillId="8" borderId="9" xfId="0" applyNumberFormat="1" applyFont="1" applyFill="1" applyBorder="1" applyAlignment="1" applyProtection="1">
      <alignment horizontal="right" vertical="center"/>
    </xf>
    <xf numFmtId="3" fontId="5" fillId="8" borderId="10" xfId="0" applyNumberFormat="1" applyFont="1" applyFill="1" applyBorder="1" applyAlignment="1" applyProtection="1">
      <alignment horizontal="center" vertical="center"/>
    </xf>
    <xf numFmtId="164" fontId="28" fillId="3" borderId="12" xfId="0" applyNumberFormat="1" applyFont="1" applyFill="1" applyBorder="1" applyAlignment="1" applyProtection="1">
      <alignment horizontal="center" vertical="center"/>
      <protection locked="0"/>
    </xf>
    <xf numFmtId="164" fontId="5" fillId="3" borderId="12" xfId="0" applyNumberFormat="1" applyFont="1" applyFill="1" applyBorder="1" applyAlignment="1" applyProtection="1">
      <alignment horizontal="center"/>
      <protection locked="0"/>
    </xf>
    <xf numFmtId="164" fontId="5" fillId="3" borderId="12" xfId="0" applyNumberFormat="1" applyFont="1" applyFill="1" applyBorder="1" applyAlignment="1" applyProtection="1">
      <alignment horizontal="center" vertical="center"/>
      <protection locked="0"/>
    </xf>
    <xf numFmtId="0" fontId="0" fillId="8" borderId="8" xfId="0" applyFill="1" applyBorder="1" applyProtection="1"/>
    <xf numFmtId="164" fontId="37" fillId="8" borderId="9" xfId="2" applyNumberFormat="1" applyFont="1" applyFill="1" applyBorder="1" applyAlignment="1" applyProtection="1">
      <alignment horizontal="center" vertical="center"/>
    </xf>
    <xf numFmtId="164" fontId="37" fillId="8" borderId="10" xfId="2" applyNumberFormat="1" applyFont="1" applyFill="1" applyBorder="1" applyAlignment="1" applyProtection="1">
      <alignment horizontal="center" vertical="center"/>
    </xf>
    <xf numFmtId="0" fontId="0" fillId="16" borderId="13" xfId="0" applyFill="1" applyBorder="1" applyProtection="1"/>
    <xf numFmtId="0" fontId="4" fillId="16" borderId="14" xfId="0" applyFont="1" applyFill="1" applyBorder="1" applyAlignment="1" applyProtection="1">
      <alignment horizontal="right"/>
    </xf>
    <xf numFmtId="0" fontId="0" fillId="16" borderId="14" xfId="0" applyFont="1" applyFill="1" applyBorder="1" applyAlignment="1" applyProtection="1">
      <alignment horizontal="center" vertical="center"/>
    </xf>
    <xf numFmtId="0" fontId="0" fillId="16" borderId="15" xfId="0" applyFont="1" applyFill="1" applyBorder="1" applyAlignment="1" applyProtection="1">
      <alignment horizontal="right" vertical="center"/>
    </xf>
    <xf numFmtId="0" fontId="0" fillId="16" borderId="16" xfId="0" applyFill="1" applyBorder="1" applyProtection="1"/>
    <xf numFmtId="0" fontId="6" fillId="16" borderId="17" xfId="0" applyFont="1" applyFill="1" applyBorder="1" applyAlignment="1" applyProtection="1">
      <alignment horizontal="right" vertical="center"/>
    </xf>
    <xf numFmtId="0" fontId="0" fillId="16" borderId="18" xfId="0" applyFill="1" applyBorder="1" applyProtection="1"/>
    <xf numFmtId="0" fontId="4" fillId="16" borderId="19" xfId="2" applyFont="1" applyFill="1" applyBorder="1" applyAlignment="1" applyProtection="1">
      <alignment vertical="center"/>
    </xf>
    <xf numFmtId="0" fontId="4" fillId="16" borderId="19" xfId="2" applyFont="1" applyFill="1" applyBorder="1" applyAlignment="1" applyProtection="1">
      <alignment horizontal="center" vertical="center"/>
    </xf>
    <xf numFmtId="0" fontId="0" fillId="16" borderId="20" xfId="2" applyFont="1" applyFill="1" applyBorder="1" applyAlignment="1" applyProtection="1">
      <alignment horizontal="right" vertical="center"/>
    </xf>
    <xf numFmtId="0" fontId="0" fillId="15" borderId="8" xfId="0" applyFill="1" applyBorder="1" applyAlignment="1" applyProtection="1">
      <alignment vertical="center"/>
    </xf>
    <xf numFmtId="9" fontId="17" fillId="15" borderId="9" xfId="1" applyFont="1" applyFill="1" applyBorder="1" applyAlignment="1" applyProtection="1">
      <alignment horizontal="left" vertical="center"/>
    </xf>
    <xf numFmtId="164" fontId="6" fillId="15" borderId="9" xfId="0" applyNumberFormat="1" applyFont="1" applyFill="1" applyBorder="1" applyAlignment="1" applyProtection="1">
      <alignment horizontal="center" vertical="center"/>
    </xf>
    <xf numFmtId="164" fontId="17" fillId="15" borderId="9" xfId="0" applyNumberFormat="1" applyFont="1" applyFill="1" applyBorder="1" applyAlignment="1" applyProtection="1">
      <alignment horizontal="right" vertical="center"/>
    </xf>
    <xf numFmtId="0" fontId="0" fillId="7" borderId="13" xfId="0" applyFill="1" applyBorder="1" applyProtection="1"/>
    <xf numFmtId="0" fontId="11" fillId="7" borderId="14" xfId="0" applyFont="1" applyFill="1" applyBorder="1" applyAlignment="1" applyProtection="1">
      <alignment horizontal="right"/>
    </xf>
    <xf numFmtId="164" fontId="35" fillId="7" borderId="14" xfId="0" applyNumberFormat="1" applyFont="1" applyFill="1" applyBorder="1" applyAlignment="1" applyProtection="1">
      <alignment horizontal="center" vertical="center"/>
    </xf>
    <xf numFmtId="164" fontId="35" fillId="7" borderId="15" xfId="0" applyNumberFormat="1" applyFont="1" applyFill="1" applyBorder="1" applyAlignment="1" applyProtection="1">
      <alignment horizontal="right" vertical="center"/>
    </xf>
    <xf numFmtId="0" fontId="0" fillId="7" borderId="16" xfId="0" applyFill="1" applyBorder="1" applyProtection="1"/>
    <xf numFmtId="164" fontId="31" fillId="7" borderId="17" xfId="0" applyNumberFormat="1" applyFont="1" applyFill="1" applyBorder="1" applyAlignment="1" applyProtection="1">
      <alignment horizontal="right"/>
    </xf>
    <xf numFmtId="0" fontId="31" fillId="7" borderId="17" xfId="0" applyFont="1" applyFill="1" applyBorder="1" applyAlignment="1" applyProtection="1">
      <alignment horizontal="right"/>
    </xf>
    <xf numFmtId="0" fontId="31" fillId="7" borderId="17" xfId="0" applyFont="1" applyFill="1" applyBorder="1" applyAlignment="1" applyProtection="1">
      <alignment horizontal="right" vertical="center"/>
    </xf>
    <xf numFmtId="0" fontId="0" fillId="7" borderId="18" xfId="0" applyFill="1" applyBorder="1" applyProtection="1"/>
    <xf numFmtId="0" fontId="8" fillId="7" borderId="19" xfId="0" applyFont="1" applyFill="1" applyBorder="1" applyAlignment="1" applyProtection="1">
      <alignment vertical="center" wrapText="1"/>
    </xf>
    <xf numFmtId="0" fontId="14" fillId="7" borderId="19" xfId="0" applyFont="1" applyFill="1" applyBorder="1" applyAlignment="1" applyProtection="1">
      <alignment vertical="center"/>
    </xf>
    <xf numFmtId="0" fontId="24" fillId="7" borderId="19" xfId="0" applyFont="1" applyFill="1" applyBorder="1" applyAlignment="1" applyProtection="1">
      <alignment vertical="center" wrapText="1"/>
    </xf>
    <xf numFmtId="0" fontId="31" fillId="7" borderId="20" xfId="0" applyFont="1" applyFill="1" applyBorder="1" applyAlignment="1" applyProtection="1">
      <alignment horizontal="right" vertical="center"/>
    </xf>
    <xf numFmtId="0" fontId="38" fillId="15" borderId="8" xfId="0" applyFont="1" applyFill="1" applyBorder="1" applyAlignment="1" applyProtection="1">
      <alignment vertical="center"/>
    </xf>
    <xf numFmtId="0" fontId="33" fillId="15" borderId="9" xfId="0" applyFont="1" applyFill="1" applyBorder="1" applyAlignment="1" applyProtection="1">
      <alignment horizontal="right" vertical="center"/>
    </xf>
    <xf numFmtId="0" fontId="38" fillId="15" borderId="9" xfId="0" applyFont="1" applyFill="1" applyBorder="1" applyAlignment="1" applyProtection="1">
      <alignment vertical="center"/>
    </xf>
    <xf numFmtId="0" fontId="43" fillId="15" borderId="9" xfId="0" applyFont="1" applyFill="1" applyBorder="1" applyAlignment="1" applyProtection="1">
      <alignment horizontal="right" vertical="center"/>
    </xf>
    <xf numFmtId="164" fontId="37" fillId="15" borderId="9" xfId="0" applyNumberFormat="1" applyFont="1" applyFill="1" applyBorder="1" applyAlignment="1" applyProtection="1">
      <alignment horizontal="center" vertical="center"/>
    </xf>
    <xf numFmtId="164" fontId="37" fillId="15" borderId="10" xfId="0" applyNumberFormat="1" applyFont="1" applyFill="1" applyBorder="1" applyAlignment="1" applyProtection="1">
      <alignment horizontal="center" vertical="center"/>
    </xf>
    <xf numFmtId="0" fontId="0" fillId="0" borderId="17" xfId="0" applyFill="1" applyBorder="1" applyProtection="1"/>
    <xf numFmtId="164" fontId="37" fillId="4" borderId="9" xfId="0" applyNumberFormat="1" applyFont="1" applyFill="1" applyBorder="1" applyAlignment="1" applyProtection="1">
      <alignment horizontal="center" vertical="center"/>
    </xf>
    <xf numFmtId="164" fontId="37" fillId="4" borderId="10" xfId="0" applyNumberFormat="1" applyFont="1" applyFill="1" applyBorder="1" applyAlignment="1" applyProtection="1">
      <alignment horizontal="center" vertical="center"/>
    </xf>
    <xf numFmtId="0" fontId="19" fillId="8" borderId="10" xfId="2" applyFont="1" applyFill="1" applyBorder="1" applyAlignment="1" applyProtection="1">
      <alignment horizontal="right" vertical="center"/>
    </xf>
    <xf numFmtId="0" fontId="30" fillId="15" borderId="8" xfId="0" applyFont="1" applyFill="1" applyBorder="1" applyProtection="1"/>
    <xf numFmtId="0" fontId="19" fillId="15" borderId="10" xfId="0" applyFont="1" applyFill="1" applyBorder="1" applyAlignment="1" applyProtection="1">
      <alignment horizontal="right" vertical="center"/>
    </xf>
    <xf numFmtId="0" fontId="19" fillId="4" borderId="10" xfId="0" applyFont="1" applyFill="1" applyBorder="1" applyAlignment="1" applyProtection="1">
      <alignment horizontal="right" vertical="center"/>
    </xf>
    <xf numFmtId="0" fontId="44" fillId="5" borderId="0" xfId="0" applyFont="1" applyFill="1" applyAlignment="1" applyProtection="1">
      <alignment horizontal="center"/>
    </xf>
    <xf numFmtId="0" fontId="46" fillId="0" borderId="0" xfId="0" applyFont="1" applyProtection="1"/>
    <xf numFmtId="0" fontId="0" fillId="0" borderId="0" xfId="0" applyAlignment="1" applyProtection="1">
      <alignment vertical="center"/>
    </xf>
    <xf numFmtId="0" fontId="31" fillId="3" borderId="2" xfId="0" applyNumberFormat="1" applyFont="1" applyFill="1" applyBorder="1" applyAlignment="1" applyProtection="1">
      <alignment horizontal="center"/>
      <protection locked="0"/>
    </xf>
    <xf numFmtId="0" fontId="31" fillId="3" borderId="2" xfId="0" applyNumberFormat="1" applyFont="1" applyFill="1" applyBorder="1" applyAlignment="1" applyProtection="1">
      <protection locked="0"/>
    </xf>
    <xf numFmtId="0" fontId="31" fillId="3" borderId="10" xfId="0" applyNumberFormat="1" applyFont="1" applyFill="1" applyBorder="1" applyAlignment="1" applyProtection="1">
      <protection locked="0"/>
    </xf>
    <xf numFmtId="0" fontId="27" fillId="6" borderId="21" xfId="3" applyFont="1" applyFill="1" applyBorder="1" applyAlignment="1" applyProtection="1">
      <alignment horizontal="center" vertical="center" wrapText="1"/>
    </xf>
    <xf numFmtId="0" fontId="48" fillId="5" borderId="0" xfId="0" applyFont="1" applyFill="1" applyAlignment="1" applyProtection="1">
      <alignment horizontal="left" vertical="center"/>
    </xf>
    <xf numFmtId="0" fontId="20" fillId="5" borderId="0" xfId="0" applyFont="1" applyFill="1" applyAlignment="1" applyProtection="1">
      <alignment horizontal="left" vertical="center"/>
    </xf>
    <xf numFmtId="0" fontId="27" fillId="6" borderId="25" xfId="3" applyFont="1" applyFill="1" applyBorder="1" applyAlignment="1" applyProtection="1">
      <alignment horizontal="center" vertical="center" wrapText="1"/>
    </xf>
    <xf numFmtId="0" fontId="27" fillId="6" borderId="25" xfId="3" applyFont="1" applyFill="1" applyBorder="1" applyAlignment="1" applyProtection="1">
      <alignment horizontal="center" wrapText="1"/>
    </xf>
    <xf numFmtId="0" fontId="48" fillId="5" borderId="0" xfId="0" applyFont="1" applyFill="1" applyAlignment="1" applyProtection="1">
      <alignment horizontal="right" vertical="center"/>
    </xf>
    <xf numFmtId="0" fontId="12" fillId="14" borderId="0" xfId="0" applyFont="1" applyFill="1" applyProtection="1"/>
    <xf numFmtId="0" fontId="6" fillId="14" borderId="0" xfId="0" applyFont="1" applyFill="1" applyProtection="1"/>
    <xf numFmtId="0" fontId="12" fillId="14" borderId="0" xfId="0" applyFont="1" applyFill="1" applyAlignment="1" applyProtection="1">
      <alignment horizontal="right" vertical="center"/>
    </xf>
    <xf numFmtId="0" fontId="0" fillId="14" borderId="0" xfId="0" applyFill="1" applyProtection="1"/>
    <xf numFmtId="0" fontId="4" fillId="14" borderId="0" xfId="0" applyFont="1" applyFill="1" applyAlignment="1" applyProtection="1">
      <alignment horizontal="right" vertical="center"/>
    </xf>
    <xf numFmtId="0" fontId="3" fillId="12" borderId="2" xfId="0" applyFont="1" applyFill="1" applyBorder="1" applyAlignment="1" applyProtection="1">
      <alignment horizontal="right"/>
    </xf>
    <xf numFmtId="3" fontId="31" fillId="0" borderId="2" xfId="0" applyNumberFormat="1" applyFont="1" applyFill="1" applyBorder="1" applyAlignment="1" applyProtection="1">
      <alignment horizontal="center"/>
    </xf>
    <xf numFmtId="0" fontId="34" fillId="0" borderId="0" xfId="0" applyFont="1" applyFill="1" applyProtection="1"/>
    <xf numFmtId="0" fontId="0" fillId="0" borderId="0" xfId="0" applyAlignment="1" applyProtection="1">
      <alignment horizontal="right"/>
    </xf>
    <xf numFmtId="0" fontId="4" fillId="0" borderId="0" xfId="0" applyFont="1" applyBorder="1" applyAlignment="1" applyProtection="1">
      <alignment horizontal="right"/>
    </xf>
    <xf numFmtId="0" fontId="0" fillId="0" borderId="0" xfId="0" applyFont="1" applyAlignment="1" applyProtection="1">
      <alignment horizontal="center" vertical="center"/>
    </xf>
    <xf numFmtId="0" fontId="0" fillId="19" borderId="0" xfId="0" applyFill="1" applyAlignment="1" applyProtection="1">
      <alignment vertical="center"/>
    </xf>
    <xf numFmtId="0" fontId="4" fillId="19" borderId="0" xfId="0" applyFont="1" applyFill="1" applyAlignment="1" applyProtection="1">
      <alignment horizontal="right" vertical="center"/>
    </xf>
    <xf numFmtId="0" fontId="0" fillId="0" borderId="0" xfId="0" applyFill="1" applyAlignment="1" applyProtection="1">
      <alignment vertical="center"/>
    </xf>
    <xf numFmtId="0" fontId="4" fillId="0" borderId="0" xfId="0" applyFont="1" applyAlignment="1" applyProtection="1">
      <alignment horizontal="right"/>
    </xf>
    <xf numFmtId="0" fontId="3" fillId="4" borderId="2" xfId="0" applyFont="1" applyFill="1" applyBorder="1" applyAlignment="1" applyProtection="1">
      <alignment horizontal="center"/>
    </xf>
    <xf numFmtId="0" fontId="0" fillId="0" borderId="0" xfId="0" applyAlignment="1" applyProtection="1">
      <alignment horizontal="right"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3" fontId="0" fillId="0" borderId="2" xfId="0" applyNumberFormat="1" applyFill="1" applyBorder="1" applyAlignment="1" applyProtection="1">
      <alignment horizontal="center" vertical="center"/>
    </xf>
    <xf numFmtId="3" fontId="0" fillId="0" borderId="2" xfId="0" applyNumberFormat="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4" fillId="20" borderId="0" xfId="0" applyFont="1" applyFill="1" applyAlignment="1" applyProtection="1">
      <alignment vertical="center"/>
    </xf>
    <xf numFmtId="0" fontId="23" fillId="20" borderId="0" xfId="0" applyFont="1" applyFill="1" applyAlignment="1" applyProtection="1">
      <alignment horizontal="right" vertical="center"/>
    </xf>
    <xf numFmtId="0" fontId="7" fillId="20" borderId="0" xfId="0" applyFont="1" applyFill="1" applyAlignment="1" applyProtection="1">
      <alignment horizontal="center" vertical="center"/>
    </xf>
    <xf numFmtId="0" fontId="4" fillId="0" borderId="0" xfId="0" applyFont="1" applyAlignment="1" applyProtection="1">
      <alignment vertical="center"/>
    </xf>
    <xf numFmtId="0" fontId="4" fillId="0" borderId="0" xfId="0" applyFont="1" applyFill="1" applyAlignment="1" applyProtection="1">
      <alignment vertical="center"/>
    </xf>
    <xf numFmtId="0" fontId="4" fillId="20" borderId="0" xfId="0" applyFont="1" applyFill="1" applyAlignment="1" applyProtection="1">
      <alignment horizontal="right" vertical="center"/>
    </xf>
    <xf numFmtId="0" fontId="49" fillId="0" borderId="0" xfId="0" applyFont="1" applyFill="1" applyAlignment="1" applyProtection="1">
      <alignment vertical="center"/>
    </xf>
    <xf numFmtId="0" fontId="27" fillId="6" borderId="23" xfId="3" applyFont="1" applyFill="1" applyBorder="1" applyAlignment="1" applyProtection="1">
      <alignment horizontal="center" vertical="center"/>
    </xf>
    <xf numFmtId="0" fontId="51" fillId="20" borderId="0" xfId="0" applyFont="1" applyFill="1" applyBorder="1" applyAlignment="1" applyProtection="1">
      <alignment horizontal="right" vertical="center"/>
    </xf>
    <xf numFmtId="43" fontId="32" fillId="10" borderId="2" xfId="4" applyFont="1" applyFill="1" applyBorder="1" applyAlignment="1" applyProtection="1">
      <alignment vertical="center"/>
    </xf>
    <xf numFmtId="0" fontId="52" fillId="0" borderId="0" xfId="0" applyFont="1" applyFill="1" applyBorder="1" applyAlignment="1" applyProtection="1">
      <alignment horizontal="right"/>
    </xf>
    <xf numFmtId="0" fontId="52" fillId="0" borderId="0" xfId="0" applyFont="1" applyFill="1" applyBorder="1" applyProtection="1"/>
    <xf numFmtId="0" fontId="52" fillId="0" borderId="0" xfId="0" applyFont="1" applyFill="1" applyBorder="1" applyAlignment="1" applyProtection="1">
      <alignment horizontal="center"/>
    </xf>
    <xf numFmtId="0" fontId="4" fillId="0" borderId="0" xfId="0" applyFont="1" applyFill="1" applyBorder="1" applyAlignment="1" applyProtection="1">
      <alignment horizontal="right"/>
    </xf>
    <xf numFmtId="164" fontId="31" fillId="0" borderId="0" xfId="4" applyNumberFormat="1" applyFont="1" applyFill="1" applyBorder="1" applyProtection="1"/>
    <xf numFmtId="0" fontId="52" fillId="0" borderId="0" xfId="0" applyFont="1" applyFill="1" applyBorder="1" applyAlignment="1" applyProtection="1">
      <alignment horizontal="right" vertical="center"/>
    </xf>
    <xf numFmtId="0" fontId="52" fillId="0" borderId="0" xfId="0" applyFont="1" applyFill="1" applyBorder="1" applyAlignment="1" applyProtection="1">
      <alignment vertical="center"/>
    </xf>
    <xf numFmtId="0" fontId="52" fillId="0" borderId="0" xfId="0" applyFont="1" applyFill="1" applyBorder="1" applyAlignment="1" applyProtection="1">
      <alignment horizontal="center" vertical="center"/>
    </xf>
    <xf numFmtId="0" fontId="10" fillId="0" borderId="0" xfId="0" applyFont="1" applyFill="1" applyBorder="1" applyAlignment="1" applyProtection="1">
      <alignment horizontal="right" vertical="center"/>
    </xf>
    <xf numFmtId="164" fontId="39" fillId="0" borderId="0" xfId="0" applyNumberFormat="1" applyFont="1" applyFill="1" applyBorder="1" applyAlignment="1" applyProtection="1">
      <alignment vertical="center"/>
    </xf>
    <xf numFmtId="0" fontId="10" fillId="0" borderId="0" xfId="0" applyFont="1" applyFill="1" applyBorder="1" applyAlignment="1" applyProtection="1">
      <alignment horizontal="center" vertical="center"/>
    </xf>
    <xf numFmtId="43" fontId="32" fillId="10" borderId="24" xfId="4" applyFont="1" applyFill="1" applyBorder="1" applyAlignment="1" applyProtection="1">
      <alignment vertical="center"/>
    </xf>
    <xf numFmtId="0" fontId="0" fillId="0" borderId="0" xfId="0" applyFill="1" applyBorder="1" applyAlignment="1" applyProtection="1">
      <alignment horizontal="right" vertical="top"/>
    </xf>
    <xf numFmtId="0" fontId="54" fillId="21" borderId="0" xfId="0" applyFont="1" applyFill="1" applyBorder="1" applyAlignment="1" applyProtection="1">
      <alignment horizontal="right" vertical="center"/>
    </xf>
    <xf numFmtId="0" fontId="0" fillId="0" borderId="0" xfId="0" applyFill="1" applyAlignment="1" applyProtection="1"/>
    <xf numFmtId="0" fontId="55" fillId="0" borderId="0" xfId="0" applyFont="1" applyFill="1" applyAlignment="1" applyProtection="1"/>
    <xf numFmtId="0" fontId="7" fillId="0" borderId="0" xfId="0" applyFont="1" applyFill="1" applyAlignment="1" applyProtection="1"/>
    <xf numFmtId="0" fontId="30" fillId="0" borderId="0" xfId="0" applyFont="1" applyProtection="1">
      <protection locked="0"/>
    </xf>
    <xf numFmtId="164" fontId="0" fillId="3" borderId="3" xfId="0" applyNumberFormat="1" applyFill="1" applyBorder="1" applyProtection="1">
      <protection locked="0"/>
    </xf>
    <xf numFmtId="0" fontId="3" fillId="21" borderId="10" xfId="6" applyFill="1" applyBorder="1" applyAlignment="1" applyProtection="1">
      <alignment vertical="center"/>
    </xf>
    <xf numFmtId="0" fontId="3" fillId="21" borderId="2" xfId="6" applyFill="1" applyBorder="1" applyProtection="1"/>
    <xf numFmtId="0" fontId="3" fillId="21" borderId="8" xfId="6" applyFill="1" applyBorder="1" applyAlignment="1" applyProtection="1">
      <alignment horizontal="right" vertical="center"/>
    </xf>
    <xf numFmtId="2" fontId="0" fillId="3" borderId="3" xfId="0" applyNumberFormat="1" applyFill="1" applyBorder="1" applyProtection="1">
      <protection locked="0"/>
    </xf>
    <xf numFmtId="0" fontId="3" fillId="21" borderId="10" xfId="6" applyFill="1" applyBorder="1" applyAlignment="1" applyProtection="1">
      <alignment horizontal="left" vertical="center"/>
    </xf>
    <xf numFmtId="1" fontId="0" fillId="3" borderId="3" xfId="0" applyNumberFormat="1" applyFill="1" applyBorder="1" applyProtection="1">
      <protection locked="0"/>
    </xf>
    <xf numFmtId="0" fontId="3" fillId="21" borderId="2" xfId="6" applyFill="1" applyBorder="1" applyAlignment="1" applyProtection="1">
      <alignment horizontal="right" vertical="center"/>
    </xf>
    <xf numFmtId="1" fontId="3" fillId="13" borderId="11" xfId="0" applyNumberFormat="1" applyFont="1" applyFill="1" applyBorder="1" applyProtection="1"/>
    <xf numFmtId="0" fontId="3" fillId="21" borderId="2" xfId="6" applyFill="1" applyBorder="1" applyAlignment="1" applyProtection="1">
      <alignment vertical="center"/>
    </xf>
    <xf numFmtId="166" fontId="3" fillId="12" borderId="11" xfId="0" applyNumberFormat="1" applyFont="1" applyFill="1" applyBorder="1" applyProtection="1"/>
    <xf numFmtId="0" fontId="3" fillId="9" borderId="2" xfId="6" applyBorder="1" applyAlignment="1" applyProtection="1">
      <alignment vertical="center"/>
    </xf>
    <xf numFmtId="1" fontId="3" fillId="13" borderId="31" xfId="0" applyNumberFormat="1" applyFont="1" applyFill="1" applyBorder="1" applyProtection="1"/>
    <xf numFmtId="1" fontId="3" fillId="13" borderId="2" xfId="0" applyNumberFormat="1" applyFont="1" applyFill="1" applyBorder="1" applyProtection="1"/>
    <xf numFmtId="1" fontId="3" fillId="12" borderId="2" xfId="0" applyNumberFormat="1" applyFont="1" applyFill="1" applyBorder="1" applyProtection="1"/>
    <xf numFmtId="167" fontId="3" fillId="13" borderId="2" xfId="0" applyNumberFormat="1" applyFont="1" applyFill="1" applyBorder="1" applyProtection="1"/>
    <xf numFmtId="0" fontId="3" fillId="0" borderId="0" xfId="6" applyFill="1" applyBorder="1" applyAlignment="1" applyProtection="1">
      <alignment vertical="center"/>
    </xf>
    <xf numFmtId="0" fontId="0" fillId="3" borderId="3" xfId="0" applyFill="1" applyBorder="1" applyProtection="1">
      <protection locked="0"/>
    </xf>
    <xf numFmtId="2" fontId="3" fillId="13" borderId="31" xfId="0" applyNumberFormat="1" applyFont="1" applyFill="1" applyBorder="1" applyProtection="1"/>
    <xf numFmtId="0" fontId="3" fillId="21" borderId="12" xfId="6" applyFill="1" applyBorder="1" applyAlignment="1" applyProtection="1">
      <alignment vertical="center"/>
    </xf>
    <xf numFmtId="164" fontId="4" fillId="10" borderId="6" xfId="0" applyNumberFormat="1" applyFont="1" applyFill="1" applyBorder="1" applyProtection="1"/>
    <xf numFmtId="0" fontId="4" fillId="17" borderId="3" xfId="0" applyFont="1" applyFill="1" applyBorder="1" applyAlignment="1" applyProtection="1">
      <alignment vertical="center"/>
    </xf>
    <xf numFmtId="166" fontId="3" fillId="13" borderId="3" xfId="1" applyNumberFormat="1" applyFont="1" applyFill="1" applyBorder="1" applyProtection="1"/>
    <xf numFmtId="0" fontId="3" fillId="21" borderId="20" xfId="6" applyFill="1" applyBorder="1" applyAlignment="1" applyProtection="1">
      <alignment vertical="center"/>
    </xf>
    <xf numFmtId="0" fontId="0" fillId="0" borderId="0" xfId="0" applyAlignment="1" applyProtection="1">
      <alignment vertical="top" wrapText="1"/>
    </xf>
    <xf numFmtId="2" fontId="3" fillId="13" borderId="11" xfId="0" applyNumberFormat="1" applyFont="1" applyFill="1" applyBorder="1" applyProtection="1"/>
    <xf numFmtId="0" fontId="56" fillId="0" borderId="0" xfId="0" applyFont="1" applyFill="1" applyBorder="1" applyAlignment="1" applyProtection="1"/>
    <xf numFmtId="164" fontId="3" fillId="13" borderId="2" xfId="0" applyNumberFormat="1" applyFont="1" applyFill="1" applyBorder="1" applyProtection="1"/>
    <xf numFmtId="0" fontId="12" fillId="3" borderId="3" xfId="0" applyFont="1" applyFill="1" applyBorder="1" applyAlignment="1" applyProtection="1">
      <alignment horizontal="center"/>
      <protection locked="0"/>
    </xf>
    <xf numFmtId="164" fontId="30" fillId="0" borderId="0" xfId="0" applyNumberFormat="1" applyFont="1" applyFill="1" applyBorder="1" applyProtection="1">
      <protection locked="0"/>
    </xf>
    <xf numFmtId="0" fontId="4" fillId="0" borderId="0" xfId="0" applyFont="1" applyFill="1" applyBorder="1" applyProtection="1"/>
    <xf numFmtId="0" fontId="56" fillId="0" borderId="0" xfId="6" applyFont="1" applyFill="1" applyBorder="1" applyAlignment="1" applyProtection="1"/>
    <xf numFmtId="0" fontId="12" fillId="0" borderId="0" xfId="0" applyFont="1" applyFill="1" applyBorder="1" applyAlignment="1" applyProtection="1">
      <alignment horizontal="right"/>
    </xf>
    <xf numFmtId="2" fontId="0" fillId="0" borderId="0" xfId="1" applyNumberFormat="1" applyFont="1" applyFill="1" applyBorder="1" applyProtection="1"/>
    <xf numFmtId="0" fontId="55" fillId="0" borderId="0" xfId="0" applyFont="1" applyFill="1" applyBorder="1" applyAlignment="1" applyProtection="1"/>
    <xf numFmtId="1" fontId="12" fillId="0" borderId="0" xfId="0" applyNumberFormat="1" applyFont="1" applyFill="1" applyBorder="1" applyProtection="1"/>
    <xf numFmtId="0" fontId="3" fillId="21" borderId="10" xfId="0" applyFont="1" applyFill="1" applyBorder="1" applyAlignment="1" applyProtection="1">
      <alignment horizontal="left"/>
    </xf>
    <xf numFmtId="0" fontId="3" fillId="0" borderId="0" xfId="0" applyFont="1" applyFill="1" applyBorder="1" applyAlignment="1" applyProtection="1"/>
    <xf numFmtId="0" fontId="3" fillId="21" borderId="9" xfId="0" applyFont="1" applyFill="1" applyBorder="1" applyAlignment="1" applyProtection="1">
      <alignment horizontal="left"/>
    </xf>
    <xf numFmtId="0" fontId="7" fillId="0" borderId="0" xfId="0" applyFont="1" applyFill="1" applyBorder="1" applyAlignment="1" applyProtection="1"/>
    <xf numFmtId="0" fontId="3" fillId="13" borderId="0" xfId="0" applyFont="1" applyFill="1" applyProtection="1"/>
    <xf numFmtId="0" fontId="3" fillId="21" borderId="2" xfId="0" applyFont="1" applyFill="1" applyBorder="1" applyAlignment="1" applyProtection="1">
      <alignment horizontal="left"/>
    </xf>
    <xf numFmtId="0" fontId="3" fillId="13" borderId="0" xfId="0" applyFont="1" applyFill="1" applyBorder="1" applyProtection="1"/>
    <xf numFmtId="0" fontId="3" fillId="21" borderId="8"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left"/>
    </xf>
    <xf numFmtId="0" fontId="7" fillId="0" borderId="0" xfId="0" applyFont="1" applyAlignment="1" applyProtection="1"/>
    <xf numFmtId="0" fontId="23" fillId="0" borderId="0" xfId="0" applyFont="1" applyFill="1" applyAlignment="1">
      <alignment vertical="center"/>
    </xf>
    <xf numFmtId="0" fontId="38" fillId="5" borderId="0" xfId="0" applyFont="1" applyFill="1"/>
    <xf numFmtId="0" fontId="27" fillId="6" borderId="25" xfId="3" applyFont="1" applyFill="1" applyBorder="1" applyAlignment="1">
      <alignment horizontal="center" vertical="center" wrapText="1"/>
    </xf>
    <xf numFmtId="0" fontId="38" fillId="0" borderId="0" xfId="0" applyFont="1" applyFill="1"/>
    <xf numFmtId="0" fontId="38" fillId="0" borderId="0" xfId="0" applyFont="1"/>
    <xf numFmtId="0" fontId="58" fillId="0" borderId="0" xfId="0" applyFont="1"/>
    <xf numFmtId="0" fontId="0" fillId="0" borderId="0" xfId="0" applyAlignment="1">
      <alignment vertical="top" wrapText="1"/>
    </xf>
    <xf numFmtId="0" fontId="0" fillId="0" borderId="0" xfId="0" applyAlignment="1">
      <alignment horizontal="left" vertical="top" wrapText="1"/>
    </xf>
    <xf numFmtId="0" fontId="58" fillId="0" borderId="0" xfId="0" applyFont="1" applyAlignment="1">
      <alignment horizontal="left" vertical="top"/>
    </xf>
    <xf numFmtId="0" fontId="38" fillId="5" borderId="0" xfId="0" applyFont="1" applyFill="1" applyProtection="1"/>
    <xf numFmtId="0" fontId="38" fillId="0" borderId="0" xfId="0" applyFont="1" applyProtection="1"/>
    <xf numFmtId="0" fontId="0" fillId="0" borderId="0" xfId="0" applyFill="1" applyAlignment="1" applyProtection="1">
      <alignment horizontal="right"/>
    </xf>
    <xf numFmtId="0" fontId="0" fillId="0" borderId="0" xfId="0" applyFill="1" applyBorder="1" applyAlignment="1" applyProtection="1">
      <alignment horizontal="left"/>
    </xf>
    <xf numFmtId="0" fontId="27" fillId="23" borderId="25" xfId="3" applyFont="1" applyFill="1" applyBorder="1" applyAlignment="1" applyProtection="1">
      <alignment horizontal="center" vertical="center" wrapText="1"/>
    </xf>
    <xf numFmtId="0" fontId="27" fillId="23" borderId="25" xfId="3" applyFont="1" applyFill="1" applyBorder="1" applyAlignment="1" applyProtection="1">
      <alignment vertical="center" wrapText="1"/>
    </xf>
    <xf numFmtId="0" fontId="47" fillId="17" borderId="0" xfId="0" applyFont="1" applyFill="1" applyBorder="1" applyAlignment="1" applyProtection="1">
      <alignment vertical="center"/>
    </xf>
    <xf numFmtId="0" fontId="47" fillId="17" borderId="0" xfId="0" applyFont="1" applyFill="1" applyBorder="1" applyAlignment="1" applyProtection="1">
      <alignment horizontal="right" vertical="center"/>
    </xf>
    <xf numFmtId="164" fontId="60" fillId="11" borderId="0" xfId="0" applyNumberFormat="1" applyFont="1" applyFill="1" applyBorder="1" applyAlignment="1" applyProtection="1">
      <alignment horizontal="right" vertical="center"/>
    </xf>
    <xf numFmtId="0" fontId="0" fillId="0" borderId="0" xfId="0" applyAlignment="1">
      <alignment horizontal="center"/>
    </xf>
    <xf numFmtId="0" fontId="0" fillId="0" borderId="0" xfId="0" applyAlignment="1">
      <alignment horizontal="left" vertical="top" wrapText="1"/>
    </xf>
    <xf numFmtId="0" fontId="0" fillId="11" borderId="0" xfId="0" applyFill="1" applyProtection="1"/>
    <xf numFmtId="0" fontId="47" fillId="11" borderId="0" xfId="0" applyFont="1" applyFill="1" applyBorder="1" applyAlignment="1" applyProtection="1">
      <alignment vertical="center"/>
    </xf>
    <xf numFmtId="0" fontId="16" fillId="11" borderId="0" xfId="0" applyFont="1" applyFill="1" applyBorder="1" applyAlignment="1" applyProtection="1">
      <alignment vertical="center"/>
    </xf>
    <xf numFmtId="164" fontId="31" fillId="3" borderId="8" xfId="0" applyNumberFormat="1" applyFont="1" applyFill="1" applyBorder="1" applyAlignment="1" applyProtection="1">
      <alignment horizontal="right"/>
      <protection locked="0"/>
    </xf>
    <xf numFmtId="164" fontId="31" fillId="3" borderId="8" xfId="0" applyNumberFormat="1" applyFont="1" applyFill="1" applyBorder="1" applyAlignment="1" applyProtection="1">
      <alignment horizontal="right" wrapText="1"/>
      <protection locked="0"/>
    </xf>
    <xf numFmtId="164" fontId="31" fillId="3" borderId="9" xfId="0" applyNumberFormat="1" applyFont="1" applyFill="1" applyBorder="1" applyAlignment="1" applyProtection="1">
      <alignment horizontal="right"/>
      <protection locked="0"/>
    </xf>
    <xf numFmtId="0" fontId="45" fillId="5" borderId="0" xfId="0" applyFont="1" applyFill="1" applyBorder="1" applyAlignment="1" applyProtection="1">
      <alignment wrapText="1"/>
    </xf>
    <xf numFmtId="0" fontId="31" fillId="3" borderId="11" xfId="0" applyNumberFormat="1" applyFont="1" applyFill="1" applyBorder="1" applyAlignment="1" applyProtection="1">
      <alignment horizontal="center"/>
      <protection locked="0"/>
    </xf>
    <xf numFmtId="0" fontId="31" fillId="3" borderId="11" xfId="0" applyNumberFormat="1" applyFont="1" applyFill="1" applyBorder="1" applyAlignment="1" applyProtection="1">
      <protection locked="0"/>
    </xf>
    <xf numFmtId="164" fontId="31" fillId="3" borderId="18" xfId="0" applyNumberFormat="1" applyFont="1" applyFill="1" applyBorder="1" applyAlignment="1" applyProtection="1">
      <alignment horizontal="right"/>
      <protection locked="0"/>
    </xf>
    <xf numFmtId="164" fontId="7" fillId="10" borderId="40" xfId="0" applyNumberFormat="1" applyFont="1" applyFill="1" applyBorder="1" applyAlignment="1" applyProtection="1">
      <alignment horizontal="right" vertical="center"/>
    </xf>
    <xf numFmtId="164" fontId="17" fillId="24" borderId="3" xfId="0" applyNumberFormat="1" applyFont="1" applyFill="1" applyBorder="1" applyAlignment="1" applyProtection="1">
      <alignment horizontal="right"/>
    </xf>
    <xf numFmtId="0" fontId="17" fillId="24" borderId="40" xfId="0" applyFont="1" applyFill="1" applyBorder="1" applyAlignment="1" applyProtection="1">
      <alignment horizontal="center" vertical="center"/>
    </xf>
    <xf numFmtId="0" fontId="17" fillId="24" borderId="40" xfId="0" applyFont="1" applyFill="1" applyBorder="1" applyAlignment="1" applyProtection="1">
      <alignment horizontal="right" vertical="center"/>
    </xf>
    <xf numFmtId="44" fontId="16" fillId="22" borderId="3" xfId="5" applyFont="1" applyFill="1" applyBorder="1" applyAlignment="1" applyProtection="1">
      <alignment vertical="center"/>
    </xf>
    <xf numFmtId="3" fontId="4" fillId="3" borderId="7" xfId="0" applyNumberFormat="1" applyFont="1" applyFill="1" applyBorder="1" applyAlignment="1" applyProtection="1">
      <alignment horizontal="center" vertical="center"/>
      <protection locked="0"/>
    </xf>
    <xf numFmtId="3" fontId="3" fillId="8" borderId="7" xfId="2" applyNumberFormat="1" applyFont="1" applyFill="1" applyBorder="1" applyAlignment="1" applyProtection="1">
      <alignment horizontal="center" vertical="center"/>
    </xf>
    <xf numFmtId="3" fontId="28" fillId="15" borderId="9" xfId="0" applyNumberFormat="1" applyFont="1" applyFill="1" applyBorder="1" applyAlignment="1" applyProtection="1">
      <alignment horizontal="center" vertical="center"/>
    </xf>
    <xf numFmtId="3" fontId="28" fillId="15" borderId="10" xfId="0" applyNumberFormat="1" applyFont="1" applyFill="1" applyBorder="1" applyAlignment="1" applyProtection="1">
      <alignment horizontal="center" vertical="center"/>
    </xf>
    <xf numFmtId="3" fontId="61" fillId="15" borderId="9" xfId="0" applyNumberFormat="1" applyFont="1" applyFill="1" applyBorder="1" applyAlignment="1" applyProtection="1">
      <alignment horizontal="right" vertical="center"/>
    </xf>
    <xf numFmtId="0" fontId="23" fillId="0" borderId="19" xfId="0" applyFont="1" applyFill="1" applyBorder="1" applyAlignment="1" applyProtection="1"/>
    <xf numFmtId="3" fontId="4" fillId="3" borderId="3" xfId="0" applyNumberFormat="1" applyFont="1" applyFill="1" applyBorder="1" applyAlignment="1" applyProtection="1">
      <alignment horizontal="center"/>
      <protection locked="0"/>
    </xf>
    <xf numFmtId="3" fontId="4" fillId="0" borderId="3" xfId="0" applyNumberFormat="1" applyFont="1" applyBorder="1" applyAlignment="1" applyProtection="1">
      <alignment horizontal="center"/>
    </xf>
    <xf numFmtId="3" fontId="0" fillId="19" borderId="0" xfId="0" applyNumberFormat="1" applyFill="1" applyAlignment="1" applyProtection="1">
      <alignment horizontal="center" vertical="center"/>
    </xf>
    <xf numFmtId="3" fontId="9" fillId="0" borderId="9" xfId="0" applyNumberFormat="1" applyFont="1" applyFill="1" applyBorder="1" applyAlignment="1" applyProtection="1">
      <alignment vertical="center"/>
    </xf>
    <xf numFmtId="3" fontId="9" fillId="0" borderId="9" xfId="0" applyNumberFormat="1" applyFont="1" applyBorder="1" applyAlignment="1" applyProtection="1">
      <alignment vertical="center"/>
    </xf>
    <xf numFmtId="3" fontId="9" fillId="0" borderId="27" xfId="0" applyNumberFormat="1" applyFont="1" applyBorder="1" applyAlignment="1" applyProtection="1">
      <alignment vertical="center"/>
    </xf>
    <xf numFmtId="3" fontId="7" fillId="20" borderId="0" xfId="0" applyNumberFormat="1" applyFont="1" applyFill="1" applyAlignment="1" applyProtection="1">
      <alignment horizontal="right" vertical="center"/>
    </xf>
    <xf numFmtId="164" fontId="4" fillId="3" borderId="3" xfId="0" applyNumberFormat="1" applyFont="1" applyFill="1" applyBorder="1" applyAlignment="1" applyProtection="1">
      <alignment horizontal="center"/>
      <protection locked="0"/>
    </xf>
    <xf numFmtId="3" fontId="4" fillId="3" borderId="2" xfId="0" applyNumberFormat="1" applyFont="1" applyFill="1" applyBorder="1" applyAlignment="1" applyProtection="1">
      <alignment horizontal="center" vertical="center"/>
      <protection locked="0"/>
    </xf>
    <xf numFmtId="164" fontId="4" fillId="3" borderId="3" xfId="0" applyNumberFormat="1" applyFont="1" applyFill="1" applyBorder="1" applyAlignment="1" applyProtection="1">
      <alignment horizontal="right" vertical="center"/>
      <protection locked="0"/>
    </xf>
    <xf numFmtId="0" fontId="0" fillId="0" borderId="16" xfId="0" applyFill="1" applyBorder="1" applyProtection="1"/>
    <xf numFmtId="0" fontId="0" fillId="0" borderId="0" xfId="0" applyAlignment="1">
      <alignment horizontal="left" vertical="top" wrapText="1"/>
    </xf>
    <xf numFmtId="0" fontId="15" fillId="5" borderId="0" xfId="0" applyFont="1" applyFill="1" applyAlignment="1">
      <alignment horizontal="center" vertical="center"/>
    </xf>
    <xf numFmtId="0" fontId="27" fillId="6" borderId="21" xfId="3" applyFont="1" applyFill="1" applyBorder="1" applyAlignment="1">
      <alignment horizontal="center" vertical="center" wrapText="1"/>
    </xf>
    <xf numFmtId="0" fontId="27" fillId="6" borderId="23" xfId="3" applyFont="1" applyFill="1" applyBorder="1" applyAlignment="1">
      <alignment horizontal="center" vertical="center" wrapText="1"/>
    </xf>
    <xf numFmtId="0" fontId="23" fillId="0" borderId="19" xfId="0" applyFont="1" applyFill="1" applyBorder="1" applyAlignment="1" applyProtection="1">
      <alignment horizontal="center"/>
    </xf>
    <xf numFmtId="0" fontId="23" fillId="0" borderId="19" xfId="0" applyFont="1" applyBorder="1" applyAlignment="1" applyProtection="1">
      <alignment horizontal="center"/>
    </xf>
    <xf numFmtId="0" fontId="0" fillId="3" borderId="2" xfId="0" applyFill="1" applyBorder="1" applyAlignment="1" applyProtection="1">
      <alignment horizontal="center" vertical="top" wrapText="1"/>
      <protection locked="0"/>
    </xf>
    <xf numFmtId="0" fontId="4" fillId="5" borderId="2" xfId="0" applyFont="1" applyFill="1" applyBorder="1" applyAlignment="1" applyProtection="1">
      <alignment horizontal="right"/>
    </xf>
    <xf numFmtId="0" fontId="4" fillId="5" borderId="2" xfId="0" applyFont="1" applyFill="1" applyBorder="1" applyAlignment="1" applyProtection="1">
      <alignment horizontal="right" vertical="center"/>
    </xf>
    <xf numFmtId="0" fontId="15" fillId="5" borderId="0" xfId="0" applyFont="1" applyFill="1" applyAlignment="1" applyProtection="1">
      <alignment horizontal="center" vertical="center"/>
    </xf>
    <xf numFmtId="0" fontId="27" fillId="6" borderId="21" xfId="3" applyFont="1" applyFill="1" applyBorder="1" applyAlignment="1" applyProtection="1">
      <alignment horizontal="center" vertical="center" wrapText="1"/>
    </xf>
    <xf numFmtId="0" fontId="27" fillId="6" borderId="23" xfId="3" applyFont="1" applyFill="1" applyBorder="1" applyAlignment="1" applyProtection="1">
      <alignment horizontal="center" vertical="center" wrapText="1"/>
    </xf>
    <xf numFmtId="164" fontId="6" fillId="0" borderId="36" xfId="0" applyNumberFormat="1" applyFont="1" applyFill="1" applyBorder="1" applyAlignment="1" applyProtection="1">
      <alignment horizontal="left" vertical="top" wrapText="1"/>
    </xf>
    <xf numFmtId="164" fontId="6" fillId="0" borderId="0" xfId="0" applyNumberFormat="1" applyFont="1" applyFill="1" applyBorder="1" applyAlignment="1" applyProtection="1">
      <alignment horizontal="left" vertical="top" wrapText="1"/>
    </xf>
    <xf numFmtId="0" fontId="42" fillId="5" borderId="0" xfId="0" applyFont="1" applyFill="1" applyAlignment="1" applyProtection="1">
      <alignment horizontal="center" vertical="center"/>
    </xf>
    <xf numFmtId="0" fontId="27" fillId="23" borderId="21" xfId="3" applyFont="1" applyFill="1" applyBorder="1" applyAlignment="1" applyProtection="1">
      <alignment horizontal="center" vertical="center" wrapText="1"/>
    </xf>
    <xf numFmtId="0" fontId="27" fillId="23" borderId="23" xfId="3" applyFont="1" applyFill="1" applyBorder="1" applyAlignment="1" applyProtection="1">
      <alignment horizontal="center" vertical="center" wrapText="1"/>
    </xf>
    <xf numFmtId="0" fontId="59" fillId="5" borderId="0" xfId="0" applyFont="1" applyFill="1" applyBorder="1" applyAlignment="1" applyProtection="1">
      <alignment horizontal="center" vertical="center"/>
    </xf>
    <xf numFmtId="0" fontId="59" fillId="5" borderId="39" xfId="0" applyFont="1" applyFill="1" applyBorder="1" applyAlignment="1" applyProtection="1">
      <alignment horizontal="center" vertical="center"/>
    </xf>
    <xf numFmtId="164" fontId="36" fillId="11" borderId="5" xfId="0" applyNumberFormat="1" applyFont="1" applyFill="1" applyBorder="1" applyAlignment="1" applyProtection="1">
      <alignment horizontal="right"/>
    </xf>
    <xf numFmtId="164" fontId="36" fillId="11" borderId="6" xfId="0" applyNumberFormat="1" applyFont="1" applyFill="1" applyBorder="1" applyAlignment="1" applyProtection="1">
      <alignment horizontal="right"/>
    </xf>
    <xf numFmtId="0" fontId="40" fillId="8" borderId="8" xfId="2" applyFont="1" applyFill="1" applyBorder="1" applyAlignment="1" applyProtection="1">
      <alignment horizontal="right" vertical="center"/>
    </xf>
    <xf numFmtId="0" fontId="17" fillId="8" borderId="9" xfId="2" applyFont="1" applyFill="1" applyBorder="1" applyAlignment="1" applyProtection="1">
      <alignment horizontal="right" vertical="center"/>
    </xf>
    <xf numFmtId="0" fontId="40" fillId="15" borderId="8" xfId="0" applyFont="1" applyFill="1" applyBorder="1" applyAlignment="1" applyProtection="1">
      <alignment horizontal="right" vertical="center"/>
    </xf>
    <xf numFmtId="0" fontId="17" fillId="15" borderId="9" xfId="0" applyFont="1" applyFill="1" applyBorder="1" applyAlignment="1" applyProtection="1">
      <alignment horizontal="right" vertical="center"/>
    </xf>
    <xf numFmtId="164" fontId="17" fillId="4" borderId="8" xfId="0" applyNumberFormat="1" applyFont="1" applyFill="1" applyBorder="1" applyAlignment="1" applyProtection="1">
      <alignment horizontal="right" vertical="center"/>
    </xf>
    <xf numFmtId="164" fontId="17" fillId="4" borderId="9" xfId="0" applyNumberFormat="1" applyFont="1" applyFill="1" applyBorder="1" applyAlignment="1" applyProtection="1">
      <alignment horizontal="right" vertical="center"/>
    </xf>
    <xf numFmtId="164" fontId="40" fillId="4" borderId="8" xfId="0" applyNumberFormat="1" applyFont="1" applyFill="1" applyBorder="1" applyAlignment="1" applyProtection="1">
      <alignment horizontal="right" vertical="center"/>
    </xf>
    <xf numFmtId="0" fontId="0" fillId="3" borderId="8" xfId="0" applyFill="1" applyBorder="1" applyAlignment="1" applyProtection="1">
      <alignment horizontal="right"/>
      <protection locked="0"/>
    </xf>
    <xf numFmtId="0" fontId="0" fillId="3" borderId="9" xfId="0" applyFill="1" applyBorder="1" applyAlignment="1" applyProtection="1">
      <alignment horizontal="right"/>
      <protection locked="0"/>
    </xf>
    <xf numFmtId="0" fontId="0" fillId="3" borderId="10" xfId="0" applyFill="1" applyBorder="1" applyAlignment="1" applyProtection="1">
      <alignment horizontal="right"/>
      <protection locked="0"/>
    </xf>
    <xf numFmtId="0" fontId="0" fillId="3" borderId="10"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9" xfId="0" applyFill="1" applyBorder="1" applyAlignment="1" applyProtection="1">
      <alignment horizontal="left" vertical="top"/>
      <protection locked="0"/>
    </xf>
    <xf numFmtId="0" fontId="0" fillId="3" borderId="10" xfId="0" applyFill="1" applyBorder="1" applyAlignment="1" applyProtection="1">
      <alignment horizontal="left" vertical="top"/>
      <protection locked="0"/>
    </xf>
    <xf numFmtId="0" fontId="15" fillId="5" borderId="0" xfId="0" applyFont="1" applyFill="1" applyAlignment="1" applyProtection="1">
      <alignment horizontal="center"/>
    </xf>
    <xf numFmtId="0" fontId="27" fillId="6" borderId="22" xfId="3" applyFont="1" applyFill="1" applyBorder="1" applyAlignment="1" applyProtection="1">
      <alignment horizontal="center" vertical="center" wrapText="1"/>
    </xf>
    <xf numFmtId="0" fontId="17" fillId="24" borderId="32" xfId="0" applyFont="1" applyFill="1" applyBorder="1" applyAlignment="1" applyProtection="1">
      <alignment horizontal="center" vertical="center"/>
    </xf>
    <xf numFmtId="0" fontId="17" fillId="24" borderId="41" xfId="0" applyFont="1" applyFill="1" applyBorder="1" applyAlignment="1" applyProtection="1">
      <alignment horizontal="center" vertical="center"/>
    </xf>
    <xf numFmtId="0" fontId="17" fillId="24" borderId="42" xfId="0" applyFont="1" applyFill="1" applyBorder="1" applyAlignment="1" applyProtection="1">
      <alignment horizontal="center" vertical="center"/>
    </xf>
    <xf numFmtId="0" fontId="17" fillId="24" borderId="43" xfId="0" applyFont="1" applyFill="1" applyBorder="1" applyAlignment="1" applyProtection="1">
      <alignment horizontal="center" vertical="center" wrapText="1"/>
    </xf>
    <xf numFmtId="0" fontId="17" fillId="24" borderId="41" xfId="0" applyFont="1" applyFill="1" applyBorder="1" applyAlignment="1" applyProtection="1">
      <alignment horizontal="center" vertical="center" wrapText="1"/>
    </xf>
    <xf numFmtId="0" fontId="17" fillId="24" borderId="33" xfId="0" applyFont="1" applyFill="1" applyBorder="1" applyAlignment="1" applyProtection="1">
      <alignment horizontal="center" vertical="center" wrapText="1"/>
    </xf>
    <xf numFmtId="0" fontId="17" fillId="24" borderId="34" xfId="0" applyFont="1" applyFill="1" applyBorder="1" applyAlignment="1" applyProtection="1">
      <alignment horizontal="center" vertical="center" wrapText="1"/>
    </xf>
    <xf numFmtId="0" fontId="0" fillId="3" borderId="18" xfId="0" applyFill="1" applyBorder="1" applyAlignment="1" applyProtection="1">
      <alignment horizontal="right"/>
      <protection locked="0"/>
    </xf>
    <xf numFmtId="0" fontId="0" fillId="3" borderId="19" xfId="0" applyFill="1" applyBorder="1" applyAlignment="1" applyProtection="1">
      <alignment horizontal="right"/>
      <protection locked="0"/>
    </xf>
    <xf numFmtId="0" fontId="0" fillId="3" borderId="20" xfId="0" applyFill="1" applyBorder="1" applyAlignment="1" applyProtection="1">
      <alignment horizontal="right"/>
      <protection locked="0"/>
    </xf>
    <xf numFmtId="0" fontId="0" fillId="3" borderId="19" xfId="0" applyFill="1" applyBorder="1" applyAlignment="1" applyProtection="1">
      <alignment horizontal="left"/>
      <protection locked="0"/>
    </xf>
    <xf numFmtId="0" fontId="0" fillId="3" borderId="20" xfId="0" applyFill="1" applyBorder="1" applyAlignment="1" applyProtection="1">
      <alignment horizontal="left"/>
      <protection locked="0"/>
    </xf>
    <xf numFmtId="164" fontId="9" fillId="0" borderId="26" xfId="0" applyNumberFormat="1" applyFont="1" applyFill="1" applyBorder="1" applyAlignment="1" applyProtection="1">
      <alignment horizontal="right" vertical="center"/>
    </xf>
    <xf numFmtId="164" fontId="9" fillId="0" borderId="27" xfId="0" applyNumberFormat="1" applyFont="1" applyFill="1" applyBorder="1" applyAlignment="1" applyProtection="1">
      <alignment horizontal="right" vertical="center"/>
    </xf>
    <xf numFmtId="164" fontId="7" fillId="10" borderId="29" xfId="0" applyNumberFormat="1" applyFont="1" applyFill="1" applyBorder="1" applyAlignment="1" applyProtection="1">
      <alignment horizontal="right" vertical="center"/>
    </xf>
    <xf numFmtId="0" fontId="7" fillId="10" borderId="30" xfId="0" applyFont="1" applyFill="1" applyBorder="1" applyAlignment="1" applyProtection="1">
      <alignment horizontal="right" vertical="center"/>
    </xf>
    <xf numFmtId="164" fontId="7" fillId="10" borderId="5" xfId="0" applyNumberFormat="1" applyFont="1" applyFill="1" applyBorder="1" applyAlignment="1" applyProtection="1">
      <alignment horizontal="right" vertical="center"/>
    </xf>
    <xf numFmtId="164" fontId="7" fillId="10" borderId="7" xfId="0" applyNumberFormat="1" applyFont="1" applyFill="1" applyBorder="1" applyAlignment="1" applyProtection="1">
      <alignment horizontal="right" vertical="center"/>
    </xf>
    <xf numFmtId="0" fontId="27" fillId="6" borderId="21" xfId="3" applyFont="1" applyFill="1" applyBorder="1" applyAlignment="1" applyProtection="1">
      <alignment horizontal="center" wrapText="1"/>
    </xf>
    <xf numFmtId="0" fontId="27" fillId="6" borderId="22" xfId="3" applyFont="1" applyFill="1" applyBorder="1" applyAlignment="1" applyProtection="1">
      <alignment horizontal="center" wrapText="1"/>
    </xf>
    <xf numFmtId="0" fontId="27" fillId="6" borderId="23" xfId="3" applyFont="1" applyFill="1" applyBorder="1" applyAlignment="1" applyProtection="1">
      <alignment horizontal="center" wrapText="1"/>
    </xf>
    <xf numFmtId="0" fontId="0" fillId="3" borderId="35"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0" fontId="0" fillId="3" borderId="37" xfId="0" applyFill="1" applyBorder="1" applyAlignment="1" applyProtection="1">
      <alignment horizontal="left" vertical="top" wrapText="1"/>
      <protection locked="0"/>
    </xf>
    <xf numFmtId="0" fontId="0" fillId="3" borderId="44" xfId="0" applyFill="1" applyBorder="1" applyAlignment="1" applyProtection="1">
      <alignment horizontal="left" vertical="top" wrapText="1"/>
      <protection locked="0"/>
    </xf>
    <xf numFmtId="0" fontId="0" fillId="3" borderId="0" xfId="0" applyFill="1" applyBorder="1" applyAlignment="1" applyProtection="1">
      <alignment horizontal="left" vertical="top" wrapText="1"/>
      <protection locked="0"/>
    </xf>
    <xf numFmtId="0" fontId="0" fillId="3" borderId="45" xfId="0" applyFill="1" applyBorder="1" applyAlignment="1" applyProtection="1">
      <alignment horizontal="left" vertical="top" wrapText="1"/>
      <protection locked="0"/>
    </xf>
    <xf numFmtId="0" fontId="0" fillId="3" borderId="29" xfId="0" applyFill="1" applyBorder="1" applyAlignment="1" applyProtection="1">
      <alignment horizontal="left" vertical="top" wrapText="1"/>
      <protection locked="0"/>
    </xf>
    <xf numFmtId="0" fontId="0" fillId="3" borderId="38" xfId="0" applyFill="1" applyBorder="1" applyAlignment="1" applyProtection="1">
      <alignment horizontal="left" vertical="top" wrapText="1"/>
      <protection locked="0"/>
    </xf>
    <xf numFmtId="0" fontId="0" fillId="3" borderId="30" xfId="0" applyFill="1" applyBorder="1" applyAlignment="1" applyProtection="1">
      <alignment horizontal="left" vertical="top" wrapText="1"/>
      <protection locked="0"/>
    </xf>
    <xf numFmtId="164" fontId="9" fillId="0" borderId="8" xfId="0" applyNumberFormat="1" applyFont="1" applyFill="1" applyBorder="1" applyAlignment="1" applyProtection="1">
      <alignment horizontal="right" vertical="center"/>
    </xf>
    <xf numFmtId="164" fontId="9" fillId="0" borderId="9" xfId="0" applyNumberFormat="1" applyFont="1" applyFill="1" applyBorder="1" applyAlignment="1" applyProtection="1">
      <alignment horizontal="right" vertical="center"/>
    </xf>
    <xf numFmtId="0" fontId="4" fillId="18" borderId="5" xfId="0" applyFont="1" applyFill="1" applyBorder="1" applyAlignment="1" applyProtection="1">
      <alignment horizontal="right"/>
    </xf>
    <xf numFmtId="0" fontId="4" fillId="18" borderId="7" xfId="0" applyFont="1" applyFill="1" applyBorder="1" applyAlignment="1" applyProtection="1">
      <alignment horizontal="right"/>
    </xf>
    <xf numFmtId="0" fontId="50" fillId="20" borderId="0" xfId="0" applyFont="1" applyFill="1" applyBorder="1" applyAlignment="1" applyProtection="1">
      <alignment horizontal="right" vertical="center"/>
    </xf>
    <xf numFmtId="0" fontId="50" fillId="20" borderId="0" xfId="0" applyFont="1" applyFill="1" applyBorder="1" applyAlignment="1" applyProtection="1">
      <alignment horizontal="right" vertical="center" wrapText="1"/>
    </xf>
    <xf numFmtId="0" fontId="53" fillId="21" borderId="0" xfId="0" applyFont="1" applyFill="1" applyBorder="1" applyAlignment="1" applyProtection="1">
      <alignment horizontal="right" vertical="center" wrapText="1"/>
    </xf>
    <xf numFmtId="0" fontId="3" fillId="21" borderId="16" xfId="0" applyFont="1" applyFill="1" applyBorder="1" applyAlignment="1" applyProtection="1">
      <alignment horizontal="center"/>
    </xf>
    <xf numFmtId="0" fontId="3" fillId="21" borderId="0" xfId="0" applyFont="1" applyFill="1" applyBorder="1" applyAlignment="1" applyProtection="1">
      <alignment horizontal="center"/>
    </xf>
    <xf numFmtId="0" fontId="3" fillId="21" borderId="17" xfId="0" applyFont="1" applyFill="1" applyBorder="1" applyAlignment="1" applyProtection="1">
      <alignment horizontal="center"/>
    </xf>
    <xf numFmtId="0" fontId="0" fillId="3" borderId="5"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3" fillId="21" borderId="11" xfId="6" applyFill="1" applyBorder="1" applyAlignment="1" applyProtection="1">
      <alignment horizontal="right" vertical="center"/>
    </xf>
    <xf numFmtId="0" fontId="3" fillId="21" borderId="18" xfId="6" applyFill="1" applyBorder="1" applyAlignment="1" applyProtection="1">
      <alignment horizontal="right" vertical="center"/>
    </xf>
    <xf numFmtId="0" fontId="3" fillId="21" borderId="2" xfId="6" applyFill="1" applyBorder="1" applyAlignment="1" applyProtection="1">
      <alignment horizontal="right" vertical="center"/>
    </xf>
    <xf numFmtId="0" fontId="3" fillId="21" borderId="9" xfId="6" applyFill="1" applyBorder="1" applyAlignment="1" applyProtection="1">
      <alignment horizontal="left"/>
    </xf>
    <xf numFmtId="0" fontId="3" fillId="21" borderId="10" xfId="6" applyFill="1" applyBorder="1" applyAlignment="1" applyProtection="1">
      <alignment horizontal="left"/>
    </xf>
    <xf numFmtId="0" fontId="3" fillId="21" borderId="13" xfId="0" applyFont="1" applyFill="1" applyBorder="1" applyAlignment="1" applyProtection="1">
      <alignment horizontal="center"/>
    </xf>
    <xf numFmtId="0" fontId="3" fillId="21" borderId="14" xfId="0" applyFont="1" applyFill="1" applyBorder="1" applyAlignment="1" applyProtection="1">
      <alignment horizontal="center"/>
    </xf>
    <xf numFmtId="0" fontId="3" fillId="21" borderId="15" xfId="0" applyFont="1" applyFill="1" applyBorder="1" applyAlignment="1" applyProtection="1">
      <alignment horizontal="center"/>
    </xf>
    <xf numFmtId="0" fontId="3" fillId="21" borderId="20" xfId="6" applyFill="1" applyBorder="1" applyAlignment="1" applyProtection="1">
      <alignment horizontal="left"/>
    </xf>
    <xf numFmtId="0" fontId="3" fillId="21" borderId="11" xfId="6" applyFill="1" applyBorder="1" applyAlignment="1" applyProtection="1">
      <alignment horizontal="left"/>
    </xf>
    <xf numFmtId="0" fontId="3" fillId="21" borderId="18" xfId="6" applyFill="1" applyBorder="1" applyAlignment="1" applyProtection="1">
      <alignment horizontal="left"/>
    </xf>
    <xf numFmtId="0" fontId="57" fillId="3" borderId="35" xfId="0" applyFont="1" applyFill="1" applyBorder="1" applyAlignment="1" applyProtection="1">
      <alignment horizontal="left" vertical="top" wrapText="1"/>
      <protection locked="0"/>
    </xf>
    <xf numFmtId="0" fontId="57" fillId="3" borderId="36" xfId="0" applyFont="1" applyFill="1" applyBorder="1" applyAlignment="1" applyProtection="1">
      <alignment horizontal="left" vertical="top" wrapText="1"/>
      <protection locked="0"/>
    </xf>
    <xf numFmtId="0" fontId="57" fillId="3" borderId="37" xfId="0" applyFont="1" applyFill="1" applyBorder="1" applyAlignment="1" applyProtection="1">
      <alignment horizontal="left" vertical="top" wrapText="1"/>
      <protection locked="0"/>
    </xf>
    <xf numFmtId="0" fontId="57" fillId="3" borderId="29" xfId="0" applyFont="1" applyFill="1" applyBorder="1" applyAlignment="1" applyProtection="1">
      <alignment horizontal="left" vertical="top" wrapText="1"/>
      <protection locked="0"/>
    </xf>
    <xf numFmtId="0" fontId="57" fillId="3" borderId="38" xfId="0" applyFont="1" applyFill="1" applyBorder="1" applyAlignment="1" applyProtection="1">
      <alignment horizontal="left" vertical="top" wrapText="1"/>
      <protection locked="0"/>
    </xf>
    <xf numFmtId="0" fontId="57" fillId="3" borderId="30" xfId="0" applyFont="1" applyFill="1" applyBorder="1" applyAlignment="1" applyProtection="1">
      <alignment horizontal="left" vertical="top" wrapText="1"/>
      <protection locked="0"/>
    </xf>
    <xf numFmtId="0" fontId="3" fillId="21" borderId="2" xfId="6" applyFill="1" applyBorder="1" applyAlignment="1" applyProtection="1">
      <alignment horizontal="left"/>
    </xf>
    <xf numFmtId="0" fontId="3" fillId="21" borderId="8" xfId="6" applyFill="1" applyBorder="1" applyAlignment="1" applyProtection="1">
      <alignment horizontal="left"/>
    </xf>
    <xf numFmtId="0" fontId="3" fillId="21" borderId="8" xfId="6" applyFill="1" applyBorder="1" applyAlignment="1" applyProtection="1">
      <alignment horizontal="right" vertical="center"/>
    </xf>
    <xf numFmtId="0" fontId="3" fillId="21" borderId="12" xfId="6" applyFill="1" applyBorder="1" applyAlignment="1" applyProtection="1">
      <alignment horizontal="right" vertical="center"/>
    </xf>
    <xf numFmtId="0" fontId="4" fillId="17" borderId="32" xfId="0" applyFont="1" applyFill="1" applyBorder="1" applyAlignment="1" applyProtection="1">
      <alignment horizontal="right" vertical="center"/>
    </xf>
    <xf numFmtId="0" fontId="4" fillId="17" borderId="33" xfId="0" applyFont="1" applyFill="1" applyBorder="1" applyAlignment="1" applyProtection="1">
      <alignment horizontal="right" vertical="center"/>
    </xf>
    <xf numFmtId="0" fontId="4" fillId="17" borderId="34" xfId="0" applyFont="1" applyFill="1" applyBorder="1" applyAlignment="1" applyProtection="1">
      <alignment horizontal="right" vertical="center"/>
    </xf>
  </cellXfs>
  <cellStyles count="7">
    <cellStyle name="Calculation" xfId="2" builtinId="22"/>
    <cellStyle name="Check Cell" xfId="6" builtinId="23"/>
    <cellStyle name="Comma" xfId="4" builtinId="3"/>
    <cellStyle name="Currency" xfId="5" builtinId="4"/>
    <cellStyle name="Hyperlink" xfId="3" builtinId="8"/>
    <cellStyle name="Normal" xfId="0" builtinId="0"/>
    <cellStyle name="Percent" xfId="1" builtinId="5"/>
  </cellStyles>
  <dxfs count="54">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val="0"/>
        <i/>
        <color theme="0" tint="-0.24994659260841701"/>
      </font>
    </dxf>
    <dxf>
      <font>
        <b/>
        <i val="0"/>
      </font>
      <fill>
        <gradientFill degree="90">
          <stop position="0">
            <color theme="0"/>
          </stop>
          <stop position="1">
            <color theme="6" tint="0.59999389629810485"/>
          </stop>
        </gradientFill>
      </fill>
    </dxf>
    <dxf>
      <font>
        <b val="0"/>
        <i/>
        <color theme="0" tint="-0.34998626667073579"/>
      </font>
    </dxf>
    <dxf>
      <font>
        <b/>
        <i val="0"/>
      </font>
      <fill>
        <gradientFill degree="90">
          <stop position="0">
            <color theme="0"/>
          </stop>
          <stop position="1">
            <color theme="6" tint="0.59999389629810485"/>
          </stop>
        </gradientFill>
      </fill>
    </dxf>
    <dxf>
      <font>
        <b/>
        <i val="0"/>
      </font>
      <fill>
        <gradientFill degree="90">
          <stop position="0">
            <color theme="0"/>
          </stop>
          <stop position="1">
            <color theme="6" tint="0.59999389629810485"/>
          </stop>
        </gradientFill>
      </fill>
    </dxf>
    <dxf>
      <font>
        <b/>
        <i val="0"/>
      </font>
      <fill>
        <gradientFill degree="90">
          <stop position="0">
            <color theme="0"/>
          </stop>
          <stop position="1">
            <color theme="6" tint="0.59999389629810485"/>
          </stop>
        </gradientFill>
      </fill>
    </dxf>
    <dxf>
      <font>
        <b/>
        <i val="0"/>
      </font>
      <fill>
        <gradientFill degree="90">
          <stop position="0">
            <color theme="0"/>
          </stop>
          <stop position="1">
            <color theme="6" tint="0.59999389629810485"/>
          </stop>
        </gradientFill>
      </fill>
    </dxf>
    <dxf>
      <font>
        <b/>
        <i val="0"/>
      </font>
      <fill>
        <gradientFill degree="90">
          <stop position="0">
            <color theme="0"/>
          </stop>
          <stop position="1">
            <color theme="6" tint="0.59999389629810485"/>
          </stop>
        </gradientFill>
      </fill>
    </dxf>
    <dxf>
      <font>
        <b/>
        <i val="0"/>
      </font>
      <fill>
        <gradientFill degree="90">
          <stop position="0">
            <color theme="0"/>
          </stop>
          <stop position="1">
            <color theme="6" tint="0.59999389629810485"/>
          </stop>
        </gradientFill>
      </fill>
    </dxf>
    <dxf>
      <font>
        <b/>
        <i val="0"/>
      </font>
      <fill>
        <gradientFill degree="90">
          <stop position="0">
            <color theme="0"/>
          </stop>
          <stop position="1">
            <color theme="6" tint="0.59999389629810485"/>
          </stop>
        </gradientFill>
      </fill>
    </dxf>
    <dxf>
      <font>
        <b/>
        <i val="0"/>
      </font>
    </dxf>
    <dxf>
      <font>
        <b/>
        <i val="0"/>
      </font>
    </dxf>
    <dxf>
      <font>
        <b/>
        <i val="0"/>
      </font>
    </dxf>
    <dxf>
      <font>
        <b/>
        <i val="0"/>
      </font>
    </dxf>
    <dxf>
      <font>
        <b/>
        <i val="0"/>
      </font>
    </dxf>
    <dxf>
      <font>
        <b/>
        <i val="0"/>
      </font>
    </dxf>
    <dxf>
      <font>
        <b/>
        <i val="0"/>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val="0"/>
        <i/>
        <color theme="0" tint="-0.34998626667073579"/>
      </font>
    </dxf>
    <dxf>
      <font>
        <b/>
        <i val="0"/>
      </font>
      <fill>
        <gradientFill degree="90">
          <stop position="0">
            <color theme="0"/>
          </stop>
          <stop position="1">
            <color theme="6" tint="0.59999389629810485"/>
          </stop>
        </gradientFill>
      </fill>
    </dxf>
    <dxf>
      <font>
        <b val="0"/>
        <i/>
        <color theme="0" tint="-0.34998626667073579"/>
      </font>
    </dxf>
    <dxf>
      <font>
        <b/>
        <i val="0"/>
      </font>
    </dxf>
    <dxf>
      <font>
        <b val="0"/>
        <i/>
        <color theme="0" tint="-0.24994659260841701"/>
      </font>
    </dxf>
    <dxf>
      <fill>
        <patternFill>
          <bgColor theme="1" tint="0.14996795556505021"/>
        </patternFill>
      </fill>
    </dxf>
    <dxf>
      <font>
        <b/>
        <i val="0"/>
        <color theme="1"/>
      </font>
      <fill>
        <patternFill>
          <bgColor rgb="FFFFC000"/>
        </patternFill>
      </fill>
      <border>
        <vertical/>
        <horizontal/>
      </border>
    </dxf>
    <dxf>
      <fill>
        <gradientFill degree="90">
          <stop position="0">
            <color theme="0"/>
          </stop>
          <stop position="1">
            <color theme="1" tint="0.1490218817712943"/>
          </stop>
        </gradientFill>
      </fill>
      <border>
        <left style="thin">
          <color auto="1"/>
        </left>
        <right style="thin">
          <color auto="1"/>
        </right>
        <top style="thin">
          <color auto="1"/>
        </top>
        <bottom style="thin">
          <color auto="1"/>
        </bottom>
        <vertical/>
        <horizontal/>
      </border>
    </dxf>
    <dxf>
      <font>
        <b/>
        <i val="0"/>
        <color theme="1"/>
      </font>
      <fill>
        <gradientFill degree="90">
          <stop position="0">
            <color theme="0"/>
          </stop>
          <stop position="1">
            <color rgb="FFFFC000"/>
          </stop>
        </gradientFill>
      </fill>
      <border>
        <left style="thin">
          <color auto="1"/>
        </left>
        <right style="thin">
          <color auto="1"/>
        </right>
        <top style="thin">
          <color auto="1"/>
        </top>
        <bottom style="thin">
          <color auto="1"/>
        </bottom>
        <vertical/>
        <horizontal/>
      </border>
    </dxf>
    <dxf>
      <font>
        <b val="0"/>
        <i/>
      </font>
    </dxf>
    <dxf>
      <font>
        <b/>
        <i val="0"/>
        <color theme="1"/>
      </font>
      <fill>
        <gradientFill degree="90">
          <stop position="0">
            <color theme="0"/>
          </stop>
          <stop position="1">
            <color theme="0" tint="-0.25098422193060094"/>
          </stop>
        </gradientFill>
      </fill>
      <border>
        <left style="thin">
          <color auto="1"/>
        </left>
        <right style="thin">
          <color auto="1"/>
        </right>
        <top style="thin">
          <color auto="1"/>
        </top>
        <bottom style="thin">
          <color auto="1"/>
        </bottom>
        <vertical/>
        <horizontal/>
      </border>
    </dxf>
    <dxf>
      <font>
        <b val="0"/>
        <i/>
      </font>
    </dxf>
    <dxf>
      <font>
        <b/>
        <i val="0"/>
        <color theme="1"/>
      </font>
      <fill>
        <gradientFill degree="90">
          <stop position="0">
            <color theme="0"/>
          </stop>
          <stop position="1">
            <color theme="2" tint="-9.8025452436902985E-2"/>
          </stop>
        </gradientFill>
      </fill>
      <border>
        <left style="thin">
          <color auto="1"/>
        </left>
        <right style="thin">
          <color auto="1"/>
        </right>
        <top style="thin">
          <color auto="1"/>
        </top>
        <bottom style="thin">
          <color auto="1"/>
        </bottom>
      </border>
    </dxf>
    <dxf>
      <font>
        <b val="0"/>
        <i/>
        <color theme="0" tint="-0.34998626667073579"/>
      </font>
    </dxf>
    <dxf>
      <font>
        <b val="0"/>
        <i/>
      </font>
    </dxf>
    <dxf>
      <font>
        <b/>
        <i val="0"/>
        <color theme="1"/>
      </font>
      <fill>
        <gradientFill degree="90">
          <stop position="0">
            <color theme="0"/>
          </stop>
          <stop position="1">
            <color theme="2" tint="-9.8025452436902985E-2"/>
          </stop>
        </gradientFill>
      </fill>
      <border>
        <left style="thin">
          <color auto="1"/>
        </left>
        <right style="thin">
          <color auto="1"/>
        </right>
        <top style="thin">
          <color auto="1"/>
        </top>
        <bottom style="thin">
          <color auto="1"/>
        </bottom>
      </border>
    </dxf>
    <dxf>
      <font>
        <b val="0"/>
        <i/>
        <color theme="0" tint="-0.34998626667073579"/>
      </font>
    </dxf>
    <dxf>
      <fill>
        <gradientFill degree="90">
          <stop position="0">
            <color theme="0"/>
          </stop>
          <stop position="1">
            <color theme="2" tint="-9.8025452436902985E-2"/>
          </stop>
        </gradientFill>
      </fill>
      <border>
        <left style="thin">
          <color auto="1"/>
        </left>
        <right style="thin">
          <color auto="1"/>
        </right>
        <top style="thin">
          <color auto="1"/>
        </top>
        <bottom style="thin">
          <color auto="1"/>
        </bottom>
      </border>
    </dxf>
    <dxf>
      <font>
        <b/>
        <i val="0"/>
        <color theme="1"/>
      </font>
      <fill>
        <gradientFill degree="90">
          <stop position="0">
            <color theme="0"/>
          </stop>
          <stop position="1">
            <color rgb="FF79DCFF"/>
          </stop>
        </gradientFill>
      </fill>
      <border>
        <left style="thin">
          <color auto="1"/>
        </left>
        <right style="thin">
          <color auto="1"/>
        </right>
        <top style="thin">
          <color auto="1"/>
        </top>
        <bottom style="thin">
          <color auto="1"/>
        </bottom>
      </border>
    </dxf>
    <dxf>
      <font>
        <b val="0"/>
        <i/>
      </font>
    </dxf>
    <dxf>
      <font>
        <b val="0"/>
        <i/>
        <color theme="0" tint="-0.34998626667073579"/>
      </font>
    </dxf>
    <dxf>
      <fill>
        <gradientFill degree="90">
          <stop position="0">
            <color theme="0"/>
          </stop>
          <stop position="1">
            <color rgb="FF79DCFF"/>
          </stop>
        </gradientFill>
      </fill>
      <border>
        <left style="thin">
          <color auto="1"/>
        </left>
        <right style="thin">
          <color auto="1"/>
        </right>
        <top style="thin">
          <color auto="1"/>
        </top>
        <bottom style="thin">
          <color auto="1"/>
        </bottom>
      </border>
    </dxf>
    <dxf>
      <font>
        <b/>
        <i val="0"/>
        <color theme="1"/>
      </font>
      <fill>
        <gradientFill degree="90">
          <stop position="0">
            <color theme="0"/>
          </stop>
          <stop position="1">
            <color rgb="FFFFC000"/>
          </stop>
        </gradientFill>
      </fill>
      <border>
        <left style="thin">
          <color auto="1"/>
        </left>
        <right style="thin">
          <color auto="1"/>
        </right>
        <top style="thin">
          <color auto="1"/>
        </top>
        <bottom style="thin">
          <color auto="1"/>
        </bottom>
        <vertical/>
        <horizontal/>
      </border>
    </dxf>
    <dxf>
      <font>
        <b val="0"/>
        <i/>
        <color theme="0" tint="-0.34998626667073579"/>
      </font>
    </dxf>
  </dxfs>
  <tableStyles count="0" defaultTableStyle="TableStyleMedium2" defaultPivotStyle="PivotStyleLight16"/>
  <colors>
    <mruColors>
      <color rgb="FFFFFFCC"/>
      <color rgb="FFFFE05D"/>
      <color rgb="FF79DCFF"/>
      <color rgb="FFCDFDFF"/>
      <color rgb="FFCFFCFD"/>
      <color rgb="FF93DB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Scroll" dx="16" fmlaLink="$R$4" horiz="1" max="1000" min="100" page="10" val="740"/>
</file>

<file path=xl/ctrlProps/ctrlProp2.xml><?xml version="1.0" encoding="utf-8"?>
<formControlPr xmlns="http://schemas.microsoft.com/office/spreadsheetml/2009/9/main" objectType="Scroll" dx="16" fmlaLink="$R$8" horiz="1" max="2000" min="1000" page="10" val="1375"/>
</file>

<file path=xl/ctrlProps/ctrlProp3.xml><?xml version="1.0" encoding="utf-8"?>
<formControlPr xmlns="http://schemas.microsoft.com/office/spreadsheetml/2009/9/main" objectType="Scroll" dx="15" fmlaLink="$F$15" horiz="1" max="2000" min="1000" page="10" val="138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19050</xdr:colOff>
          <xdr:row>5</xdr:row>
          <xdr:rowOff>9525</xdr:rowOff>
        </xdr:from>
        <xdr:to>
          <xdr:col>16</xdr:col>
          <xdr:colOff>1285875</xdr:colOff>
          <xdr:row>5</xdr:row>
          <xdr:rowOff>190500</xdr:rowOff>
        </xdr:to>
        <xdr:sp macro="" textlink="">
          <xdr:nvSpPr>
            <xdr:cNvPr id="5124" name="Scroll Bar 4" hidden="1">
              <a:extLst>
                <a:ext uri="{63B3BB69-23CF-44E3-9099-C40C66FF867C}">
                  <a14:compatExt spid="_x0000_s512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9</xdr:row>
          <xdr:rowOff>9525</xdr:rowOff>
        </xdr:from>
        <xdr:to>
          <xdr:col>16</xdr:col>
          <xdr:colOff>1295400</xdr:colOff>
          <xdr:row>9</xdr:row>
          <xdr:rowOff>190500</xdr:rowOff>
        </xdr:to>
        <xdr:sp macro="" textlink="">
          <xdr:nvSpPr>
            <xdr:cNvPr id="5125" name="Scroll Bar 5" hidden="1">
              <a:extLst>
                <a:ext uri="{63B3BB69-23CF-44E3-9099-C40C66FF867C}">
                  <a14:compatExt spid="_x0000_s512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11</xdr:row>
          <xdr:rowOff>19050</xdr:rowOff>
        </xdr:from>
        <xdr:to>
          <xdr:col>6</xdr:col>
          <xdr:colOff>1295400</xdr:colOff>
          <xdr:row>11</xdr:row>
          <xdr:rowOff>180975</xdr:rowOff>
        </xdr:to>
        <xdr:sp macro="" textlink="">
          <xdr:nvSpPr>
            <xdr:cNvPr id="5126" name="Scroll Bar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tabSelected="1" workbookViewId="0">
      <pane ySplit="2" topLeftCell="A3" activePane="bottomLeft" state="frozen"/>
      <selection pane="bottomLeft" activeCell="H10" sqref="H10"/>
    </sheetView>
  </sheetViews>
  <sheetFormatPr defaultRowHeight="15" x14ac:dyDescent="0.25"/>
  <cols>
    <col min="1" max="1" width="25.140625" customWidth="1"/>
    <col min="2" max="2" width="7.7109375" customWidth="1"/>
    <col min="3" max="3" width="18.7109375" customWidth="1"/>
    <col min="4" max="4" width="11.28515625" customWidth="1"/>
    <col min="5" max="5" width="12.5703125" customWidth="1"/>
    <col min="6" max="6" width="16.42578125" customWidth="1"/>
    <col min="7" max="7" width="12" customWidth="1"/>
    <col min="9" max="9" width="11" customWidth="1"/>
    <col min="10" max="10" width="15.85546875" customWidth="1"/>
  </cols>
  <sheetData>
    <row r="1" spans="2:15" ht="33.75" customHeight="1" thickBot="1" x14ac:dyDescent="0.3">
      <c r="B1" s="323" t="s">
        <v>0</v>
      </c>
      <c r="C1" s="323"/>
      <c r="D1" s="323"/>
      <c r="E1" s="323"/>
      <c r="F1" s="323"/>
      <c r="G1" s="323"/>
      <c r="H1" s="323"/>
      <c r="I1" s="323"/>
      <c r="J1" s="323"/>
      <c r="K1" s="323"/>
      <c r="L1" s="270"/>
      <c r="M1" s="270"/>
      <c r="N1" s="270"/>
      <c r="O1" s="270"/>
    </row>
    <row r="2" spans="2:15" s="274" customFormat="1" ht="26.25" customHeight="1" thickTop="1" thickBot="1" x14ac:dyDescent="0.25">
      <c r="B2" s="271"/>
      <c r="C2" s="272" t="s">
        <v>101</v>
      </c>
      <c r="D2" s="272" t="s">
        <v>9</v>
      </c>
      <c r="E2" s="272" t="s">
        <v>2</v>
      </c>
      <c r="F2" s="272" t="s">
        <v>3</v>
      </c>
      <c r="G2" s="324" t="s">
        <v>4</v>
      </c>
      <c r="H2" s="325"/>
      <c r="I2" s="324" t="s">
        <v>5</v>
      </c>
      <c r="J2" s="325"/>
      <c r="K2" s="271"/>
      <c r="L2" s="273"/>
      <c r="M2" s="273"/>
      <c r="N2" s="273"/>
      <c r="O2" s="273"/>
    </row>
    <row r="3" spans="2:15" ht="15.75" thickTop="1" x14ac:dyDescent="0.25"/>
    <row r="4" spans="2:15" x14ac:dyDescent="0.25">
      <c r="C4" s="275" t="s">
        <v>110</v>
      </c>
    </row>
    <row r="5" spans="2:15" ht="15" customHeight="1" x14ac:dyDescent="0.25">
      <c r="C5" s="322" t="s">
        <v>142</v>
      </c>
      <c r="D5" s="322"/>
      <c r="E5" s="322"/>
      <c r="F5" s="322"/>
      <c r="G5" s="322"/>
      <c r="H5" s="322"/>
      <c r="I5" s="322"/>
      <c r="J5" s="322"/>
      <c r="K5" s="276"/>
      <c r="L5" s="276"/>
      <c r="M5" s="276"/>
      <c r="N5" s="276"/>
    </row>
    <row r="6" spans="2:15" x14ac:dyDescent="0.25">
      <c r="C6" s="322"/>
      <c r="D6" s="322"/>
      <c r="E6" s="322"/>
      <c r="F6" s="322"/>
      <c r="G6" s="322"/>
      <c r="H6" s="322"/>
      <c r="I6" s="322"/>
      <c r="J6" s="322"/>
      <c r="K6" s="276"/>
      <c r="L6" s="276"/>
      <c r="M6" s="276"/>
      <c r="N6" s="276"/>
    </row>
    <row r="7" spans="2:15" x14ac:dyDescent="0.25">
      <c r="C7" s="322"/>
      <c r="D7" s="322"/>
      <c r="E7" s="322"/>
      <c r="F7" s="322"/>
      <c r="G7" s="322"/>
      <c r="H7" s="322"/>
      <c r="I7" s="322"/>
      <c r="J7" s="322"/>
      <c r="K7" s="276"/>
      <c r="L7" s="276"/>
      <c r="M7" s="276"/>
      <c r="N7" s="276"/>
    </row>
    <row r="8" spans="2:15" x14ac:dyDescent="0.25">
      <c r="C8" s="322"/>
      <c r="D8" s="322"/>
      <c r="E8" s="322"/>
      <c r="F8" s="322"/>
      <c r="G8" s="322"/>
      <c r="H8" s="322"/>
      <c r="I8" s="322"/>
      <c r="J8" s="322"/>
      <c r="K8" s="276"/>
      <c r="L8" s="276"/>
      <c r="M8" s="276"/>
      <c r="N8" s="276"/>
    </row>
    <row r="9" spans="2:15" x14ac:dyDescent="0.25">
      <c r="C9" s="322"/>
      <c r="D9" s="322"/>
      <c r="E9" s="322"/>
      <c r="F9" s="322"/>
      <c r="G9" s="322"/>
      <c r="H9" s="322"/>
      <c r="I9" s="322"/>
      <c r="J9" s="322"/>
      <c r="K9" s="276"/>
      <c r="L9" s="276"/>
      <c r="M9" s="276"/>
      <c r="N9" s="276"/>
    </row>
    <row r="11" spans="2:15" x14ac:dyDescent="0.25">
      <c r="C11" s="275" t="s">
        <v>165</v>
      </c>
    </row>
    <row r="12" spans="2:15" ht="15" customHeight="1" x14ac:dyDescent="0.25">
      <c r="C12" s="322" t="s">
        <v>163</v>
      </c>
      <c r="D12" s="322"/>
      <c r="E12" s="322"/>
      <c r="F12" s="322"/>
      <c r="G12" s="322"/>
      <c r="H12" s="322"/>
      <c r="I12" s="322"/>
      <c r="J12" s="322"/>
      <c r="K12" s="276"/>
      <c r="L12" s="276"/>
      <c r="M12" s="276"/>
      <c r="N12" s="276"/>
    </row>
    <row r="13" spans="2:15" x14ac:dyDescent="0.25">
      <c r="C13" s="322"/>
      <c r="D13" s="322"/>
      <c r="E13" s="322"/>
      <c r="F13" s="322"/>
      <c r="G13" s="322"/>
      <c r="H13" s="322"/>
      <c r="I13" s="322"/>
      <c r="J13" s="322"/>
      <c r="K13" s="276"/>
      <c r="L13" s="276"/>
      <c r="M13" s="276"/>
      <c r="N13" s="276"/>
    </row>
    <row r="14" spans="2:15" x14ac:dyDescent="0.25">
      <c r="C14" s="322"/>
      <c r="D14" s="322"/>
      <c r="E14" s="322"/>
      <c r="F14" s="322"/>
      <c r="G14" s="322"/>
      <c r="H14" s="322"/>
      <c r="I14" s="322"/>
      <c r="J14" s="322"/>
      <c r="K14" s="276"/>
      <c r="L14" s="276"/>
      <c r="M14" s="276"/>
      <c r="N14" s="276"/>
    </row>
    <row r="15" spans="2:15" x14ac:dyDescent="0.25">
      <c r="C15" s="289"/>
      <c r="D15" s="289"/>
      <c r="E15" s="289"/>
      <c r="F15" s="289"/>
      <c r="G15" s="289"/>
      <c r="H15" s="289"/>
      <c r="I15" s="289"/>
      <c r="J15" s="289"/>
      <c r="K15" s="276"/>
      <c r="L15" s="276"/>
      <c r="M15" s="276"/>
      <c r="N15" s="276"/>
    </row>
    <row r="16" spans="2:15" x14ac:dyDescent="0.25">
      <c r="C16" s="278" t="s">
        <v>111</v>
      </c>
      <c r="D16" s="289"/>
      <c r="E16" s="289"/>
      <c r="F16" s="289"/>
      <c r="G16" s="289"/>
      <c r="H16" s="289"/>
      <c r="I16" s="289"/>
      <c r="J16" s="289"/>
      <c r="K16" s="276"/>
      <c r="L16" s="276"/>
      <c r="M16" s="276"/>
      <c r="N16" s="276"/>
    </row>
    <row r="17" spans="3:14" ht="15" customHeight="1" x14ac:dyDescent="0.25">
      <c r="C17" s="322" t="s">
        <v>162</v>
      </c>
      <c r="D17" s="322"/>
      <c r="E17" s="322"/>
      <c r="F17" s="322"/>
      <c r="G17" s="322"/>
      <c r="H17" s="322"/>
      <c r="I17" s="322"/>
      <c r="J17" s="322"/>
      <c r="K17" s="276"/>
      <c r="L17" s="276"/>
      <c r="M17" s="276"/>
      <c r="N17" s="276"/>
    </row>
    <row r="18" spans="3:14" x14ac:dyDescent="0.25">
      <c r="C18" s="322"/>
      <c r="D18" s="322"/>
      <c r="E18" s="322"/>
      <c r="F18" s="322"/>
      <c r="G18" s="322"/>
      <c r="H18" s="322"/>
      <c r="I18" s="322"/>
      <c r="J18" s="322"/>
      <c r="K18" s="276"/>
      <c r="L18" s="276"/>
      <c r="M18" s="276"/>
      <c r="N18" s="276"/>
    </row>
    <row r="19" spans="3:14" x14ac:dyDescent="0.25">
      <c r="C19" s="322"/>
      <c r="D19" s="322"/>
      <c r="E19" s="322"/>
      <c r="F19" s="322"/>
      <c r="G19" s="322"/>
      <c r="H19" s="322"/>
      <c r="I19" s="322"/>
      <c r="J19" s="322"/>
      <c r="K19" s="276"/>
      <c r="L19" s="276"/>
      <c r="M19" s="276"/>
      <c r="N19" s="276"/>
    </row>
    <row r="20" spans="3:14" x14ac:dyDescent="0.25">
      <c r="C20" s="322"/>
      <c r="D20" s="322"/>
      <c r="E20" s="322"/>
      <c r="F20" s="322"/>
      <c r="G20" s="322"/>
      <c r="H20" s="322"/>
      <c r="I20" s="322"/>
      <c r="J20" s="322"/>
      <c r="K20" s="276"/>
      <c r="L20" s="276"/>
      <c r="M20" s="276"/>
      <c r="N20" s="276"/>
    </row>
    <row r="21" spans="3:14" x14ac:dyDescent="0.25">
      <c r="C21" s="322"/>
      <c r="D21" s="322"/>
      <c r="E21" s="322"/>
      <c r="F21" s="322"/>
      <c r="G21" s="322"/>
      <c r="H21" s="322"/>
      <c r="I21" s="322"/>
      <c r="J21" s="322"/>
      <c r="K21" s="276"/>
      <c r="L21" s="276"/>
      <c r="M21" s="276"/>
      <c r="N21" s="276"/>
    </row>
    <row r="22" spans="3:14" x14ac:dyDescent="0.25">
      <c r="C22" s="322"/>
      <c r="D22" s="322"/>
      <c r="E22" s="322"/>
      <c r="F22" s="322"/>
      <c r="G22" s="322"/>
      <c r="H22" s="322"/>
      <c r="I22" s="322"/>
      <c r="J22" s="322"/>
      <c r="K22" s="276"/>
      <c r="L22" s="276"/>
      <c r="M22" s="276"/>
      <c r="N22" s="276"/>
    </row>
    <row r="23" spans="3:14" x14ac:dyDescent="0.25">
      <c r="C23" s="276"/>
      <c r="D23" s="276"/>
      <c r="E23" s="276"/>
      <c r="F23" s="276"/>
      <c r="G23" s="276"/>
      <c r="H23" s="276"/>
      <c r="I23" s="276"/>
      <c r="J23" s="276"/>
      <c r="K23" s="276"/>
      <c r="L23" s="276"/>
      <c r="M23" s="276"/>
      <c r="N23" s="276"/>
    </row>
    <row r="24" spans="3:14" x14ac:dyDescent="0.25">
      <c r="C24" s="278" t="s">
        <v>102</v>
      </c>
      <c r="D24" s="277"/>
      <c r="E24" s="277"/>
      <c r="F24" s="277"/>
      <c r="G24" s="277"/>
      <c r="H24" s="277"/>
      <c r="I24" s="277"/>
      <c r="J24" s="277"/>
      <c r="K24" s="276"/>
      <c r="L24" s="276"/>
      <c r="M24" s="276"/>
      <c r="N24" s="276"/>
    </row>
    <row r="25" spans="3:14" ht="15" customHeight="1" x14ac:dyDescent="0.25">
      <c r="C25" s="322" t="s">
        <v>143</v>
      </c>
      <c r="D25" s="322"/>
      <c r="E25" s="322"/>
      <c r="F25" s="322"/>
      <c r="G25" s="322"/>
      <c r="H25" s="322"/>
      <c r="I25" s="322"/>
      <c r="J25" s="322"/>
      <c r="K25" s="276"/>
      <c r="L25" s="276"/>
      <c r="M25" s="276"/>
      <c r="N25" s="276"/>
    </row>
    <row r="26" spans="3:14" x14ac:dyDescent="0.25">
      <c r="C26" s="322"/>
      <c r="D26" s="322"/>
      <c r="E26" s="322"/>
      <c r="F26" s="322"/>
      <c r="G26" s="322"/>
      <c r="H26" s="322"/>
      <c r="I26" s="322"/>
      <c r="J26" s="322"/>
      <c r="K26" s="276"/>
      <c r="L26" s="276"/>
      <c r="M26" s="276"/>
      <c r="N26" s="276"/>
    </row>
    <row r="27" spans="3:14" x14ac:dyDescent="0.25">
      <c r="C27" s="322"/>
      <c r="D27" s="322"/>
      <c r="E27" s="322"/>
      <c r="F27" s="322"/>
      <c r="G27" s="322"/>
      <c r="H27" s="322"/>
      <c r="I27" s="322"/>
      <c r="J27" s="322"/>
      <c r="K27" s="276"/>
      <c r="L27" s="276"/>
      <c r="M27" s="276"/>
      <c r="N27" s="276"/>
    </row>
    <row r="28" spans="3:14" x14ac:dyDescent="0.25">
      <c r="C28" s="277"/>
      <c r="D28" s="277"/>
      <c r="E28" s="277"/>
      <c r="F28" s="277"/>
      <c r="G28" s="277"/>
      <c r="H28" s="277"/>
      <c r="I28" s="277"/>
      <c r="J28" s="277"/>
      <c r="K28" s="276"/>
      <c r="L28" s="276"/>
      <c r="M28" s="276"/>
      <c r="N28" s="276"/>
    </row>
    <row r="29" spans="3:14" x14ac:dyDescent="0.25">
      <c r="C29" s="278" t="s">
        <v>103</v>
      </c>
      <c r="D29" s="277"/>
      <c r="E29" s="277"/>
      <c r="F29" s="277"/>
      <c r="G29" s="277"/>
      <c r="H29" s="277"/>
      <c r="I29" s="277"/>
      <c r="J29" s="277"/>
      <c r="K29" s="276"/>
      <c r="L29" s="276"/>
      <c r="M29" s="276"/>
      <c r="N29" s="276"/>
    </row>
    <row r="30" spans="3:14" ht="15" customHeight="1" x14ac:dyDescent="0.25">
      <c r="C30" s="322" t="s">
        <v>144</v>
      </c>
      <c r="D30" s="322"/>
      <c r="E30" s="322"/>
      <c r="F30" s="322"/>
      <c r="G30" s="322"/>
      <c r="H30" s="322"/>
      <c r="I30" s="322"/>
      <c r="J30" s="322"/>
      <c r="K30" s="276"/>
      <c r="L30" s="276"/>
      <c r="M30" s="276"/>
      <c r="N30" s="276"/>
    </row>
    <row r="31" spans="3:14" x14ac:dyDescent="0.25">
      <c r="C31" s="322"/>
      <c r="D31" s="322"/>
      <c r="E31" s="322"/>
      <c r="F31" s="322"/>
      <c r="G31" s="322"/>
      <c r="H31" s="322"/>
      <c r="I31" s="322"/>
      <c r="J31" s="322"/>
      <c r="K31" s="276"/>
      <c r="L31" s="276"/>
      <c r="M31" s="276"/>
      <c r="N31" s="276"/>
    </row>
    <row r="32" spans="3:14" x14ac:dyDescent="0.25">
      <c r="C32" s="322"/>
      <c r="D32" s="322"/>
      <c r="E32" s="322"/>
      <c r="F32" s="322"/>
      <c r="G32" s="322"/>
      <c r="H32" s="322"/>
      <c r="I32" s="322"/>
      <c r="J32" s="322"/>
      <c r="K32" s="276"/>
      <c r="L32" s="276"/>
      <c r="M32" s="276"/>
      <c r="N32" s="276"/>
    </row>
    <row r="33" spans="3:14" x14ac:dyDescent="0.25">
      <c r="C33" s="322"/>
      <c r="D33" s="322"/>
      <c r="E33" s="322"/>
      <c r="F33" s="322"/>
      <c r="G33" s="322"/>
      <c r="H33" s="322"/>
      <c r="I33" s="322"/>
      <c r="J33" s="322"/>
      <c r="K33" s="276"/>
      <c r="L33" s="276"/>
      <c r="M33" s="276"/>
      <c r="N33" s="276"/>
    </row>
    <row r="34" spans="3:14" x14ac:dyDescent="0.25">
      <c r="C34" s="322"/>
      <c r="D34" s="322"/>
      <c r="E34" s="322"/>
      <c r="F34" s="322"/>
      <c r="G34" s="322"/>
      <c r="H34" s="322"/>
      <c r="I34" s="322"/>
      <c r="J34" s="322"/>
    </row>
    <row r="36" spans="3:14" x14ac:dyDescent="0.25">
      <c r="C36" s="275" t="s">
        <v>104</v>
      </c>
    </row>
    <row r="37" spans="3:14" ht="15" customHeight="1" x14ac:dyDescent="0.25">
      <c r="C37" s="322" t="s">
        <v>161</v>
      </c>
      <c r="D37" s="322"/>
      <c r="E37" s="322"/>
      <c r="F37" s="322"/>
      <c r="G37" s="322"/>
      <c r="H37" s="322"/>
      <c r="I37" s="322"/>
      <c r="J37" s="322"/>
      <c r="K37" s="276"/>
      <c r="L37" s="276"/>
      <c r="M37" s="276"/>
      <c r="N37" s="276"/>
    </row>
    <row r="38" spans="3:14" x14ac:dyDescent="0.25">
      <c r="C38" s="322"/>
      <c r="D38" s="322"/>
      <c r="E38" s="322"/>
      <c r="F38" s="322"/>
      <c r="G38" s="322"/>
      <c r="H38" s="322"/>
      <c r="I38" s="322"/>
      <c r="J38" s="322"/>
      <c r="K38" s="276"/>
      <c r="L38" s="276"/>
      <c r="M38" s="276"/>
      <c r="N38" s="276"/>
    </row>
    <row r="40" spans="3:14" x14ac:dyDescent="0.25">
      <c r="C40" s="275" t="s">
        <v>105</v>
      </c>
    </row>
    <row r="41" spans="3:14" ht="15" customHeight="1" x14ac:dyDescent="0.25">
      <c r="C41" s="322" t="s">
        <v>159</v>
      </c>
      <c r="D41" s="322"/>
      <c r="E41" s="322"/>
      <c r="F41" s="322"/>
      <c r="G41" s="322"/>
      <c r="H41" s="322"/>
      <c r="I41" s="322"/>
      <c r="J41" s="322"/>
      <c r="K41" s="276"/>
      <c r="L41" s="276"/>
      <c r="M41" s="276"/>
      <c r="N41" s="276"/>
    </row>
    <row r="42" spans="3:14" x14ac:dyDescent="0.25">
      <c r="C42" s="322"/>
      <c r="D42" s="322"/>
      <c r="E42" s="322"/>
      <c r="F42" s="322"/>
      <c r="G42" s="322"/>
      <c r="H42" s="322"/>
      <c r="I42" s="322"/>
      <c r="J42" s="322"/>
      <c r="K42" s="276"/>
      <c r="L42" s="276"/>
      <c r="M42" s="276"/>
      <c r="N42" s="276"/>
    </row>
    <row r="43" spans="3:14" x14ac:dyDescent="0.25">
      <c r="C43" s="322"/>
      <c r="D43" s="322"/>
      <c r="E43" s="322"/>
      <c r="F43" s="322"/>
      <c r="G43" s="322"/>
      <c r="H43" s="322"/>
      <c r="I43" s="322"/>
      <c r="J43" s="322"/>
      <c r="K43" s="276"/>
      <c r="L43" s="276"/>
      <c r="M43" s="276"/>
      <c r="N43" s="276"/>
    </row>
    <row r="45" spans="3:14" x14ac:dyDescent="0.25">
      <c r="C45" s="275" t="s">
        <v>160</v>
      </c>
    </row>
    <row r="46" spans="3:14" ht="15" customHeight="1" x14ac:dyDescent="0.25">
      <c r="C46" s="322" t="s">
        <v>164</v>
      </c>
      <c r="D46" s="322"/>
      <c r="E46" s="322"/>
      <c r="F46" s="322"/>
      <c r="G46" s="322"/>
      <c r="H46" s="322"/>
      <c r="I46" s="322"/>
      <c r="J46" s="322"/>
      <c r="K46" s="276"/>
      <c r="L46" s="276"/>
    </row>
    <row r="47" spans="3:14" x14ac:dyDescent="0.25">
      <c r="C47" s="322"/>
      <c r="D47" s="322"/>
      <c r="E47" s="322"/>
      <c r="F47" s="322"/>
      <c r="G47" s="322"/>
      <c r="H47" s="322"/>
      <c r="I47" s="322"/>
      <c r="J47" s="322"/>
      <c r="K47" s="276"/>
      <c r="L47" s="276"/>
    </row>
    <row r="48" spans="3:14" x14ac:dyDescent="0.25">
      <c r="C48" s="322"/>
      <c r="D48" s="322"/>
      <c r="E48" s="322"/>
      <c r="F48" s="322"/>
      <c r="G48" s="322"/>
      <c r="H48" s="322"/>
      <c r="I48" s="322"/>
      <c r="J48" s="322"/>
      <c r="K48" s="276"/>
      <c r="L48" s="276"/>
    </row>
    <row r="49" spans="3:12" x14ac:dyDescent="0.25">
      <c r="C49" s="322"/>
      <c r="D49" s="322"/>
      <c r="E49" s="322"/>
      <c r="F49" s="322"/>
      <c r="G49" s="322"/>
      <c r="H49" s="322"/>
      <c r="I49" s="322"/>
      <c r="J49" s="322"/>
      <c r="K49" s="276"/>
      <c r="L49" s="276"/>
    </row>
  </sheetData>
  <sheetProtection password="CC6D" sheet="1" objects="1" scenarios="1"/>
  <mergeCells count="11">
    <mergeCell ref="B1:K1"/>
    <mergeCell ref="G2:H2"/>
    <mergeCell ref="I2:J2"/>
    <mergeCell ref="C5:J9"/>
    <mergeCell ref="C12:J14"/>
    <mergeCell ref="C46:J49"/>
    <mergeCell ref="C17:J22"/>
    <mergeCell ref="C25:J27"/>
    <mergeCell ref="C41:J43"/>
    <mergeCell ref="C30:J34"/>
    <mergeCell ref="C37:J38"/>
  </mergeCells>
  <hyperlinks>
    <hyperlink ref="C2" location="'Contractor-Project Information'!A1" display="Contrator Information"/>
    <hyperlink ref="D2" location="'Bulk Estimator'!A1" display="Bulk Estimator"/>
    <hyperlink ref="E2" location="'Other Costs'!A1" display="Other Costs"/>
    <hyperlink ref="F2" location="'Water Disposal &amp; Conditions'!A1" display="Water Disposal &amp; Conditions"/>
    <hyperlink ref="G2:H2" location="'Cost Summary'!A1" display="Cost Summary"/>
    <hyperlink ref="I2:J2" location="'Hauling Estimator'!A1" display="Hauling Estimator"/>
  </hyperlink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3"/>
  <sheetViews>
    <sheetView showGridLines="0" workbookViewId="0">
      <pane ySplit="2" topLeftCell="A3" activePane="bottomLeft" state="frozen"/>
      <selection pane="bottomLeft" activeCell="D8" sqref="D8:M8"/>
    </sheetView>
  </sheetViews>
  <sheetFormatPr defaultRowHeight="15" x14ac:dyDescent="0.25"/>
  <cols>
    <col min="1" max="1" width="29.28515625" style="38" customWidth="1"/>
    <col min="2" max="2" width="5.5703125" style="38" customWidth="1"/>
    <col min="3" max="3" width="16.42578125" style="38" bestFit="1" customWidth="1"/>
    <col min="4" max="7" width="9.140625" style="38"/>
    <col min="8" max="8" width="9.7109375" style="38" customWidth="1"/>
    <col min="9" max="16384" width="9.140625" style="38"/>
  </cols>
  <sheetData>
    <row r="1" spans="2:13" ht="36.75" customHeight="1" thickBot="1" x14ac:dyDescent="0.3">
      <c r="B1" s="331" t="s">
        <v>106</v>
      </c>
      <c r="C1" s="331"/>
      <c r="D1" s="331"/>
      <c r="E1" s="331"/>
      <c r="F1" s="331"/>
      <c r="G1" s="331"/>
      <c r="H1" s="331"/>
      <c r="I1" s="331"/>
      <c r="J1" s="331"/>
      <c r="K1" s="331"/>
      <c r="L1" s="331"/>
      <c r="M1" s="331"/>
    </row>
    <row r="2" spans="2:13" s="280" customFormat="1" ht="24.75" customHeight="1" thickTop="1" thickBot="1" x14ac:dyDescent="0.25">
      <c r="B2" s="279"/>
      <c r="C2" s="166" t="s">
        <v>0</v>
      </c>
      <c r="D2" s="332" t="s">
        <v>9</v>
      </c>
      <c r="E2" s="333"/>
      <c r="F2" s="169" t="s">
        <v>2</v>
      </c>
      <c r="G2" s="332" t="s">
        <v>3</v>
      </c>
      <c r="H2" s="333"/>
      <c r="I2" s="332" t="s">
        <v>4</v>
      </c>
      <c r="J2" s="333"/>
      <c r="K2" s="332" t="s">
        <v>5</v>
      </c>
      <c r="L2" s="333"/>
      <c r="M2" s="279"/>
    </row>
    <row r="3" spans="2:13" ht="15.75" thickTop="1" x14ac:dyDescent="0.25"/>
    <row r="4" spans="2:13" x14ac:dyDescent="0.25">
      <c r="C4" s="310"/>
      <c r="D4" s="326" t="s">
        <v>107</v>
      </c>
      <c r="E4" s="326"/>
      <c r="F4" s="326"/>
      <c r="G4" s="326"/>
      <c r="H4" s="326"/>
      <c r="I4" s="326"/>
      <c r="J4" s="326"/>
      <c r="K4" s="326"/>
      <c r="L4" s="326"/>
      <c r="M4" s="326"/>
    </row>
    <row r="5" spans="2:13" x14ac:dyDescent="0.25">
      <c r="B5" s="329" t="s">
        <v>145</v>
      </c>
      <c r="C5" s="329"/>
      <c r="D5" s="328"/>
      <c r="E5" s="328"/>
      <c r="F5" s="328"/>
      <c r="G5" s="328"/>
      <c r="H5" s="328"/>
      <c r="I5" s="328"/>
      <c r="J5" s="328"/>
      <c r="K5" s="328"/>
      <c r="L5" s="328"/>
      <c r="M5" s="328"/>
    </row>
    <row r="6" spans="2:13" x14ac:dyDescent="0.25">
      <c r="B6" s="329" t="s">
        <v>146</v>
      </c>
      <c r="C6" s="329"/>
      <c r="D6" s="328"/>
      <c r="E6" s="328"/>
      <c r="F6" s="328"/>
      <c r="G6" s="328"/>
      <c r="H6" s="328"/>
      <c r="I6" s="328"/>
      <c r="J6" s="328"/>
      <c r="K6" s="328"/>
      <c r="L6" s="328"/>
      <c r="M6" s="328"/>
    </row>
    <row r="7" spans="2:13" x14ac:dyDescent="0.25">
      <c r="B7" s="329" t="s">
        <v>147</v>
      </c>
      <c r="C7" s="329"/>
      <c r="D7" s="328"/>
      <c r="E7" s="328"/>
      <c r="F7" s="328"/>
      <c r="G7" s="328"/>
      <c r="H7" s="328"/>
      <c r="I7" s="328"/>
      <c r="J7" s="328"/>
      <c r="K7" s="328"/>
      <c r="L7" s="328"/>
      <c r="M7" s="328"/>
    </row>
    <row r="8" spans="2:13" x14ac:dyDescent="0.25">
      <c r="B8" s="329" t="s">
        <v>148</v>
      </c>
      <c r="C8" s="329"/>
      <c r="D8" s="328"/>
      <c r="E8" s="328"/>
      <c r="F8" s="328"/>
      <c r="G8" s="328"/>
      <c r="H8" s="328"/>
      <c r="I8" s="328"/>
      <c r="J8" s="328"/>
      <c r="K8" s="328"/>
      <c r="L8" s="328"/>
      <c r="M8" s="328"/>
    </row>
    <row r="9" spans="2:13" x14ac:dyDescent="0.25">
      <c r="B9" s="329" t="s">
        <v>149</v>
      </c>
      <c r="C9" s="329"/>
      <c r="D9" s="328"/>
      <c r="E9" s="328"/>
      <c r="F9" s="328"/>
      <c r="G9" s="328"/>
      <c r="H9" s="328"/>
      <c r="I9" s="328"/>
      <c r="J9" s="328"/>
      <c r="K9" s="328"/>
      <c r="L9" s="328"/>
      <c r="M9" s="328"/>
    </row>
    <row r="10" spans="2:13" x14ac:dyDescent="0.25">
      <c r="B10" s="329" t="s">
        <v>150</v>
      </c>
      <c r="C10" s="329"/>
      <c r="D10" s="328"/>
      <c r="E10" s="328"/>
      <c r="F10" s="328"/>
      <c r="G10" s="328"/>
      <c r="H10" s="328"/>
      <c r="I10" s="328"/>
      <c r="J10" s="328"/>
      <c r="K10" s="328"/>
      <c r="L10" s="328"/>
      <c r="M10" s="328"/>
    </row>
    <row r="11" spans="2:13" x14ac:dyDescent="0.25">
      <c r="B11" s="329" t="s">
        <v>151</v>
      </c>
      <c r="C11" s="329"/>
      <c r="D11" s="328"/>
      <c r="E11" s="328"/>
      <c r="F11" s="328"/>
      <c r="G11" s="328"/>
      <c r="H11" s="328"/>
      <c r="I11" s="328"/>
      <c r="J11" s="328"/>
      <c r="K11" s="328"/>
      <c r="L11" s="328"/>
      <c r="M11" s="328"/>
    </row>
    <row r="13" spans="2:13" x14ac:dyDescent="0.25">
      <c r="D13" s="327" t="s">
        <v>108</v>
      </c>
      <c r="E13" s="327"/>
      <c r="F13" s="327"/>
      <c r="G13" s="327"/>
      <c r="H13" s="327"/>
      <c r="I13" s="327"/>
      <c r="J13" s="327"/>
      <c r="K13" s="327"/>
      <c r="L13" s="327"/>
      <c r="M13" s="327"/>
    </row>
    <row r="14" spans="2:13" x14ac:dyDescent="0.25">
      <c r="B14" s="329" t="s">
        <v>152</v>
      </c>
      <c r="C14" s="329"/>
      <c r="D14" s="328"/>
      <c r="E14" s="328"/>
      <c r="F14" s="328"/>
      <c r="G14" s="328"/>
      <c r="H14" s="328"/>
      <c r="I14" s="328"/>
      <c r="J14" s="328"/>
      <c r="K14" s="328"/>
      <c r="L14" s="328"/>
      <c r="M14" s="328"/>
    </row>
    <row r="15" spans="2:13" x14ac:dyDescent="0.25">
      <c r="B15" s="329" t="s">
        <v>146</v>
      </c>
      <c r="C15" s="329"/>
      <c r="D15" s="328"/>
      <c r="E15" s="328"/>
      <c r="F15" s="328"/>
      <c r="G15" s="328"/>
      <c r="H15" s="328"/>
      <c r="I15" s="328"/>
      <c r="J15" s="328"/>
      <c r="K15" s="328"/>
      <c r="L15" s="328"/>
      <c r="M15" s="328"/>
    </row>
    <row r="16" spans="2:13" x14ac:dyDescent="0.25">
      <c r="B16" s="329" t="s">
        <v>153</v>
      </c>
      <c r="C16" s="329"/>
      <c r="D16" s="328"/>
      <c r="E16" s="328"/>
      <c r="F16" s="328"/>
      <c r="G16" s="328"/>
      <c r="H16" s="328"/>
      <c r="I16" s="328"/>
      <c r="J16" s="328"/>
      <c r="K16" s="328"/>
      <c r="L16" s="328"/>
      <c r="M16" s="328"/>
    </row>
    <row r="17" spans="2:13" x14ac:dyDescent="0.25">
      <c r="B17" s="329" t="s">
        <v>154</v>
      </c>
      <c r="C17" s="329"/>
      <c r="D17" s="328"/>
      <c r="E17" s="328"/>
      <c r="F17" s="328"/>
      <c r="G17" s="328"/>
      <c r="H17" s="328"/>
      <c r="I17" s="328"/>
      <c r="J17" s="328"/>
      <c r="K17" s="328"/>
      <c r="L17" s="328"/>
      <c r="M17" s="328"/>
    </row>
    <row r="18" spans="2:13" x14ac:dyDescent="0.25">
      <c r="B18" s="329" t="s">
        <v>155</v>
      </c>
      <c r="C18" s="329"/>
      <c r="D18" s="328"/>
      <c r="E18" s="328"/>
      <c r="F18" s="328"/>
      <c r="G18" s="328"/>
      <c r="H18" s="328"/>
      <c r="I18" s="328"/>
      <c r="J18" s="328"/>
      <c r="K18" s="328"/>
      <c r="L18" s="328"/>
      <c r="M18" s="328"/>
    </row>
    <row r="19" spans="2:13" x14ac:dyDescent="0.25">
      <c r="B19" s="329" t="s">
        <v>156</v>
      </c>
      <c r="C19" s="329"/>
      <c r="D19" s="328"/>
      <c r="E19" s="328"/>
      <c r="F19" s="328"/>
      <c r="G19" s="328"/>
      <c r="H19" s="328"/>
      <c r="I19" s="328"/>
      <c r="J19" s="328"/>
      <c r="K19" s="328"/>
      <c r="L19" s="328"/>
      <c r="M19" s="328"/>
    </row>
    <row r="20" spans="2:13" s="37" customFormat="1" x14ac:dyDescent="0.25">
      <c r="C20" s="281"/>
      <c r="D20" s="282"/>
      <c r="E20" s="282"/>
      <c r="F20" s="282"/>
      <c r="G20" s="282"/>
      <c r="H20" s="282"/>
      <c r="I20" s="282"/>
      <c r="J20" s="282"/>
      <c r="K20" s="282"/>
      <c r="L20" s="282"/>
    </row>
    <row r="21" spans="2:13" x14ac:dyDescent="0.25">
      <c r="D21" s="327" t="s">
        <v>109</v>
      </c>
      <c r="E21" s="327"/>
      <c r="F21" s="327"/>
      <c r="G21" s="327"/>
      <c r="H21" s="327"/>
      <c r="I21" s="327"/>
      <c r="J21" s="327"/>
      <c r="K21" s="327"/>
      <c r="L21" s="327"/>
      <c r="M21" s="327"/>
    </row>
    <row r="22" spans="2:13" s="162" customFormat="1" ht="35.25" customHeight="1" x14ac:dyDescent="0.25">
      <c r="B22" s="330" t="s">
        <v>157</v>
      </c>
      <c r="C22" s="330"/>
      <c r="D22" s="328"/>
      <c r="E22" s="328"/>
      <c r="F22" s="328"/>
      <c r="G22" s="328"/>
      <c r="H22" s="328"/>
      <c r="I22" s="328"/>
      <c r="J22" s="328"/>
      <c r="K22" s="328"/>
      <c r="L22" s="328"/>
      <c r="M22" s="328"/>
    </row>
    <row r="23" spans="2:13" ht="16.5" customHeight="1" x14ac:dyDescent="0.25">
      <c r="B23" s="329" t="s">
        <v>158</v>
      </c>
      <c r="C23" s="329"/>
      <c r="D23" s="328"/>
      <c r="E23" s="328"/>
      <c r="F23" s="328"/>
      <c r="G23" s="328"/>
      <c r="H23" s="328"/>
      <c r="I23" s="328"/>
      <c r="J23" s="328"/>
      <c r="K23" s="328"/>
      <c r="L23" s="328"/>
      <c r="M23" s="328"/>
    </row>
  </sheetData>
  <sheetProtection password="CC6D" sheet="1" objects="1" scenarios="1"/>
  <mergeCells count="38">
    <mergeCell ref="D17:M17"/>
    <mergeCell ref="D16:M16"/>
    <mergeCell ref="D15:M15"/>
    <mergeCell ref="D14:M14"/>
    <mergeCell ref="B1:M1"/>
    <mergeCell ref="D2:E2"/>
    <mergeCell ref="G2:H2"/>
    <mergeCell ref="I2:J2"/>
    <mergeCell ref="K2:L2"/>
    <mergeCell ref="B6:C6"/>
    <mergeCell ref="B5:C5"/>
    <mergeCell ref="B16:C16"/>
    <mergeCell ref="B15:C15"/>
    <mergeCell ref="B14:C14"/>
    <mergeCell ref="B11:C11"/>
    <mergeCell ref="B10:C10"/>
    <mergeCell ref="D23:M23"/>
    <mergeCell ref="D22:M22"/>
    <mergeCell ref="D19:M19"/>
    <mergeCell ref="D18:M18"/>
    <mergeCell ref="D21:M21"/>
    <mergeCell ref="B23:C23"/>
    <mergeCell ref="B22:C22"/>
    <mergeCell ref="B19:C19"/>
    <mergeCell ref="B18:C18"/>
    <mergeCell ref="B17:C17"/>
    <mergeCell ref="B9:C9"/>
    <mergeCell ref="B8:C8"/>
    <mergeCell ref="B7:C7"/>
    <mergeCell ref="D6:M6"/>
    <mergeCell ref="D5:M5"/>
    <mergeCell ref="D4:M4"/>
    <mergeCell ref="D13:M13"/>
    <mergeCell ref="D11:M11"/>
    <mergeCell ref="D10:M10"/>
    <mergeCell ref="D9:M9"/>
    <mergeCell ref="D8:M8"/>
    <mergeCell ref="D7:M7"/>
  </mergeCells>
  <hyperlinks>
    <hyperlink ref="C2" location="Instructions!A1" display="Instructions"/>
    <hyperlink ref="D2:E2" location="'Bulk Estimator'!A1" display="Bulk Estimator"/>
    <hyperlink ref="F2" location="'Other Costs'!A1" display="Other Costs"/>
    <hyperlink ref="G2:H2" location="'Water Disposal &amp; Conditions'!A1" display="Water Disposal &amp; Conditions"/>
    <hyperlink ref="I2:J2" location="'Cost Summary'!A1" display="Cost Summary"/>
    <hyperlink ref="K2:L2" location="'Hauling Estimator'!A1" display="Hauling Estimator"/>
  </hyperlinks>
  <printOptions horizontalCentered="1"/>
  <pageMargins left="0.2" right="0.2" top="0.75" bottom="0.25" header="0.3" footer="0.3"/>
  <pageSetup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2"/>
  <sheetViews>
    <sheetView showGridLines="0" workbookViewId="0">
      <pane ySplit="4" topLeftCell="A5" activePane="bottomLeft" state="frozen"/>
      <selection pane="bottomLeft" activeCell="O9" sqref="O9"/>
    </sheetView>
  </sheetViews>
  <sheetFormatPr defaultRowHeight="15" x14ac:dyDescent="0.25"/>
  <cols>
    <col min="1" max="1" width="11.85546875" style="38" customWidth="1"/>
    <col min="2" max="2" width="23" style="38" customWidth="1"/>
    <col min="3" max="3" width="8.140625" style="38" customWidth="1"/>
    <col min="4" max="4" width="9.28515625" style="38" customWidth="1"/>
    <col min="5" max="5" width="5.42578125" style="38" customWidth="1"/>
    <col min="6" max="6" width="9.140625" style="38" customWidth="1"/>
    <col min="7" max="13" width="12.7109375" style="38" customWidth="1"/>
    <col min="14" max="14" width="4" style="38" customWidth="1"/>
    <col min="15" max="15" width="15.28515625" style="38" customWidth="1"/>
    <col min="16" max="16" width="4.42578125" style="38" customWidth="1"/>
    <col min="17" max="17" width="8.28515625" style="38" customWidth="1"/>
    <col min="18" max="19" width="11.140625" style="38" customWidth="1"/>
    <col min="20" max="16384" width="9.140625" style="38"/>
  </cols>
  <sheetData>
    <row r="1" spans="1:19" ht="22.5" customHeight="1" thickTop="1" thickBot="1" x14ac:dyDescent="0.3">
      <c r="A1" s="37"/>
      <c r="B1" s="336" t="s">
        <v>11</v>
      </c>
      <c r="C1" s="336"/>
      <c r="D1" s="336"/>
      <c r="E1" s="339" t="s">
        <v>9</v>
      </c>
      <c r="F1" s="339"/>
      <c r="G1" s="339"/>
      <c r="H1" s="339"/>
      <c r="I1" s="340"/>
      <c r="J1" s="283" t="s">
        <v>0</v>
      </c>
      <c r="K1" s="337" t="s">
        <v>1</v>
      </c>
      <c r="L1" s="338"/>
      <c r="M1" s="283" t="s">
        <v>2</v>
      </c>
      <c r="N1" s="78"/>
      <c r="O1" s="78"/>
      <c r="P1" s="78"/>
      <c r="Q1" s="78"/>
      <c r="R1" s="78"/>
      <c r="S1" s="78"/>
    </row>
    <row r="2" spans="1:19" s="6" customFormat="1" ht="21" customHeight="1" thickTop="1" thickBot="1" x14ac:dyDescent="0.3">
      <c r="B2" s="99"/>
      <c r="C2" s="159" t="s">
        <v>139</v>
      </c>
      <c r="D2" s="305">
        <v>500</v>
      </c>
      <c r="E2" s="339"/>
      <c r="F2" s="339"/>
      <c r="G2" s="339"/>
      <c r="H2" s="339"/>
      <c r="I2" s="340"/>
      <c r="J2" s="337" t="s">
        <v>3</v>
      </c>
      <c r="K2" s="338"/>
      <c r="L2" s="283" t="s">
        <v>4</v>
      </c>
      <c r="M2" s="284" t="s">
        <v>5</v>
      </c>
    </row>
    <row r="3" spans="1:19" s="6" customFormat="1" ht="18.95" customHeight="1" thickBot="1" x14ac:dyDescent="0.3">
      <c r="B3" s="157"/>
      <c r="C3" s="158" t="s">
        <v>140</v>
      </c>
      <c r="D3" s="305">
        <v>500</v>
      </c>
      <c r="E3" s="79"/>
      <c r="F3" s="80" t="s">
        <v>7</v>
      </c>
      <c r="G3" s="81">
        <v>1</v>
      </c>
      <c r="H3" s="81">
        <v>1</v>
      </c>
      <c r="I3" s="82">
        <v>1</v>
      </c>
      <c r="J3" s="82">
        <v>1</v>
      </c>
      <c r="K3" s="82">
        <v>1</v>
      </c>
      <c r="L3" s="82">
        <v>1</v>
      </c>
      <c r="M3" s="82" t="s">
        <v>6</v>
      </c>
      <c r="N3" s="5"/>
      <c r="O3" s="5"/>
      <c r="P3" s="5"/>
      <c r="Q3" s="5"/>
      <c r="R3" s="5"/>
      <c r="S3" s="5"/>
    </row>
    <row r="4" spans="1:19" s="6" customFormat="1" ht="18.95" customHeight="1" thickBot="1" x14ac:dyDescent="0.3">
      <c r="B4" s="117"/>
      <c r="C4" s="156" t="s">
        <v>141</v>
      </c>
      <c r="D4" s="306">
        <f>IF(VALUE(D2)&gt;0,IF(VALUE(D3)&gt;0,D2-D3,""),"")</f>
        <v>0</v>
      </c>
      <c r="E4" s="79"/>
      <c r="F4" s="80" t="s">
        <v>8</v>
      </c>
      <c r="G4" s="27">
        <v>500</v>
      </c>
      <c r="H4" s="27">
        <v>1000</v>
      </c>
      <c r="I4" s="27">
        <v>2000</v>
      </c>
      <c r="J4" s="27">
        <v>3000</v>
      </c>
      <c r="K4" s="27">
        <v>4000</v>
      </c>
      <c r="L4" s="27">
        <v>5000</v>
      </c>
      <c r="M4" s="41">
        <f>L4</f>
        <v>5000</v>
      </c>
      <c r="N4" s="42"/>
      <c r="O4" s="42"/>
      <c r="P4" s="42"/>
      <c r="Q4" s="42"/>
      <c r="R4" s="42"/>
      <c r="S4" s="42"/>
    </row>
    <row r="5" spans="1:19" s="6" customFormat="1" ht="18.95" customHeight="1" x14ac:dyDescent="0.25">
      <c r="C5" s="40"/>
      <c r="D5" s="40"/>
      <c r="E5" s="40"/>
      <c r="F5" s="26"/>
      <c r="G5" s="43"/>
      <c r="H5" s="44"/>
      <c r="I5" s="44"/>
      <c r="J5" s="44"/>
      <c r="K5" s="44"/>
      <c r="L5" s="44"/>
      <c r="M5" s="44"/>
      <c r="N5" s="42"/>
      <c r="O5" s="42"/>
      <c r="P5" s="42"/>
      <c r="Q5" s="42"/>
      <c r="R5" s="42"/>
      <c r="S5" s="42"/>
    </row>
    <row r="6" spans="1:19" s="6" customFormat="1" ht="18.95" customHeight="1" x14ac:dyDescent="0.25">
      <c r="B6" s="99"/>
      <c r="C6" s="100"/>
      <c r="D6" s="100"/>
      <c r="E6" s="100"/>
      <c r="F6" s="101" t="s">
        <v>132</v>
      </c>
      <c r="G6" s="102">
        <f>IF(COUNTA(D2),IF(D2&lt;=G4,D2,""),"")</f>
        <v>500</v>
      </c>
      <c r="H6" s="102" t="str">
        <f>IF($D$2&gt;G4,IF($D$2&lt;=H4,$D$2,""),"")</f>
        <v/>
      </c>
      <c r="I6" s="102" t="str">
        <f>IF($D$2&gt;H4,IF($D$2&lt;=I4,$D$2,""),"")</f>
        <v/>
      </c>
      <c r="J6" s="102" t="str">
        <f>IF($D$2&gt;I4,IF($D$2&lt;=J4,$D$2,""),"")</f>
        <v/>
      </c>
      <c r="K6" s="102" t="str">
        <f>IF($D$2&gt;J4,IF($D$2&lt;=K4,$D$2,""),"")</f>
        <v/>
      </c>
      <c r="L6" s="102" t="str">
        <f>IF($D$2&gt;K4,IF($D$2&lt;=L4,$D$2,""),"")</f>
        <v/>
      </c>
      <c r="M6" s="103" t="str">
        <f>IF($D$2&gt;L4,D2,"")</f>
        <v/>
      </c>
      <c r="N6" s="42"/>
      <c r="O6" s="42"/>
      <c r="P6" s="42"/>
      <c r="Q6" s="42"/>
      <c r="R6" s="42"/>
      <c r="S6" s="42"/>
    </row>
    <row r="7" spans="1:19" s="6" customFormat="1" ht="12" customHeight="1" x14ac:dyDescent="0.25">
      <c r="C7" s="11"/>
      <c r="D7" s="12"/>
      <c r="E7" s="12"/>
      <c r="F7" s="1"/>
      <c r="G7" s="1"/>
      <c r="H7" s="1"/>
      <c r="I7" s="1"/>
      <c r="J7" s="1"/>
      <c r="L7" s="5"/>
      <c r="M7" s="13"/>
      <c r="N7" s="13"/>
      <c r="O7" s="13"/>
      <c r="P7" s="13"/>
      <c r="Q7" s="13"/>
      <c r="R7" s="13"/>
      <c r="S7" s="13"/>
    </row>
    <row r="8" spans="1:19" s="40" customFormat="1" ht="18.95" customHeight="1" x14ac:dyDescent="0.25">
      <c r="B8" s="108"/>
      <c r="C8" s="109">
        <f>IF(VALUE(D2)&gt;0,IF(VALUE(D3)&gt;0,D4/D2,""),"")</f>
        <v>0</v>
      </c>
      <c r="D8" s="110"/>
      <c r="E8" s="111"/>
      <c r="F8" s="112" t="s">
        <v>133</v>
      </c>
      <c r="G8" s="111">
        <f t="shared" ref="G8:M8" si="0">IF(SUM(G6:G6)&gt;0,$D$4,"")</f>
        <v>0</v>
      </c>
      <c r="H8" s="111" t="str">
        <f t="shared" si="0"/>
        <v/>
      </c>
      <c r="I8" s="111" t="str">
        <f t="shared" si="0"/>
        <v/>
      </c>
      <c r="J8" s="111" t="str">
        <f t="shared" si="0"/>
        <v/>
      </c>
      <c r="K8" s="111" t="str">
        <f t="shared" si="0"/>
        <v/>
      </c>
      <c r="L8" s="111" t="str">
        <f t="shared" si="0"/>
        <v/>
      </c>
      <c r="M8" s="113" t="str">
        <f t="shared" si="0"/>
        <v/>
      </c>
    </row>
    <row r="9" spans="1:19" s="6" customFormat="1" ht="18.95" customHeight="1" x14ac:dyDescent="0.25">
      <c r="B9" s="120"/>
      <c r="C9" s="121"/>
      <c r="D9" s="122"/>
      <c r="E9" s="122"/>
      <c r="F9" s="123" t="s">
        <v>115</v>
      </c>
      <c r="G9" s="104"/>
      <c r="H9" s="104"/>
      <c r="I9" s="104"/>
      <c r="J9" s="104"/>
      <c r="K9" s="105"/>
      <c r="L9" s="106"/>
      <c r="M9" s="107"/>
      <c r="N9" s="14"/>
      <c r="O9" s="3"/>
      <c r="P9" s="3"/>
      <c r="Q9" s="3"/>
      <c r="R9" s="4"/>
      <c r="S9" s="3"/>
    </row>
    <row r="10" spans="1:19" s="6" customFormat="1" ht="18.95" customHeight="1" x14ac:dyDescent="0.25">
      <c r="B10" s="124"/>
      <c r="C10" s="97"/>
      <c r="D10" s="98"/>
      <c r="E10" s="98"/>
      <c r="F10" s="125" t="s">
        <v>116</v>
      </c>
      <c r="G10" s="71"/>
      <c r="H10" s="71"/>
      <c r="I10" s="71"/>
      <c r="J10" s="71"/>
      <c r="K10" s="75"/>
      <c r="L10" s="76"/>
      <c r="M10" s="76"/>
      <c r="N10" s="16"/>
      <c r="O10" s="17"/>
      <c r="P10" s="17"/>
      <c r="Q10" s="18"/>
      <c r="R10" s="19"/>
      <c r="S10" s="18"/>
    </row>
    <row r="11" spans="1:19" s="6" customFormat="1" ht="18.95" customHeight="1" x14ac:dyDescent="0.25">
      <c r="B11" s="126"/>
      <c r="C11" s="127"/>
      <c r="D11" s="128"/>
      <c r="E11" s="128"/>
      <c r="F11" s="129" t="s">
        <v>117</v>
      </c>
      <c r="G11" s="114"/>
      <c r="H11" s="114"/>
      <c r="I11" s="114"/>
      <c r="J11" s="114"/>
      <c r="K11" s="115"/>
      <c r="L11" s="116"/>
      <c r="M11" s="116"/>
      <c r="N11" s="20"/>
      <c r="O11" s="17"/>
      <c r="P11" s="17"/>
      <c r="Q11" s="18"/>
      <c r="R11" s="19"/>
      <c r="S11" s="18"/>
    </row>
    <row r="12" spans="1:19" s="6" customFormat="1" ht="18.95" customHeight="1" x14ac:dyDescent="0.25">
      <c r="B12" s="343" t="s">
        <v>136</v>
      </c>
      <c r="C12" s="344"/>
      <c r="D12" s="344"/>
      <c r="E12" s="344"/>
      <c r="F12" s="344"/>
      <c r="G12" s="118">
        <f>SUM(G$9:G$11)</f>
        <v>0</v>
      </c>
      <c r="H12" s="118">
        <f t="shared" ref="H12:M12" si="1">SUM(H$9:H$11)</f>
        <v>0</v>
      </c>
      <c r="I12" s="118">
        <f t="shared" si="1"/>
        <v>0</v>
      </c>
      <c r="J12" s="118">
        <f t="shared" si="1"/>
        <v>0</v>
      </c>
      <c r="K12" s="118">
        <f t="shared" si="1"/>
        <v>0</v>
      </c>
      <c r="L12" s="118">
        <f t="shared" si="1"/>
        <v>0</v>
      </c>
      <c r="M12" s="119">
        <f t="shared" si="1"/>
        <v>0</v>
      </c>
      <c r="N12" s="20"/>
      <c r="O12" s="66"/>
      <c r="P12" s="66"/>
      <c r="Q12" s="67"/>
      <c r="R12" s="65"/>
      <c r="S12" s="18"/>
    </row>
    <row r="13" spans="1:19" s="6" customFormat="1" ht="12" customHeight="1" x14ac:dyDescent="0.25">
      <c r="C13" s="8"/>
      <c r="D13" s="28"/>
      <c r="E13" s="28"/>
      <c r="F13" s="28"/>
      <c r="G13" s="28"/>
      <c r="H13" s="28"/>
      <c r="I13" s="28"/>
      <c r="J13" s="28"/>
      <c r="L13" s="15"/>
      <c r="M13" s="20"/>
      <c r="N13" s="20"/>
      <c r="O13" s="17"/>
      <c r="P13" s="17"/>
      <c r="Q13" s="18"/>
      <c r="R13" s="19"/>
      <c r="S13" s="18"/>
    </row>
    <row r="14" spans="1:19" s="40" customFormat="1" ht="18.95" customHeight="1" x14ac:dyDescent="0.25">
      <c r="B14" s="130"/>
      <c r="C14" s="131">
        <f>IF(VALUE(D2)&gt;0,IF(VALUE(D3)&gt;0,D3/D2,""),"")</f>
        <v>1</v>
      </c>
      <c r="D14" s="132"/>
      <c r="E14" s="132"/>
      <c r="F14" s="133" t="s">
        <v>134</v>
      </c>
      <c r="G14" s="307">
        <f t="shared" ref="G14:M14" si="2">IF(SUM(G$6:G$6)&gt;0,$D$3,"")</f>
        <v>500</v>
      </c>
      <c r="H14" s="307" t="str">
        <f t="shared" si="2"/>
        <v/>
      </c>
      <c r="I14" s="307" t="str">
        <f t="shared" si="2"/>
        <v/>
      </c>
      <c r="J14" s="307" t="str">
        <f t="shared" si="2"/>
        <v/>
      </c>
      <c r="K14" s="307" t="str">
        <f t="shared" si="2"/>
        <v/>
      </c>
      <c r="L14" s="307" t="str">
        <f t="shared" si="2"/>
        <v/>
      </c>
      <c r="M14" s="308" t="str">
        <f t="shared" si="2"/>
        <v/>
      </c>
      <c r="N14" s="20"/>
      <c r="O14" s="17"/>
      <c r="P14" s="17"/>
      <c r="Q14" s="18"/>
      <c r="R14" s="19"/>
      <c r="S14" s="18"/>
    </row>
    <row r="15" spans="1:19" s="6" customFormat="1" ht="18.95" customHeight="1" x14ac:dyDescent="0.25">
      <c r="B15" s="134"/>
      <c r="C15" s="135"/>
      <c r="D15" s="136"/>
      <c r="E15" s="136"/>
      <c r="F15" s="137" t="s">
        <v>118</v>
      </c>
      <c r="G15" s="104"/>
      <c r="H15" s="104"/>
      <c r="I15" s="104"/>
      <c r="J15" s="104"/>
      <c r="K15" s="105"/>
      <c r="L15" s="106"/>
      <c r="M15" s="107"/>
      <c r="N15" s="20"/>
      <c r="O15" s="17"/>
      <c r="P15" s="17"/>
      <c r="Q15" s="18"/>
      <c r="R15" s="19"/>
      <c r="S15" s="18"/>
    </row>
    <row r="16" spans="1:19" s="6" customFormat="1" ht="18.95" customHeight="1" x14ac:dyDescent="0.25">
      <c r="B16" s="138"/>
      <c r="C16" s="29"/>
      <c r="D16" s="83"/>
      <c r="E16" s="83"/>
      <c r="F16" s="139" t="s">
        <v>119</v>
      </c>
      <c r="G16" s="71"/>
      <c r="H16" s="71"/>
      <c r="I16" s="71"/>
      <c r="J16" s="71"/>
      <c r="K16" s="75"/>
      <c r="L16" s="76"/>
      <c r="M16" s="76"/>
      <c r="N16" s="20"/>
      <c r="O16" s="17"/>
      <c r="P16" s="17"/>
      <c r="Q16" s="18"/>
      <c r="R16" s="19"/>
      <c r="S16" s="18"/>
    </row>
    <row r="17" spans="1:19" s="6" customFormat="1" ht="18.95" customHeight="1" x14ac:dyDescent="0.3">
      <c r="B17" s="138"/>
      <c r="C17" s="45"/>
      <c r="D17" s="84"/>
      <c r="E17" s="84"/>
      <c r="F17" s="140" t="s">
        <v>120</v>
      </c>
      <c r="G17" s="71"/>
      <c r="H17" s="71"/>
      <c r="I17" s="71"/>
      <c r="J17" s="71"/>
      <c r="K17" s="75"/>
      <c r="L17" s="76"/>
      <c r="M17" s="76"/>
      <c r="N17" s="46"/>
      <c r="O17" s="47"/>
      <c r="P17" s="47"/>
      <c r="Q17" s="10"/>
      <c r="R17" s="48"/>
      <c r="S17" s="10"/>
    </row>
    <row r="18" spans="1:19" s="6" customFormat="1" ht="18.95" customHeight="1" x14ac:dyDescent="0.25">
      <c r="B18" s="138"/>
      <c r="C18" s="45"/>
      <c r="D18" s="84"/>
      <c r="E18" s="84"/>
      <c r="F18" s="140" t="s">
        <v>121</v>
      </c>
      <c r="G18" s="71"/>
      <c r="H18" s="71"/>
      <c r="I18" s="71"/>
      <c r="J18" s="71"/>
      <c r="K18" s="72"/>
      <c r="L18" s="73"/>
      <c r="M18" s="74"/>
    </row>
    <row r="19" spans="1:19" s="6" customFormat="1" ht="18.95" customHeight="1" x14ac:dyDescent="0.25">
      <c r="B19" s="138"/>
      <c r="C19" s="45"/>
      <c r="D19" s="84"/>
      <c r="E19" s="84"/>
      <c r="F19" s="140" t="s">
        <v>122</v>
      </c>
      <c r="G19" s="71"/>
      <c r="H19" s="71"/>
      <c r="I19" s="71"/>
      <c r="J19" s="71"/>
      <c r="K19" s="75"/>
      <c r="L19" s="76"/>
      <c r="M19" s="76"/>
    </row>
    <row r="20" spans="1:19" s="6" customFormat="1" ht="18.95" customHeight="1" x14ac:dyDescent="0.25">
      <c r="B20" s="138"/>
      <c r="C20" s="30"/>
      <c r="D20" s="86"/>
      <c r="E20" s="87"/>
      <c r="F20" s="141" t="s">
        <v>123</v>
      </c>
      <c r="G20" s="71"/>
      <c r="H20" s="71"/>
      <c r="I20" s="71"/>
      <c r="J20" s="71"/>
      <c r="K20" s="75"/>
      <c r="L20" s="76"/>
      <c r="M20" s="76"/>
      <c r="N20" s="5"/>
      <c r="O20" s="5"/>
      <c r="P20" s="5"/>
      <c r="Q20" s="5"/>
      <c r="R20" s="5"/>
      <c r="S20" s="5"/>
    </row>
    <row r="21" spans="1:19" s="6" customFormat="1" ht="18.95" customHeight="1" x14ac:dyDescent="0.25">
      <c r="B21" s="142"/>
      <c r="C21" s="143"/>
      <c r="D21" s="144"/>
      <c r="E21" s="145"/>
      <c r="F21" s="146" t="s">
        <v>124</v>
      </c>
      <c r="G21" s="71"/>
      <c r="H21" s="71"/>
      <c r="I21" s="71"/>
      <c r="J21" s="71"/>
      <c r="K21" s="75"/>
      <c r="L21" s="76"/>
      <c r="M21" s="76"/>
      <c r="N21" s="42"/>
      <c r="O21" s="42"/>
      <c r="P21" s="42"/>
      <c r="Q21" s="42"/>
      <c r="R21" s="42"/>
      <c r="S21" s="42"/>
    </row>
    <row r="22" spans="1:19" s="40" customFormat="1" ht="18.95" customHeight="1" x14ac:dyDescent="0.25">
      <c r="B22" s="147"/>
      <c r="C22" s="148"/>
      <c r="D22" s="149"/>
      <c r="E22" s="150"/>
      <c r="F22" s="309" t="s">
        <v>52</v>
      </c>
      <c r="G22" s="151">
        <f>SUM(G$15:G$21)</f>
        <v>0</v>
      </c>
      <c r="H22" s="151">
        <f t="shared" ref="H22:M22" si="3">SUM(H$15:H$21)</f>
        <v>0</v>
      </c>
      <c r="I22" s="151">
        <f t="shared" si="3"/>
        <v>0</v>
      </c>
      <c r="J22" s="151">
        <f t="shared" si="3"/>
        <v>0</v>
      </c>
      <c r="K22" s="151">
        <f t="shared" si="3"/>
        <v>0</v>
      </c>
      <c r="L22" s="151">
        <f t="shared" si="3"/>
        <v>0</v>
      </c>
      <c r="M22" s="152">
        <f t="shared" si="3"/>
        <v>0</v>
      </c>
      <c r="N22" s="90"/>
      <c r="O22" s="90"/>
      <c r="P22" s="90"/>
      <c r="Q22" s="90"/>
      <c r="R22" s="90"/>
      <c r="S22" s="90"/>
    </row>
    <row r="23" spans="1:19" s="6" customFormat="1" ht="12" customHeight="1" x14ac:dyDescent="0.25">
      <c r="A23" s="153"/>
      <c r="B23" s="45"/>
      <c r="C23" s="31"/>
      <c r="D23" s="32"/>
      <c r="E23" s="32"/>
      <c r="F23" s="32"/>
      <c r="G23" s="32"/>
      <c r="H23" s="32"/>
      <c r="I23" s="32"/>
      <c r="J23" s="32"/>
      <c r="K23" s="45"/>
      <c r="L23" s="45"/>
      <c r="M23" s="45"/>
      <c r="N23" s="321"/>
    </row>
    <row r="24" spans="1:19" s="6" customFormat="1" ht="15.75" x14ac:dyDescent="0.25">
      <c r="A24" s="153"/>
      <c r="B24" s="45"/>
      <c r="C24" s="33"/>
      <c r="D24" s="49"/>
      <c r="E24" s="49"/>
      <c r="F24" s="88" t="s">
        <v>125</v>
      </c>
      <c r="G24" s="71"/>
      <c r="H24" s="71"/>
      <c r="I24" s="71"/>
      <c r="J24" s="71"/>
      <c r="K24" s="72"/>
      <c r="L24" s="73"/>
      <c r="M24" s="74"/>
      <c r="N24" s="14"/>
      <c r="O24" s="3"/>
      <c r="P24" s="3"/>
      <c r="Q24" s="3"/>
      <c r="R24" s="4"/>
      <c r="S24" s="3"/>
    </row>
    <row r="25" spans="1:19" s="6" customFormat="1" ht="18.75" x14ac:dyDescent="0.25">
      <c r="A25" s="153"/>
      <c r="B25" s="45"/>
      <c r="C25" s="34"/>
      <c r="D25" s="50"/>
      <c r="E25" s="50"/>
      <c r="F25" s="89" t="s">
        <v>126</v>
      </c>
      <c r="G25" s="71"/>
      <c r="H25" s="71"/>
      <c r="I25" s="71"/>
      <c r="J25" s="71"/>
      <c r="K25" s="75"/>
      <c r="L25" s="76"/>
      <c r="M25" s="76"/>
      <c r="N25" s="22"/>
      <c r="O25" s="17"/>
      <c r="P25" s="17"/>
      <c r="Q25" s="18"/>
      <c r="R25" s="19"/>
      <c r="S25" s="18"/>
    </row>
    <row r="26" spans="1:19" s="6" customFormat="1" ht="18.75" x14ac:dyDescent="0.25">
      <c r="A26" s="153"/>
      <c r="B26" s="45"/>
      <c r="C26" s="35"/>
      <c r="D26" s="36"/>
      <c r="E26" s="36"/>
      <c r="F26" s="85" t="s">
        <v>127</v>
      </c>
      <c r="G26" s="114"/>
      <c r="H26" s="114"/>
      <c r="I26" s="114"/>
      <c r="J26" s="114"/>
      <c r="K26" s="115"/>
      <c r="L26" s="116"/>
      <c r="M26" s="116"/>
      <c r="N26" s="22"/>
      <c r="O26" s="17"/>
      <c r="P26" s="17"/>
      <c r="Q26" s="18"/>
      <c r="R26" s="19"/>
      <c r="S26" s="18"/>
    </row>
    <row r="27" spans="1:19" s="6" customFormat="1" ht="18.75" x14ac:dyDescent="0.25">
      <c r="B27" s="345" t="s">
        <v>135</v>
      </c>
      <c r="C27" s="346"/>
      <c r="D27" s="346"/>
      <c r="E27" s="346"/>
      <c r="F27" s="346"/>
      <c r="G27" s="151">
        <f>SUM(G$24:G$26)+G$22</f>
        <v>0</v>
      </c>
      <c r="H27" s="151">
        <f t="shared" ref="H27:M27" si="4">SUM(H$24:H$26)+H$22</f>
        <v>0</v>
      </c>
      <c r="I27" s="151">
        <f t="shared" si="4"/>
        <v>0</v>
      </c>
      <c r="J27" s="151">
        <f t="shared" si="4"/>
        <v>0</v>
      </c>
      <c r="K27" s="151">
        <f t="shared" si="4"/>
        <v>0</v>
      </c>
      <c r="L27" s="151">
        <f t="shared" si="4"/>
        <v>0</v>
      </c>
      <c r="M27" s="152">
        <f t="shared" si="4"/>
        <v>0</v>
      </c>
      <c r="N27" s="22"/>
      <c r="O27" s="17"/>
      <c r="P27" s="17"/>
      <c r="Q27" s="18"/>
      <c r="R27" s="19"/>
      <c r="S27" s="18"/>
    </row>
    <row r="28" spans="1:19" s="6" customFormat="1" ht="12" customHeight="1" x14ac:dyDescent="0.25">
      <c r="C28" s="9"/>
      <c r="D28" s="28"/>
      <c r="E28" s="28"/>
      <c r="F28" s="28"/>
      <c r="G28" s="28"/>
      <c r="H28" s="28"/>
      <c r="I28" s="28"/>
      <c r="J28" s="23"/>
      <c r="L28" s="15"/>
      <c r="M28" s="22"/>
      <c r="N28" s="22"/>
      <c r="O28" s="17"/>
      <c r="P28" s="17"/>
      <c r="Q28" s="18"/>
      <c r="R28" s="19"/>
      <c r="S28" s="18"/>
    </row>
    <row r="29" spans="1:19" s="6" customFormat="1" ht="18.75" x14ac:dyDescent="0.25">
      <c r="B29" s="347" t="s">
        <v>137</v>
      </c>
      <c r="C29" s="348"/>
      <c r="D29" s="348"/>
      <c r="E29" s="348"/>
      <c r="F29" s="348"/>
      <c r="G29" s="154">
        <f>SUM(G$27,G$12)</f>
        <v>0</v>
      </c>
      <c r="H29" s="154">
        <f t="shared" ref="H29:M29" si="5">SUM(H$27,H$12)</f>
        <v>0</v>
      </c>
      <c r="I29" s="154">
        <f t="shared" si="5"/>
        <v>0</v>
      </c>
      <c r="J29" s="154">
        <f t="shared" si="5"/>
        <v>0</v>
      </c>
      <c r="K29" s="154">
        <f t="shared" si="5"/>
        <v>0</v>
      </c>
      <c r="L29" s="154">
        <f t="shared" si="5"/>
        <v>0</v>
      </c>
      <c r="M29" s="155">
        <f t="shared" si="5"/>
        <v>0</v>
      </c>
      <c r="N29" s="22"/>
      <c r="O29" s="66"/>
      <c r="P29" s="17"/>
      <c r="Q29" s="18"/>
      <c r="R29" s="19"/>
      <c r="S29" s="18"/>
    </row>
    <row r="30" spans="1:19" s="6" customFormat="1" ht="18.75" x14ac:dyDescent="0.25">
      <c r="B30" s="349" t="s">
        <v>138</v>
      </c>
      <c r="C30" s="348"/>
      <c r="D30" s="348"/>
      <c r="E30" s="348"/>
      <c r="F30" s="348"/>
      <c r="G30" s="154">
        <f>IF(VALUE(D3)&gt;0,IF(SUM(G$8:G$8)&gt;=0,IF(SUM(G$14:G$14)&gt;0,(G$8*G$12)+(G$14*G$27),""),""),"")</f>
        <v>0</v>
      </c>
      <c r="H30" s="154" t="str">
        <f>IF(VALUE($D$3)&gt;0,IF(SUM(H$6:H$6)&gt;0,(H$8*H$12)+(H$14*H$27),""),"")</f>
        <v/>
      </c>
      <c r="I30" s="154" t="str">
        <f t="shared" ref="I30:M30" si="6">IF(VALUE($D$3)&gt;0,IF(SUM(I$6:I$6)&gt;0,(I$8*I$12)+(I$14*I$27),""),"")</f>
        <v/>
      </c>
      <c r="J30" s="154" t="str">
        <f t="shared" si="6"/>
        <v/>
      </c>
      <c r="K30" s="154" t="str">
        <f t="shared" si="6"/>
        <v/>
      </c>
      <c r="L30" s="154" t="str">
        <f t="shared" si="6"/>
        <v/>
      </c>
      <c r="M30" s="154" t="str">
        <f t="shared" si="6"/>
        <v/>
      </c>
      <c r="N30" s="22"/>
      <c r="O30" s="17"/>
      <c r="P30" s="17"/>
      <c r="Q30" s="18"/>
      <c r="R30" s="19"/>
      <c r="S30" s="18"/>
    </row>
    <row r="31" spans="1:19" s="6" customFormat="1" ht="19.5" thickBot="1" x14ac:dyDescent="0.3">
      <c r="C31" s="9"/>
      <c r="D31" s="23"/>
      <c r="E31" s="23"/>
      <c r="F31" s="23"/>
      <c r="G31" s="23"/>
      <c r="H31" s="23"/>
      <c r="I31" s="23"/>
      <c r="J31" s="23"/>
      <c r="L31" s="15"/>
      <c r="M31" s="21"/>
      <c r="N31" s="22"/>
      <c r="O31" s="17"/>
      <c r="P31" s="17"/>
      <c r="Q31" s="18"/>
      <c r="R31" s="19"/>
      <c r="S31" s="18"/>
    </row>
    <row r="32" spans="1:19" s="6" customFormat="1" ht="21.75" thickBot="1" x14ac:dyDescent="0.4">
      <c r="B32" s="96"/>
      <c r="C32" s="69"/>
      <c r="D32" s="70"/>
      <c r="E32" s="70"/>
      <c r="F32" s="287" t="s">
        <v>113</v>
      </c>
      <c r="G32" s="341">
        <f>IF(VALUE(D2)&gt;0,IF(VALUE(D3)&gt;0,SUM(G30:M30),""),"")</f>
        <v>0</v>
      </c>
      <c r="H32" s="342"/>
      <c r="I32" s="91" t="s">
        <v>10</v>
      </c>
      <c r="J32" s="92">
        <f>SUM(G6:M6)</f>
        <v>500</v>
      </c>
      <c r="K32" s="93" t="s">
        <v>11</v>
      </c>
      <c r="L32" s="94"/>
      <c r="M32" s="95"/>
      <c r="N32" s="46"/>
      <c r="O32" s="47"/>
      <c r="P32" s="47"/>
      <c r="Q32" s="10"/>
      <c r="R32" s="48"/>
      <c r="S32" s="10"/>
    </row>
    <row r="33" spans="3:19" s="6" customFormat="1" ht="15.75" x14ac:dyDescent="0.25">
      <c r="C33" s="68"/>
      <c r="D33" s="23"/>
      <c r="E33" s="23"/>
      <c r="F33" s="23"/>
      <c r="G33" s="334" t="s">
        <v>114</v>
      </c>
      <c r="H33" s="334"/>
      <c r="I33" s="334"/>
      <c r="J33" s="334"/>
      <c r="K33" s="334"/>
      <c r="L33" s="334"/>
      <c r="M33" s="334"/>
    </row>
    <row r="34" spans="3:19" s="6" customFormat="1" x14ac:dyDescent="0.25">
      <c r="C34" s="9"/>
      <c r="D34" s="23"/>
      <c r="E34" s="23"/>
      <c r="F34" s="23"/>
      <c r="G34" s="335"/>
      <c r="H34" s="335"/>
      <c r="I34" s="335"/>
      <c r="J34" s="335"/>
      <c r="K34" s="335"/>
      <c r="L34" s="335"/>
      <c r="M34" s="335"/>
      <c r="O34" s="51"/>
      <c r="P34" s="52"/>
    </row>
    <row r="35" spans="3:19" s="6" customFormat="1" ht="15.75" customHeight="1" x14ac:dyDescent="0.25">
      <c r="C35" s="5"/>
      <c r="D35" s="23"/>
      <c r="E35" s="23"/>
      <c r="F35" s="23"/>
      <c r="G35" s="335"/>
      <c r="H35" s="335"/>
      <c r="I35" s="335"/>
      <c r="J35" s="335"/>
      <c r="K35" s="335"/>
      <c r="L35" s="335"/>
      <c r="M35" s="335"/>
      <c r="N35" s="53"/>
      <c r="O35" s="54"/>
      <c r="P35" s="55"/>
      <c r="Q35" s="56"/>
      <c r="R35" s="55"/>
      <c r="S35" s="56"/>
    </row>
    <row r="36" spans="3:19" s="6" customFormat="1" ht="15.75" customHeight="1" x14ac:dyDescent="0.25">
      <c r="C36" s="24"/>
      <c r="L36" s="53"/>
      <c r="M36" s="53"/>
      <c r="N36" s="53"/>
      <c r="O36" s="55"/>
      <c r="P36" s="55"/>
      <c r="Q36" s="56"/>
      <c r="R36" s="55"/>
      <c r="S36" s="56"/>
    </row>
    <row r="37" spans="3:19" s="6" customFormat="1" x14ac:dyDescent="0.25">
      <c r="C37" s="9"/>
      <c r="D37" s="23"/>
      <c r="E37" s="23"/>
      <c r="F37" s="23"/>
      <c r="G37" s="23"/>
      <c r="H37" s="23"/>
      <c r="I37" s="23"/>
      <c r="J37" s="23"/>
    </row>
    <row r="38" spans="3:19" s="6" customFormat="1" x14ac:dyDescent="0.25">
      <c r="C38" s="9"/>
      <c r="D38" s="23"/>
      <c r="E38" s="23"/>
      <c r="F38" s="23"/>
      <c r="G38" s="23"/>
      <c r="H38" s="23"/>
      <c r="I38" s="23"/>
      <c r="J38" s="23"/>
      <c r="L38" s="57"/>
      <c r="M38" s="57"/>
      <c r="N38" s="57"/>
      <c r="O38" s="57"/>
      <c r="P38" s="57"/>
      <c r="Q38" s="57"/>
      <c r="R38" s="57"/>
      <c r="S38" s="57"/>
    </row>
    <row r="39" spans="3:19" s="6" customFormat="1" x14ac:dyDescent="0.25">
      <c r="C39" s="9"/>
      <c r="D39" s="23"/>
      <c r="E39" s="23"/>
      <c r="F39" s="23"/>
      <c r="G39" s="23"/>
      <c r="H39" s="23"/>
      <c r="I39" s="23"/>
      <c r="J39" s="23"/>
      <c r="L39" s="57"/>
      <c r="M39" s="57"/>
      <c r="N39" s="57"/>
      <c r="O39" s="57"/>
      <c r="P39" s="57"/>
      <c r="Q39" s="57"/>
      <c r="R39" s="57"/>
      <c r="S39" s="57"/>
    </row>
    <row r="40" spans="3:19" s="6" customFormat="1" ht="15.75" x14ac:dyDescent="0.25">
      <c r="C40" s="5"/>
      <c r="D40" s="23"/>
      <c r="E40" s="23"/>
      <c r="F40" s="23"/>
      <c r="G40" s="23"/>
      <c r="H40" s="23"/>
      <c r="I40" s="23"/>
      <c r="J40" s="23"/>
      <c r="L40" s="57"/>
      <c r="M40" s="57"/>
      <c r="N40" s="57"/>
      <c r="O40" s="57"/>
      <c r="P40" s="57"/>
      <c r="Q40" s="57"/>
      <c r="R40" s="57"/>
      <c r="S40" s="57"/>
    </row>
    <row r="41" spans="3:19" s="6" customFormat="1" x14ac:dyDescent="0.25">
      <c r="C41" s="7"/>
      <c r="D41" s="2"/>
      <c r="E41" s="2"/>
      <c r="F41" s="2"/>
      <c r="G41" s="2"/>
      <c r="H41" s="2"/>
      <c r="I41" s="2"/>
      <c r="J41" s="2"/>
      <c r="L41" s="57"/>
      <c r="M41" s="57"/>
      <c r="N41" s="57"/>
      <c r="O41" s="57"/>
      <c r="P41" s="57"/>
      <c r="Q41" s="57"/>
      <c r="R41" s="57"/>
      <c r="S41" s="57"/>
    </row>
    <row r="42" spans="3:19" s="6" customFormat="1" ht="21" x14ac:dyDescent="0.25">
      <c r="C42" s="5"/>
      <c r="D42" s="5"/>
      <c r="E42" s="5"/>
      <c r="F42" s="5"/>
      <c r="G42" s="5"/>
      <c r="H42" s="5"/>
      <c r="I42" s="5"/>
      <c r="J42" s="5"/>
      <c r="L42" s="58"/>
      <c r="M42" s="58"/>
      <c r="N42" s="54"/>
      <c r="O42" s="54"/>
      <c r="P42" s="54"/>
      <c r="Q42" s="59"/>
      <c r="R42" s="59"/>
      <c r="S42" s="59"/>
    </row>
    <row r="43" spans="3:19" s="6" customFormat="1" ht="21" x14ac:dyDescent="0.25">
      <c r="C43" s="25"/>
      <c r="D43" s="13"/>
      <c r="E43" s="13"/>
      <c r="F43" s="13"/>
      <c r="G43" s="13"/>
      <c r="H43" s="13"/>
      <c r="I43" s="13"/>
      <c r="J43" s="13"/>
      <c r="L43" s="58"/>
      <c r="M43" s="58"/>
      <c r="N43" s="54"/>
      <c r="O43" s="54"/>
      <c r="P43" s="54"/>
      <c r="Q43" s="59"/>
      <c r="R43" s="59"/>
      <c r="S43" s="59"/>
    </row>
    <row r="44" spans="3:19" s="6" customFormat="1" x14ac:dyDescent="0.25"/>
    <row r="45" spans="3:19" s="6" customFormat="1" x14ac:dyDescent="0.25"/>
    <row r="46" spans="3:19" s="6" customFormat="1" ht="26.25" x14ac:dyDescent="0.25">
      <c r="G46" s="60"/>
      <c r="H46" s="61"/>
      <c r="I46" s="62"/>
      <c r="J46" s="62"/>
    </row>
    <row r="47" spans="3:19" x14ac:dyDescent="0.25">
      <c r="F47" s="6"/>
      <c r="G47" s="6"/>
      <c r="H47" s="6"/>
      <c r="I47" s="6"/>
      <c r="J47" s="6"/>
    </row>
    <row r="48" spans="3:19" x14ac:dyDescent="0.25">
      <c r="F48" s="6"/>
      <c r="G48" s="63"/>
      <c r="H48" s="63"/>
      <c r="I48" s="63"/>
      <c r="J48" s="63"/>
    </row>
    <row r="49" spans="6:10" x14ac:dyDescent="0.25">
      <c r="F49" s="6"/>
      <c r="G49" s="63"/>
      <c r="H49" s="63"/>
      <c r="I49" s="63"/>
      <c r="J49" s="63"/>
    </row>
    <row r="50" spans="6:10" x14ac:dyDescent="0.25">
      <c r="G50" s="64"/>
      <c r="H50" s="64"/>
      <c r="I50" s="64"/>
      <c r="J50" s="64"/>
    </row>
    <row r="51" spans="6:10" x14ac:dyDescent="0.25">
      <c r="G51" s="64"/>
      <c r="H51" s="64"/>
      <c r="I51" s="64"/>
      <c r="J51" s="64"/>
    </row>
    <row r="52" spans="6:10" x14ac:dyDescent="0.25">
      <c r="G52" s="64"/>
      <c r="H52" s="64"/>
      <c r="I52" s="64"/>
      <c r="J52" s="64"/>
    </row>
  </sheetData>
  <sheetProtection sheet="1" objects="1" scenarios="1"/>
  <mergeCells count="10">
    <mergeCell ref="G33:M35"/>
    <mergeCell ref="B1:D1"/>
    <mergeCell ref="J2:K2"/>
    <mergeCell ref="K1:L1"/>
    <mergeCell ref="E1:I2"/>
    <mergeCell ref="G32:H32"/>
    <mergeCell ref="B12:F12"/>
    <mergeCell ref="B27:F27"/>
    <mergeCell ref="B29:F29"/>
    <mergeCell ref="B30:F30"/>
  </mergeCells>
  <conditionalFormatting sqref="G4:M4">
    <cfRule type="expression" dxfId="53" priority="18">
      <formula>G$6=""</formula>
    </cfRule>
  </conditionalFormatting>
  <conditionalFormatting sqref="G30:M30">
    <cfRule type="expression" dxfId="52" priority="17">
      <formula>SUM(G$6:G$6)&gt;0</formula>
    </cfRule>
  </conditionalFormatting>
  <conditionalFormatting sqref="G8:M8">
    <cfRule type="expression" dxfId="51" priority="16">
      <formula>SUM(G$6:G$6)&gt;0</formula>
    </cfRule>
  </conditionalFormatting>
  <conditionalFormatting sqref="G9:M11">
    <cfRule type="expression" dxfId="50" priority="15">
      <formula>G$6=""</formula>
    </cfRule>
  </conditionalFormatting>
  <conditionalFormatting sqref="G12:M12">
    <cfRule type="expression" dxfId="49" priority="13">
      <formula>G$6=""</formula>
    </cfRule>
    <cfRule type="expression" dxfId="48" priority="14">
      <formula>SUM(G$6:G$6)&gt;0</formula>
    </cfRule>
  </conditionalFormatting>
  <conditionalFormatting sqref="G14:M14">
    <cfRule type="expression" dxfId="47" priority="12">
      <formula>SUM(G$6:G$6)&gt;0</formula>
    </cfRule>
  </conditionalFormatting>
  <conditionalFormatting sqref="G15:M21">
    <cfRule type="expression" dxfId="46" priority="11">
      <formula>G$6=""</formula>
    </cfRule>
  </conditionalFormatting>
  <conditionalFormatting sqref="G22:M22">
    <cfRule type="expression" dxfId="45" priority="7">
      <formula>SUM(G$6:G$6)&gt;0</formula>
    </cfRule>
    <cfRule type="expression" dxfId="44" priority="10">
      <formula>G$6=""</formula>
    </cfRule>
  </conditionalFormatting>
  <conditionalFormatting sqref="G24:M26">
    <cfRule type="expression" dxfId="43" priority="9">
      <formula>G$6=""</formula>
    </cfRule>
  </conditionalFormatting>
  <conditionalFormatting sqref="G27:M27">
    <cfRule type="expression" dxfId="42" priority="6">
      <formula>SUM(G$6:G$6)&gt;0</formula>
    </cfRule>
    <cfRule type="expression" dxfId="41" priority="8">
      <formula>G$6=""</formula>
    </cfRule>
  </conditionalFormatting>
  <conditionalFormatting sqref="G6:M6">
    <cfRule type="notContainsBlanks" dxfId="40" priority="21">
      <formula>LEN(TRIM(G6))&gt;0</formula>
    </cfRule>
  </conditionalFormatting>
  <conditionalFormatting sqref="G29:M29">
    <cfRule type="expression" dxfId="39" priority="3">
      <formula>G$6=""</formula>
    </cfRule>
    <cfRule type="expression" dxfId="38" priority="5">
      <formula>SUM(G$6:G$6)&gt;0</formula>
    </cfRule>
  </conditionalFormatting>
  <conditionalFormatting sqref="C33">
    <cfRule type="notContainsBlanks" dxfId="37" priority="4">
      <formula>LEN(TRIM(C33))&gt;0</formula>
    </cfRule>
  </conditionalFormatting>
  <conditionalFormatting sqref="G32:M32">
    <cfRule type="expression" dxfId="36" priority="2">
      <formula>SUM($G$30:$M$30)&gt;0</formula>
    </cfRule>
  </conditionalFormatting>
  <hyperlinks>
    <hyperlink ref="J1" location="Instructions!A1" display="Instructions"/>
    <hyperlink ref="K1:L1" location="'Contractor-Project Information'!A1" display="Contractor Information"/>
    <hyperlink ref="M1" location="'Other Costs'!A1" display="Other Costs"/>
    <hyperlink ref="J2:K2" location="'Water Disposal &amp; Conditions'!A1" display="Water Disposal &amp; Conditions"/>
    <hyperlink ref="L2" location="'Cost Summary'!A1" display="Cost Summary"/>
    <hyperlink ref="M2" location="'Hauling Estimator'!A1" display="Hauling Estimator"/>
  </hyperlinks>
  <printOptions horizontalCentered="1"/>
  <pageMargins left="0.2" right="0.2" top="0.25" bottom="0.25" header="0.3" footer="0.3"/>
  <pageSetup scale="9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7"/>
  <sheetViews>
    <sheetView showGridLines="0" workbookViewId="0">
      <pane ySplit="3" topLeftCell="A4" activePane="bottomLeft" state="frozen"/>
      <selection pane="bottomLeft" activeCell="I17" sqref="I17"/>
    </sheetView>
  </sheetViews>
  <sheetFormatPr defaultRowHeight="15" x14ac:dyDescent="0.25"/>
  <cols>
    <col min="1" max="1" width="3.140625" style="38" customWidth="1"/>
    <col min="2" max="6" width="9.140625" style="38"/>
    <col min="7" max="7" width="8.140625" style="38" customWidth="1"/>
    <col min="8" max="8" width="11.42578125" style="38" customWidth="1"/>
    <col min="9" max="9" width="9.85546875" style="38" customWidth="1"/>
    <col min="10" max="10" width="14" style="38" customWidth="1"/>
    <col min="11" max="11" width="16" style="38" customWidth="1"/>
    <col min="12" max="16384" width="9.140625" style="38"/>
  </cols>
  <sheetData>
    <row r="1" spans="2:18" ht="30.75" thickBot="1" x14ac:dyDescent="0.45">
      <c r="B1" s="358" t="s">
        <v>2</v>
      </c>
      <c r="C1" s="358"/>
      <c r="D1" s="358"/>
      <c r="E1" s="358"/>
      <c r="F1" s="358"/>
      <c r="G1" s="358"/>
      <c r="H1" s="358"/>
      <c r="I1" s="358"/>
      <c r="J1" s="358"/>
      <c r="K1" s="358"/>
      <c r="L1" s="358"/>
      <c r="M1" s="358"/>
      <c r="N1" s="358"/>
      <c r="O1" s="358"/>
      <c r="P1" s="358"/>
      <c r="Q1" s="358"/>
      <c r="R1" s="358"/>
    </row>
    <row r="2" spans="2:18" s="161" customFormat="1" ht="20.25" customHeight="1" thickTop="1" thickBot="1" x14ac:dyDescent="0.25">
      <c r="B2" s="160"/>
      <c r="C2" s="332" t="s">
        <v>0</v>
      </c>
      <c r="D2" s="333"/>
      <c r="E2" s="332" t="s">
        <v>1</v>
      </c>
      <c r="F2" s="333"/>
      <c r="G2" s="332" t="s">
        <v>9</v>
      </c>
      <c r="H2" s="359"/>
      <c r="I2" s="333"/>
      <c r="J2" s="332" t="s">
        <v>3</v>
      </c>
      <c r="K2" s="333"/>
      <c r="L2" s="332" t="s">
        <v>4</v>
      </c>
      <c r="M2" s="333"/>
      <c r="N2" s="332" t="s">
        <v>5</v>
      </c>
      <c r="O2" s="359"/>
      <c r="P2" s="333"/>
      <c r="Q2" s="296"/>
      <c r="R2" s="296"/>
    </row>
    <row r="3" spans="2:18" s="162" customFormat="1" ht="19.5" customHeight="1" thickTop="1" thickBot="1" x14ac:dyDescent="0.3">
      <c r="B3" s="360" t="s">
        <v>12</v>
      </c>
      <c r="C3" s="361"/>
      <c r="D3" s="361"/>
      <c r="E3" s="361"/>
      <c r="F3" s="361"/>
      <c r="G3" s="362"/>
      <c r="H3" s="302" t="s">
        <v>13</v>
      </c>
      <c r="I3" s="302" t="s">
        <v>14</v>
      </c>
      <c r="J3" s="303" t="s">
        <v>15</v>
      </c>
      <c r="K3" s="303" t="s">
        <v>112</v>
      </c>
      <c r="L3" s="363" t="s">
        <v>16</v>
      </c>
      <c r="M3" s="364"/>
      <c r="N3" s="364"/>
      <c r="O3" s="364"/>
      <c r="P3" s="364"/>
      <c r="Q3" s="365"/>
      <c r="R3" s="366"/>
    </row>
    <row r="4" spans="2:18" ht="16.5" thickBot="1" x14ac:dyDescent="0.3">
      <c r="B4" s="367" t="s">
        <v>17</v>
      </c>
      <c r="C4" s="368"/>
      <c r="D4" s="368"/>
      <c r="E4" s="368"/>
      <c r="F4" s="368"/>
      <c r="G4" s="369"/>
      <c r="H4" s="297" t="s">
        <v>18</v>
      </c>
      <c r="I4" s="298"/>
      <c r="J4" s="299"/>
      <c r="K4" s="301" t="str">
        <f>IF(VALUE(I4)&gt;0,IF(VALUE(J4)&gt;0,I4*J4,""),"")</f>
        <v/>
      </c>
      <c r="L4" s="370"/>
      <c r="M4" s="370"/>
      <c r="N4" s="370"/>
      <c r="O4" s="370"/>
      <c r="P4" s="370"/>
      <c r="Q4" s="370"/>
      <c r="R4" s="371"/>
    </row>
    <row r="5" spans="2:18" ht="16.5" thickBot="1" x14ac:dyDescent="0.3">
      <c r="B5" s="350" t="s">
        <v>19</v>
      </c>
      <c r="C5" s="351"/>
      <c r="D5" s="351"/>
      <c r="E5" s="351"/>
      <c r="F5" s="351"/>
      <c r="G5" s="352"/>
      <c r="H5" s="163"/>
      <c r="I5" s="165"/>
      <c r="J5" s="293"/>
      <c r="K5" s="301" t="str">
        <f t="shared" ref="K5:K26" si="0">IF(VALUE(I5)&gt;0,IF(VALUE(J5)&gt;0,I5*J5,""),"")</f>
        <v/>
      </c>
      <c r="L5" s="355"/>
      <c r="M5" s="355"/>
      <c r="N5" s="355"/>
      <c r="O5" s="355"/>
      <c r="P5" s="355"/>
      <c r="Q5" s="355"/>
      <c r="R5" s="353"/>
    </row>
    <row r="6" spans="2:18" ht="16.5" thickBot="1" x14ac:dyDescent="0.3">
      <c r="B6" s="350" t="s">
        <v>20</v>
      </c>
      <c r="C6" s="351"/>
      <c r="D6" s="351"/>
      <c r="E6" s="351"/>
      <c r="F6" s="351"/>
      <c r="G6" s="352"/>
      <c r="H6" s="163"/>
      <c r="I6" s="165"/>
      <c r="J6" s="293"/>
      <c r="K6" s="301" t="str">
        <f t="shared" si="0"/>
        <v/>
      </c>
      <c r="L6" s="353"/>
      <c r="M6" s="354"/>
      <c r="N6" s="354"/>
      <c r="O6" s="354"/>
      <c r="P6" s="354"/>
      <c r="Q6" s="354"/>
      <c r="R6" s="354"/>
    </row>
    <row r="7" spans="2:18" ht="16.5" thickBot="1" x14ac:dyDescent="0.3">
      <c r="B7" s="350" t="s">
        <v>21</v>
      </c>
      <c r="C7" s="351"/>
      <c r="D7" s="351"/>
      <c r="E7" s="351"/>
      <c r="F7" s="351"/>
      <c r="G7" s="352"/>
      <c r="H7" s="163"/>
      <c r="I7" s="165"/>
      <c r="J7" s="293"/>
      <c r="K7" s="301" t="str">
        <f t="shared" si="0"/>
        <v/>
      </c>
      <c r="L7" s="353"/>
      <c r="M7" s="354"/>
      <c r="N7" s="354"/>
      <c r="O7" s="354"/>
      <c r="P7" s="354"/>
      <c r="Q7" s="354"/>
      <c r="R7" s="354"/>
    </row>
    <row r="8" spans="2:18" ht="16.5" thickBot="1" x14ac:dyDescent="0.3">
      <c r="B8" s="350" t="s">
        <v>22</v>
      </c>
      <c r="C8" s="351"/>
      <c r="D8" s="351"/>
      <c r="E8" s="351"/>
      <c r="F8" s="351"/>
      <c r="G8" s="352"/>
      <c r="H8" s="163"/>
      <c r="I8" s="165"/>
      <c r="J8" s="293"/>
      <c r="K8" s="301" t="str">
        <f t="shared" si="0"/>
        <v/>
      </c>
      <c r="L8" s="353"/>
      <c r="M8" s="354"/>
      <c r="N8" s="354"/>
      <c r="O8" s="354"/>
      <c r="P8" s="354"/>
      <c r="Q8" s="354"/>
      <c r="R8" s="354"/>
    </row>
    <row r="9" spans="2:18" ht="16.5" thickBot="1" x14ac:dyDescent="0.3">
      <c r="B9" s="350" t="s">
        <v>23</v>
      </c>
      <c r="C9" s="351"/>
      <c r="D9" s="351"/>
      <c r="E9" s="351"/>
      <c r="F9" s="351"/>
      <c r="G9" s="352"/>
      <c r="H9" s="163"/>
      <c r="I9" s="165"/>
      <c r="J9" s="293"/>
      <c r="K9" s="301" t="str">
        <f t="shared" si="0"/>
        <v/>
      </c>
      <c r="L9" s="353"/>
      <c r="M9" s="354"/>
      <c r="N9" s="354"/>
      <c r="O9" s="354"/>
      <c r="P9" s="354"/>
      <c r="Q9" s="354"/>
      <c r="R9" s="354"/>
    </row>
    <row r="10" spans="2:18" ht="16.5" thickBot="1" x14ac:dyDescent="0.3">
      <c r="B10" s="350" t="s">
        <v>24</v>
      </c>
      <c r="C10" s="351"/>
      <c r="D10" s="351"/>
      <c r="E10" s="351"/>
      <c r="F10" s="351"/>
      <c r="G10" s="352"/>
      <c r="H10" s="163"/>
      <c r="I10" s="165"/>
      <c r="J10" s="293"/>
      <c r="K10" s="301" t="str">
        <f t="shared" si="0"/>
        <v/>
      </c>
      <c r="L10" s="353"/>
      <c r="M10" s="354"/>
      <c r="N10" s="354"/>
      <c r="O10" s="354"/>
      <c r="P10" s="354"/>
      <c r="Q10" s="354"/>
      <c r="R10" s="354"/>
    </row>
    <row r="11" spans="2:18" ht="16.5" thickBot="1" x14ac:dyDescent="0.3">
      <c r="B11" s="350" t="s">
        <v>25</v>
      </c>
      <c r="C11" s="351"/>
      <c r="D11" s="351"/>
      <c r="E11" s="351"/>
      <c r="F11" s="351"/>
      <c r="G11" s="352"/>
      <c r="H11" s="163"/>
      <c r="I11" s="165"/>
      <c r="J11" s="293"/>
      <c r="K11" s="301" t="str">
        <f t="shared" si="0"/>
        <v/>
      </c>
      <c r="L11" s="353"/>
      <c r="M11" s="354"/>
      <c r="N11" s="354"/>
      <c r="O11" s="354"/>
      <c r="P11" s="354"/>
      <c r="Q11" s="354"/>
      <c r="R11" s="354"/>
    </row>
    <row r="12" spans="2:18" ht="16.5" thickBot="1" x14ac:dyDescent="0.3">
      <c r="B12" s="350" t="s">
        <v>25</v>
      </c>
      <c r="C12" s="351"/>
      <c r="D12" s="351"/>
      <c r="E12" s="351"/>
      <c r="F12" s="351"/>
      <c r="G12" s="352"/>
      <c r="H12" s="163"/>
      <c r="I12" s="165"/>
      <c r="J12" s="294"/>
      <c r="K12" s="301" t="str">
        <f t="shared" si="0"/>
        <v/>
      </c>
      <c r="L12" s="353"/>
      <c r="M12" s="354"/>
      <c r="N12" s="354"/>
      <c r="O12" s="354"/>
      <c r="P12" s="354"/>
      <c r="Q12" s="354"/>
      <c r="R12" s="354"/>
    </row>
    <row r="13" spans="2:18" ht="16.5" thickBot="1" x14ac:dyDescent="0.3">
      <c r="B13" s="350" t="s">
        <v>26</v>
      </c>
      <c r="C13" s="351"/>
      <c r="D13" s="351"/>
      <c r="E13" s="351"/>
      <c r="F13" s="351"/>
      <c r="G13" s="352"/>
      <c r="H13" s="163"/>
      <c r="I13" s="165"/>
      <c r="J13" s="294"/>
      <c r="K13" s="301" t="str">
        <f t="shared" si="0"/>
        <v/>
      </c>
      <c r="L13" s="353"/>
      <c r="M13" s="354"/>
      <c r="N13" s="354"/>
      <c r="O13" s="354"/>
      <c r="P13" s="354"/>
      <c r="Q13" s="354"/>
      <c r="R13" s="354"/>
    </row>
    <row r="14" spans="2:18" ht="16.5" thickBot="1" x14ac:dyDescent="0.3">
      <c r="B14" s="350" t="s">
        <v>27</v>
      </c>
      <c r="C14" s="351"/>
      <c r="D14" s="351"/>
      <c r="E14" s="351"/>
      <c r="F14" s="351"/>
      <c r="G14" s="352"/>
      <c r="H14" s="163"/>
      <c r="I14" s="165"/>
      <c r="J14" s="293"/>
      <c r="K14" s="301" t="str">
        <f t="shared" si="0"/>
        <v/>
      </c>
      <c r="L14" s="353"/>
      <c r="M14" s="354"/>
      <c r="N14" s="354"/>
      <c r="O14" s="354"/>
      <c r="P14" s="354"/>
      <c r="Q14" s="354"/>
      <c r="R14" s="354"/>
    </row>
    <row r="15" spans="2:18" ht="16.5" thickBot="1" x14ac:dyDescent="0.3">
      <c r="B15" s="350" t="s">
        <v>29</v>
      </c>
      <c r="C15" s="351"/>
      <c r="D15" s="351"/>
      <c r="E15" s="351"/>
      <c r="F15" s="351"/>
      <c r="G15" s="352"/>
      <c r="H15" s="163"/>
      <c r="I15" s="165"/>
      <c r="J15" s="293"/>
      <c r="K15" s="301" t="str">
        <f t="shared" si="0"/>
        <v/>
      </c>
      <c r="L15" s="353"/>
      <c r="M15" s="354"/>
      <c r="N15" s="354"/>
      <c r="O15" s="354"/>
      <c r="P15" s="354"/>
      <c r="Q15" s="354"/>
      <c r="R15" s="354"/>
    </row>
    <row r="16" spans="2:18" ht="16.5" thickBot="1" x14ac:dyDescent="0.3">
      <c r="B16" s="350" t="s">
        <v>30</v>
      </c>
      <c r="C16" s="351"/>
      <c r="D16" s="351"/>
      <c r="E16" s="351"/>
      <c r="F16" s="351"/>
      <c r="G16" s="352"/>
      <c r="H16" s="163"/>
      <c r="I16" s="165"/>
      <c r="J16" s="293"/>
      <c r="K16" s="301" t="str">
        <f t="shared" si="0"/>
        <v/>
      </c>
      <c r="L16" s="353"/>
      <c r="M16" s="354"/>
      <c r="N16" s="354"/>
      <c r="O16" s="354"/>
      <c r="P16" s="354"/>
      <c r="Q16" s="354"/>
      <c r="R16" s="354"/>
    </row>
    <row r="17" spans="2:18" ht="16.5" thickBot="1" x14ac:dyDescent="0.3">
      <c r="B17" s="350" t="s">
        <v>31</v>
      </c>
      <c r="C17" s="351"/>
      <c r="D17" s="351"/>
      <c r="E17" s="351"/>
      <c r="F17" s="351"/>
      <c r="G17" s="352"/>
      <c r="H17" s="163"/>
      <c r="I17" s="165"/>
      <c r="J17" s="293"/>
      <c r="K17" s="301" t="str">
        <f t="shared" si="0"/>
        <v/>
      </c>
      <c r="L17" s="353"/>
      <c r="M17" s="354"/>
      <c r="N17" s="354"/>
      <c r="O17" s="354"/>
      <c r="P17" s="354"/>
      <c r="Q17" s="354"/>
      <c r="R17" s="354"/>
    </row>
    <row r="18" spans="2:18" ht="16.5" thickBot="1" x14ac:dyDescent="0.3">
      <c r="B18" s="350" t="s">
        <v>32</v>
      </c>
      <c r="C18" s="351"/>
      <c r="D18" s="351"/>
      <c r="E18" s="351"/>
      <c r="F18" s="351"/>
      <c r="G18" s="352"/>
      <c r="H18" s="163"/>
      <c r="I18" s="165"/>
      <c r="J18" s="293"/>
      <c r="K18" s="301" t="str">
        <f t="shared" si="0"/>
        <v/>
      </c>
      <c r="L18" s="353"/>
      <c r="M18" s="354"/>
      <c r="N18" s="354"/>
      <c r="O18" s="354"/>
      <c r="P18" s="354"/>
      <c r="Q18" s="354"/>
      <c r="R18" s="354"/>
    </row>
    <row r="19" spans="2:18" ht="16.5" thickBot="1" x14ac:dyDescent="0.3">
      <c r="B19" s="350" t="s">
        <v>33</v>
      </c>
      <c r="C19" s="351"/>
      <c r="D19" s="351"/>
      <c r="E19" s="351"/>
      <c r="F19" s="351"/>
      <c r="G19" s="352"/>
      <c r="H19" s="163"/>
      <c r="I19" s="165"/>
      <c r="J19" s="295"/>
      <c r="K19" s="301" t="str">
        <f t="shared" si="0"/>
        <v/>
      </c>
      <c r="L19" s="355"/>
      <c r="M19" s="355"/>
      <c r="N19" s="355"/>
      <c r="O19" s="355"/>
      <c r="P19" s="355"/>
      <c r="Q19" s="355"/>
      <c r="R19" s="353"/>
    </row>
    <row r="20" spans="2:18" ht="16.5" thickBot="1" x14ac:dyDescent="0.3">
      <c r="B20" s="350" t="s">
        <v>34</v>
      </c>
      <c r="C20" s="351"/>
      <c r="D20" s="351"/>
      <c r="E20" s="351"/>
      <c r="F20" s="351"/>
      <c r="G20" s="352"/>
      <c r="H20" s="163"/>
      <c r="I20" s="165"/>
      <c r="J20" s="295"/>
      <c r="K20" s="301" t="str">
        <f t="shared" si="0"/>
        <v/>
      </c>
      <c r="L20" s="356"/>
      <c r="M20" s="356"/>
      <c r="N20" s="356"/>
      <c r="O20" s="356"/>
      <c r="P20" s="356"/>
      <c r="Q20" s="356"/>
      <c r="R20" s="357"/>
    </row>
    <row r="21" spans="2:18" ht="16.5" thickBot="1" x14ac:dyDescent="0.3">
      <c r="B21" s="350" t="s">
        <v>35</v>
      </c>
      <c r="C21" s="351"/>
      <c r="D21" s="351"/>
      <c r="E21" s="351"/>
      <c r="F21" s="351"/>
      <c r="G21" s="352"/>
      <c r="H21" s="163"/>
      <c r="I21" s="165"/>
      <c r="J21" s="295"/>
      <c r="K21" s="301" t="str">
        <f t="shared" si="0"/>
        <v/>
      </c>
      <c r="L21" s="356"/>
      <c r="M21" s="356"/>
      <c r="N21" s="356"/>
      <c r="O21" s="356"/>
      <c r="P21" s="356"/>
      <c r="Q21" s="356"/>
      <c r="R21" s="357"/>
    </row>
    <row r="22" spans="2:18" ht="16.5" thickBot="1" x14ac:dyDescent="0.3">
      <c r="B22" s="350" t="s">
        <v>35</v>
      </c>
      <c r="C22" s="351"/>
      <c r="D22" s="351"/>
      <c r="E22" s="351"/>
      <c r="F22" s="351"/>
      <c r="G22" s="352"/>
      <c r="H22" s="163"/>
      <c r="I22" s="165"/>
      <c r="J22" s="295"/>
      <c r="K22" s="301" t="str">
        <f t="shared" si="0"/>
        <v/>
      </c>
      <c r="L22" s="356"/>
      <c r="M22" s="356"/>
      <c r="N22" s="356"/>
      <c r="O22" s="356"/>
      <c r="P22" s="356"/>
      <c r="Q22" s="356"/>
      <c r="R22" s="357"/>
    </row>
    <row r="23" spans="2:18" ht="16.5" thickBot="1" x14ac:dyDescent="0.3">
      <c r="B23" s="350" t="s">
        <v>35</v>
      </c>
      <c r="C23" s="351"/>
      <c r="D23" s="351"/>
      <c r="E23" s="351"/>
      <c r="F23" s="351"/>
      <c r="G23" s="352"/>
      <c r="H23" s="163"/>
      <c r="I23" s="165"/>
      <c r="J23" s="295"/>
      <c r="K23" s="301" t="str">
        <f t="shared" si="0"/>
        <v/>
      </c>
      <c r="L23" s="356"/>
      <c r="M23" s="356"/>
      <c r="N23" s="356"/>
      <c r="O23" s="356"/>
      <c r="P23" s="356"/>
      <c r="Q23" s="356"/>
      <c r="R23" s="357"/>
    </row>
    <row r="24" spans="2:18" ht="16.5" thickBot="1" x14ac:dyDescent="0.3">
      <c r="B24" s="350" t="s">
        <v>35</v>
      </c>
      <c r="C24" s="351"/>
      <c r="D24" s="351"/>
      <c r="E24" s="351"/>
      <c r="F24" s="351"/>
      <c r="G24" s="352"/>
      <c r="H24" s="163"/>
      <c r="I24" s="165"/>
      <c r="J24" s="295"/>
      <c r="K24" s="301" t="str">
        <f t="shared" si="0"/>
        <v/>
      </c>
      <c r="L24" s="356"/>
      <c r="M24" s="356"/>
      <c r="N24" s="356"/>
      <c r="O24" s="356"/>
      <c r="P24" s="356"/>
      <c r="Q24" s="356"/>
      <c r="R24" s="357"/>
    </row>
    <row r="25" spans="2:18" ht="16.5" thickBot="1" x14ac:dyDescent="0.3">
      <c r="B25" s="350" t="s">
        <v>35</v>
      </c>
      <c r="C25" s="351"/>
      <c r="D25" s="351"/>
      <c r="E25" s="351"/>
      <c r="F25" s="351"/>
      <c r="G25" s="352"/>
      <c r="H25" s="163"/>
      <c r="I25" s="165"/>
      <c r="J25" s="295"/>
      <c r="K25" s="301" t="str">
        <f t="shared" si="0"/>
        <v/>
      </c>
      <c r="L25" s="356"/>
      <c r="M25" s="356"/>
      <c r="N25" s="356"/>
      <c r="O25" s="356"/>
      <c r="P25" s="356"/>
      <c r="Q25" s="356"/>
      <c r="R25" s="357"/>
    </row>
    <row r="26" spans="2:18" ht="16.5" thickBot="1" x14ac:dyDescent="0.3">
      <c r="B26" s="350" t="s">
        <v>35</v>
      </c>
      <c r="C26" s="351"/>
      <c r="D26" s="351"/>
      <c r="E26" s="351"/>
      <c r="F26" s="351"/>
      <c r="G26" s="352"/>
      <c r="H26" s="163"/>
      <c r="I26" s="164"/>
      <c r="J26" s="293"/>
      <c r="K26" s="301" t="str">
        <f t="shared" si="0"/>
        <v/>
      </c>
      <c r="L26" s="356"/>
      <c r="M26" s="356"/>
      <c r="N26" s="356"/>
      <c r="O26" s="356"/>
      <c r="P26" s="356"/>
      <c r="Q26" s="356"/>
      <c r="R26" s="357"/>
    </row>
    <row r="27" spans="2:18" ht="24" thickBot="1" x14ac:dyDescent="0.3">
      <c r="B27" s="290"/>
      <c r="C27" s="290"/>
      <c r="D27" s="290"/>
      <c r="E27" s="290"/>
      <c r="F27" s="290"/>
      <c r="G27" s="290"/>
      <c r="H27" s="291"/>
      <c r="I27" s="285"/>
      <c r="J27" s="286" t="s">
        <v>36</v>
      </c>
      <c r="K27" s="300" t="str">
        <f>IF(SUM(K4:K26)&gt;0,SUM(K4:K26),"")</f>
        <v/>
      </c>
      <c r="L27" s="292"/>
      <c r="M27" s="290"/>
      <c r="N27" s="290"/>
      <c r="O27" s="290"/>
      <c r="P27" s="290"/>
      <c r="Q27" s="290"/>
      <c r="R27" s="290"/>
    </row>
  </sheetData>
  <sheetProtection password="CC6D" sheet="1" objects="1" scenarios="1"/>
  <mergeCells count="55">
    <mergeCell ref="B20:G20"/>
    <mergeCell ref="B19:G19"/>
    <mergeCell ref="B1:R1"/>
    <mergeCell ref="C2:D2"/>
    <mergeCell ref="E2:F2"/>
    <mergeCell ref="G2:I2"/>
    <mergeCell ref="J2:K2"/>
    <mergeCell ref="L2:M2"/>
    <mergeCell ref="N2:P2"/>
    <mergeCell ref="B3:G3"/>
    <mergeCell ref="L3:R3"/>
    <mergeCell ref="B4:G4"/>
    <mergeCell ref="L4:R4"/>
    <mergeCell ref="B5:G5"/>
    <mergeCell ref="L5:R5"/>
    <mergeCell ref="B6:G6"/>
    <mergeCell ref="L6:R6"/>
    <mergeCell ref="B7:G7"/>
    <mergeCell ref="L7:R7"/>
    <mergeCell ref="B8:G8"/>
    <mergeCell ref="L8:R8"/>
    <mergeCell ref="B9:G9"/>
    <mergeCell ref="L9:R9"/>
    <mergeCell ref="B10:G10"/>
    <mergeCell ref="L10:R10"/>
    <mergeCell ref="B11:G11"/>
    <mergeCell ref="L11:R11"/>
    <mergeCell ref="B12:G12"/>
    <mergeCell ref="L12:R12"/>
    <mergeCell ref="B13:G13"/>
    <mergeCell ref="L13:R13"/>
    <mergeCell ref="B14:G14"/>
    <mergeCell ref="L14:R14"/>
    <mergeCell ref="B15:G15"/>
    <mergeCell ref="L15:R15"/>
    <mergeCell ref="B16:G16"/>
    <mergeCell ref="L16:R16"/>
    <mergeCell ref="B17:G17"/>
    <mergeCell ref="L17:R17"/>
    <mergeCell ref="B18:G18"/>
    <mergeCell ref="L18:R18"/>
    <mergeCell ref="L19:R19"/>
    <mergeCell ref="B26:G26"/>
    <mergeCell ref="L26:R26"/>
    <mergeCell ref="L20:R20"/>
    <mergeCell ref="L21:R21"/>
    <mergeCell ref="L22:R22"/>
    <mergeCell ref="L23:R23"/>
    <mergeCell ref="L24:R24"/>
    <mergeCell ref="L25:R25"/>
    <mergeCell ref="B25:G25"/>
    <mergeCell ref="B24:G24"/>
    <mergeCell ref="B23:G23"/>
    <mergeCell ref="B22:G22"/>
    <mergeCell ref="B21:G21"/>
  </mergeCells>
  <conditionalFormatting sqref="K4:K26">
    <cfRule type="expression" dxfId="35" priority="1">
      <formula>SUM($K4:$K4)&gt;0</formula>
    </cfRule>
  </conditionalFormatting>
  <hyperlinks>
    <hyperlink ref="C2:D2" location="Instructions!A1" display="Instructions"/>
    <hyperlink ref="E2:F2" location="'Contractor-Project Information'!A1" display="Contractor Information"/>
    <hyperlink ref="G2:I2" location="'Bulk Estimator'!A1" display="Bulk Estimator"/>
    <hyperlink ref="J2:K2" location="'Water Disposal &amp; Conditions'!A1" display="Water Disposal &amp; Conditions"/>
    <hyperlink ref="L2:M2" location="'Cost Summary'!A1" display="Cost Summary"/>
    <hyperlink ref="N2:P2" location="'Hauling Estimator'!A1" display="Hauling Estimator"/>
  </hyperlinks>
  <printOptions horizontalCentered="1"/>
  <pageMargins left="0.2" right="0.2" top="0.75" bottom="0.25" header="0.3" footer="0.3"/>
  <pageSetup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0"/>
  <sheetViews>
    <sheetView showGridLines="0" workbookViewId="0">
      <pane ySplit="2" topLeftCell="A3" activePane="bottomLeft" state="frozen"/>
      <selection pane="bottomLeft" activeCell="D9" sqref="D9"/>
    </sheetView>
  </sheetViews>
  <sheetFormatPr defaultRowHeight="15" x14ac:dyDescent="0.25"/>
  <cols>
    <col min="1" max="1" width="4" style="38" customWidth="1"/>
    <col min="2" max="2" width="13.140625" style="38" customWidth="1"/>
    <col min="3" max="3" width="11" style="38" customWidth="1"/>
    <col min="4" max="10" width="9.42578125" style="38" customWidth="1"/>
    <col min="11" max="11" width="4.42578125" style="38" customWidth="1"/>
    <col min="12" max="12" width="2.42578125" style="38" customWidth="1"/>
    <col min="13" max="13" width="2.85546875" style="38" customWidth="1"/>
    <col min="14" max="14" width="9.42578125" style="38" customWidth="1"/>
    <col min="15" max="15" width="10.85546875" style="38" customWidth="1"/>
    <col min="16" max="16" width="15.85546875" style="38" customWidth="1"/>
    <col min="17" max="17" width="15" style="38" customWidth="1"/>
    <col min="18" max="18" width="8" style="38" customWidth="1"/>
    <col min="19" max="19" width="10.42578125" style="38" customWidth="1"/>
    <col min="20" max="20" width="3.85546875" style="38" customWidth="1"/>
    <col min="21" max="16384" width="9.140625" style="38"/>
  </cols>
  <sheetData>
    <row r="1" spans="2:20" ht="24.75" thickTop="1" thickBot="1" x14ac:dyDescent="0.3">
      <c r="B1" s="167" t="s">
        <v>37</v>
      </c>
      <c r="C1" s="168"/>
      <c r="D1" s="168"/>
      <c r="E1" s="168"/>
      <c r="F1" s="168"/>
      <c r="G1" s="168"/>
      <c r="H1" s="168"/>
      <c r="I1" s="169" t="s">
        <v>0</v>
      </c>
      <c r="J1" s="170" t="s">
        <v>1</v>
      </c>
      <c r="K1" s="378" t="s">
        <v>9</v>
      </c>
      <c r="L1" s="379"/>
      <c r="M1" s="380"/>
      <c r="N1" s="39"/>
      <c r="O1" s="39"/>
      <c r="P1" s="39"/>
      <c r="Q1" s="39"/>
      <c r="R1" s="39"/>
      <c r="S1" s="171" t="s">
        <v>38</v>
      </c>
    </row>
    <row r="2" spans="2:20" ht="24" thickTop="1" thickBot="1" x14ac:dyDescent="0.3">
      <c r="B2" s="172"/>
      <c r="C2" s="173"/>
      <c r="D2" s="173"/>
      <c r="E2" s="173"/>
      <c r="F2" s="174" t="s">
        <v>39</v>
      </c>
      <c r="G2" s="319"/>
      <c r="H2" s="39"/>
      <c r="I2" s="169" t="s">
        <v>2</v>
      </c>
      <c r="J2" s="169" t="s">
        <v>4</v>
      </c>
      <c r="K2" s="332" t="s">
        <v>5</v>
      </c>
      <c r="L2" s="359"/>
      <c r="M2" s="333"/>
      <c r="N2" s="39"/>
      <c r="O2" s="39"/>
      <c r="P2" s="175"/>
      <c r="Q2" s="175"/>
      <c r="R2" s="176" t="s">
        <v>40</v>
      </c>
      <c r="S2" s="320"/>
      <c r="T2" s="37"/>
    </row>
    <row r="3" spans="2:20" s="37" customFormat="1" ht="15.75" thickTop="1" x14ac:dyDescent="0.25"/>
    <row r="4" spans="2:20" ht="16.5" thickBot="1" x14ac:dyDescent="0.3">
      <c r="C4" s="177" t="s">
        <v>7</v>
      </c>
      <c r="D4" s="178">
        <v>1</v>
      </c>
      <c r="E4" s="178">
        <f>D5+1</f>
        <v>501</v>
      </c>
      <c r="F4" s="178">
        <f>E5+1</f>
        <v>1001</v>
      </c>
      <c r="G4" s="178">
        <f>F5+1</f>
        <v>2001</v>
      </c>
      <c r="H4" s="178">
        <f>G5+1</f>
        <v>3001</v>
      </c>
      <c r="I4" s="178">
        <f>H5+1</f>
        <v>4001</v>
      </c>
      <c r="J4" s="178" t="s">
        <v>6</v>
      </c>
      <c r="L4" s="37"/>
      <c r="N4" s="179" t="s">
        <v>41</v>
      </c>
    </row>
    <row r="5" spans="2:20" ht="15.75" x14ac:dyDescent="0.25">
      <c r="B5" s="180"/>
      <c r="C5" s="177" t="s">
        <v>8</v>
      </c>
      <c r="D5" s="178">
        <f>D7</f>
        <v>500</v>
      </c>
      <c r="E5" s="178">
        <f>E4+E7-1</f>
        <v>1000</v>
      </c>
      <c r="F5" s="178">
        <f>F4+F7-1</f>
        <v>2000</v>
      </c>
      <c r="G5" s="178">
        <f>G4+G7-1</f>
        <v>3000</v>
      </c>
      <c r="H5" s="178">
        <f>H4+H7-1</f>
        <v>4000</v>
      </c>
      <c r="I5" s="178">
        <f>I4+I7-1</f>
        <v>5000</v>
      </c>
      <c r="J5" s="178">
        <f>I5</f>
        <v>5000</v>
      </c>
      <c r="L5" s="37"/>
      <c r="N5" s="381"/>
      <c r="O5" s="382"/>
      <c r="P5" s="382"/>
      <c r="Q5" s="382"/>
      <c r="R5" s="382"/>
      <c r="S5" s="383"/>
    </row>
    <row r="6" spans="2:20" ht="15.75" thickBot="1" x14ac:dyDescent="0.3">
      <c r="C6" s="181"/>
      <c r="D6" s="182" t="s">
        <v>42</v>
      </c>
      <c r="E6" s="182" t="s">
        <v>43</v>
      </c>
      <c r="F6" s="182" t="s">
        <v>44</v>
      </c>
      <c r="G6" s="182" t="s">
        <v>45</v>
      </c>
      <c r="H6" s="182" t="s">
        <v>46</v>
      </c>
      <c r="I6" s="182" t="s">
        <v>47</v>
      </c>
      <c r="J6" s="182" t="s">
        <v>48</v>
      </c>
      <c r="L6" s="37"/>
      <c r="N6" s="384"/>
      <c r="O6" s="385"/>
      <c r="P6" s="385"/>
      <c r="Q6" s="385"/>
      <c r="R6" s="385"/>
      <c r="S6" s="386"/>
    </row>
    <row r="7" spans="2:20" ht="15.75" thickBot="1" x14ac:dyDescent="0.3">
      <c r="B7" s="392" t="s">
        <v>129</v>
      </c>
      <c r="C7" s="393"/>
      <c r="D7" s="311">
        <v>500</v>
      </c>
      <c r="E7" s="311">
        <v>500</v>
      </c>
      <c r="F7" s="311">
        <v>1000</v>
      </c>
      <c r="G7" s="311">
        <v>1000</v>
      </c>
      <c r="H7" s="311">
        <v>1000</v>
      </c>
      <c r="I7" s="311">
        <v>1000</v>
      </c>
      <c r="J7" s="312" t="str">
        <f>J8</f>
        <v/>
      </c>
      <c r="L7" s="37"/>
      <c r="N7" s="384"/>
      <c r="O7" s="385"/>
      <c r="P7" s="385"/>
      <c r="Q7" s="385"/>
      <c r="R7" s="385"/>
      <c r="S7" s="386"/>
    </row>
    <row r="8" spans="2:20" s="162" customFormat="1" ht="15.75" thickBot="1" x14ac:dyDescent="0.3">
      <c r="B8" s="183"/>
      <c r="C8" s="184" t="s">
        <v>130</v>
      </c>
      <c r="D8" s="313" t="str">
        <f t="shared" ref="D8:I8" si="0">IF(D$4&lt;$G$2,(MIN(D$5,$G$2)-D$4+1),"")</f>
        <v/>
      </c>
      <c r="E8" s="313" t="str">
        <f t="shared" si="0"/>
        <v/>
      </c>
      <c r="F8" s="313" t="str">
        <f t="shared" si="0"/>
        <v/>
      </c>
      <c r="G8" s="313" t="str">
        <f t="shared" si="0"/>
        <v/>
      </c>
      <c r="H8" s="313" t="str">
        <f t="shared" si="0"/>
        <v/>
      </c>
      <c r="I8" s="313" t="str">
        <f t="shared" si="0"/>
        <v/>
      </c>
      <c r="J8" s="313" t="str">
        <f>IF(SUM(G2:G2)&gt;J5,G2-J5,"")</f>
        <v/>
      </c>
      <c r="L8" s="185"/>
      <c r="N8" s="384"/>
      <c r="O8" s="385"/>
      <c r="P8" s="385"/>
      <c r="Q8" s="385"/>
      <c r="R8" s="385"/>
      <c r="S8" s="386"/>
    </row>
    <row r="9" spans="2:20" ht="15.75" thickBot="1" x14ac:dyDescent="0.3">
      <c r="B9" s="392" t="s">
        <v>131</v>
      </c>
      <c r="C9" s="393"/>
      <c r="D9" s="318"/>
      <c r="E9" s="318"/>
      <c r="F9" s="318"/>
      <c r="G9" s="318"/>
      <c r="H9" s="318"/>
      <c r="I9" s="318"/>
      <c r="J9" s="318"/>
      <c r="L9" s="37"/>
      <c r="N9" s="384"/>
      <c r="O9" s="385"/>
      <c r="P9" s="385"/>
      <c r="Q9" s="385"/>
      <c r="R9" s="385"/>
      <c r="S9" s="386"/>
    </row>
    <row r="10" spans="2:20" x14ac:dyDescent="0.25">
      <c r="L10" s="37"/>
      <c r="N10" s="384"/>
      <c r="O10" s="385"/>
      <c r="P10" s="385"/>
      <c r="Q10" s="385"/>
      <c r="R10" s="385"/>
      <c r="S10" s="386"/>
    </row>
    <row r="11" spans="2:20" x14ac:dyDescent="0.25">
      <c r="D11" s="187" t="s">
        <v>7</v>
      </c>
      <c r="E11" s="187" t="s">
        <v>8</v>
      </c>
      <c r="L11" s="37"/>
      <c r="N11" s="384"/>
      <c r="O11" s="385"/>
      <c r="P11" s="385"/>
      <c r="Q11" s="385"/>
      <c r="R11" s="385"/>
      <c r="S11" s="386"/>
    </row>
    <row r="12" spans="2:20" s="162" customFormat="1" ht="18.75" x14ac:dyDescent="0.25">
      <c r="C12" s="188" t="s">
        <v>42</v>
      </c>
      <c r="D12" s="191">
        <f>D4</f>
        <v>1</v>
      </c>
      <c r="E12" s="191">
        <f>D5</f>
        <v>500</v>
      </c>
      <c r="F12" s="390" t="str">
        <f>IF(SUM(D$8:D$8)&gt;0,D$8*D$9,"")</f>
        <v/>
      </c>
      <c r="G12" s="391"/>
      <c r="H12" s="189" t="s">
        <v>49</v>
      </c>
      <c r="I12" s="314" t="str">
        <f>D8</f>
        <v/>
      </c>
      <c r="J12" s="190" t="s">
        <v>28</v>
      </c>
      <c r="L12" s="185"/>
      <c r="N12" s="384"/>
      <c r="O12" s="385"/>
      <c r="P12" s="385"/>
      <c r="Q12" s="385"/>
      <c r="R12" s="385"/>
      <c r="S12" s="386"/>
    </row>
    <row r="13" spans="2:20" s="162" customFormat="1" ht="18.75" x14ac:dyDescent="0.25">
      <c r="C13" s="188" t="s">
        <v>43</v>
      </c>
      <c r="D13" s="191">
        <f>E4</f>
        <v>501</v>
      </c>
      <c r="E13" s="191">
        <f>E5</f>
        <v>1000</v>
      </c>
      <c r="F13" s="390" t="str">
        <f>IF(SUM(E$8:E$8)&gt;0,E$8*E$9,"")</f>
        <v/>
      </c>
      <c r="G13" s="391"/>
      <c r="H13" s="189" t="s">
        <v>49</v>
      </c>
      <c r="I13" s="314" t="str">
        <f>E8</f>
        <v/>
      </c>
      <c r="J13" s="190" t="s">
        <v>28</v>
      </c>
      <c r="L13" s="185"/>
      <c r="N13" s="384"/>
      <c r="O13" s="385"/>
      <c r="P13" s="385"/>
      <c r="Q13" s="385"/>
      <c r="R13" s="385"/>
      <c r="S13" s="386"/>
    </row>
    <row r="14" spans="2:20" s="162" customFormat="1" ht="18.75" x14ac:dyDescent="0.25">
      <c r="C14" s="188" t="s">
        <v>44</v>
      </c>
      <c r="D14" s="191">
        <f>F4</f>
        <v>1001</v>
      </c>
      <c r="E14" s="191">
        <f>F5</f>
        <v>2000</v>
      </c>
      <c r="F14" s="390" t="str">
        <f>IF(SUM(F$8:F$8)&gt;0,F$8*F$9,"")</f>
        <v/>
      </c>
      <c r="G14" s="391"/>
      <c r="H14" s="189" t="s">
        <v>49</v>
      </c>
      <c r="I14" s="314" t="str">
        <f>F8</f>
        <v/>
      </c>
      <c r="J14" s="190" t="s">
        <v>28</v>
      </c>
      <c r="L14" s="185"/>
      <c r="N14" s="384"/>
      <c r="O14" s="385"/>
      <c r="P14" s="385"/>
      <c r="Q14" s="385"/>
      <c r="R14" s="385"/>
      <c r="S14" s="386"/>
    </row>
    <row r="15" spans="2:20" s="162" customFormat="1" ht="18.75" x14ac:dyDescent="0.25">
      <c r="C15" s="188" t="s">
        <v>45</v>
      </c>
      <c r="D15" s="192">
        <f>G4</f>
        <v>2001</v>
      </c>
      <c r="E15" s="192">
        <f>G5</f>
        <v>3000</v>
      </c>
      <c r="F15" s="390" t="str">
        <f>IF(SUM(G$8:G$8)&gt;0,G$8*G$9,"")</f>
        <v/>
      </c>
      <c r="G15" s="391"/>
      <c r="H15" s="189" t="s">
        <v>49</v>
      </c>
      <c r="I15" s="315" t="str">
        <f>G8</f>
        <v/>
      </c>
      <c r="J15" s="190" t="s">
        <v>28</v>
      </c>
      <c r="L15" s="185"/>
      <c r="N15" s="384"/>
      <c r="O15" s="385"/>
      <c r="P15" s="385"/>
      <c r="Q15" s="385"/>
      <c r="R15" s="385"/>
      <c r="S15" s="386"/>
    </row>
    <row r="16" spans="2:20" s="162" customFormat="1" ht="18.75" x14ac:dyDescent="0.25">
      <c r="C16" s="188" t="s">
        <v>46</v>
      </c>
      <c r="D16" s="192">
        <f>H4</f>
        <v>3001</v>
      </c>
      <c r="E16" s="192">
        <f>H5</f>
        <v>4000</v>
      </c>
      <c r="F16" s="390" t="str">
        <f>IF(SUM(H$8:H$8)&gt;0,H$8*H$9,"")</f>
        <v/>
      </c>
      <c r="G16" s="391"/>
      <c r="H16" s="189" t="s">
        <v>49</v>
      </c>
      <c r="I16" s="315" t="str">
        <f>H8</f>
        <v/>
      </c>
      <c r="J16" s="190" t="s">
        <v>28</v>
      </c>
      <c r="L16" s="185"/>
      <c r="N16" s="384"/>
      <c r="O16" s="385"/>
      <c r="P16" s="385"/>
      <c r="Q16" s="385"/>
      <c r="R16" s="385"/>
      <c r="S16" s="386"/>
    </row>
    <row r="17" spans="2:19" s="162" customFormat="1" ht="19.5" thickBot="1" x14ac:dyDescent="0.3">
      <c r="C17" s="188" t="s">
        <v>47</v>
      </c>
      <c r="D17" s="192">
        <f>I4</f>
        <v>4001</v>
      </c>
      <c r="E17" s="192">
        <f>I5</f>
        <v>5000</v>
      </c>
      <c r="F17" s="390" t="str">
        <f>IF(SUM(I$8:I$8)&gt;0,I$8*I$9,"")</f>
        <v/>
      </c>
      <c r="G17" s="391"/>
      <c r="H17" s="189" t="s">
        <v>49</v>
      </c>
      <c r="I17" s="315" t="str">
        <f>I8</f>
        <v/>
      </c>
      <c r="J17" s="190" t="s">
        <v>28</v>
      </c>
      <c r="L17" s="185"/>
      <c r="N17" s="387"/>
      <c r="O17" s="388"/>
      <c r="P17" s="388"/>
      <c r="Q17" s="388"/>
      <c r="R17" s="388"/>
      <c r="S17" s="389"/>
    </row>
    <row r="18" spans="2:19" s="162" customFormat="1" ht="19.5" thickBot="1" x14ac:dyDescent="0.3">
      <c r="C18" s="188" t="s">
        <v>48</v>
      </c>
      <c r="D18" s="192" t="s">
        <v>6</v>
      </c>
      <c r="E18" s="192">
        <f>J5</f>
        <v>5000</v>
      </c>
      <c r="F18" s="372" t="str">
        <f>IF(SUM(J$8:J$8)&gt;0,J$8*J$9,"")</f>
        <v/>
      </c>
      <c r="G18" s="373"/>
      <c r="H18" s="193" t="s">
        <v>49</v>
      </c>
      <c r="I18" s="316" t="str">
        <f>J8</f>
        <v/>
      </c>
      <c r="J18" s="194" t="s">
        <v>28</v>
      </c>
      <c r="L18" s="185"/>
    </row>
    <row r="19" spans="2:19" s="198" customFormat="1" ht="20.25" thickTop="1" thickBot="1" x14ac:dyDescent="0.3">
      <c r="B19" s="195"/>
      <c r="C19" s="195"/>
      <c r="D19" s="195"/>
      <c r="E19" s="196" t="s">
        <v>50</v>
      </c>
      <c r="F19" s="374">
        <f>SUM(F12:G18)</f>
        <v>0</v>
      </c>
      <c r="G19" s="375"/>
      <c r="H19" s="197" t="s">
        <v>49</v>
      </c>
      <c r="I19" s="317">
        <f>SUM(I12:I18)</f>
        <v>0</v>
      </c>
      <c r="J19" s="197" t="s">
        <v>28</v>
      </c>
      <c r="L19" s="199"/>
      <c r="M19" s="199"/>
      <c r="N19" s="195"/>
      <c r="O19" s="200"/>
      <c r="P19" s="200"/>
      <c r="Q19" s="196" t="s">
        <v>51</v>
      </c>
      <c r="R19" s="376">
        <f>S2</f>
        <v>0</v>
      </c>
      <c r="S19" s="377"/>
    </row>
    <row r="20" spans="2:19" x14ac:dyDescent="0.25">
      <c r="L20" s="37"/>
    </row>
  </sheetData>
  <sheetProtection password="CC6D" sheet="1" objects="1" scenarios="1"/>
  <mergeCells count="14">
    <mergeCell ref="B7:C7"/>
    <mergeCell ref="F12:G12"/>
    <mergeCell ref="F13:G13"/>
    <mergeCell ref="F14:G14"/>
    <mergeCell ref="F15:G15"/>
    <mergeCell ref="B9:C9"/>
    <mergeCell ref="F18:G18"/>
    <mergeCell ref="F19:G19"/>
    <mergeCell ref="R19:S19"/>
    <mergeCell ref="K1:M1"/>
    <mergeCell ref="K2:M2"/>
    <mergeCell ref="N5:S17"/>
    <mergeCell ref="F16:G16"/>
    <mergeCell ref="F17:G17"/>
  </mergeCells>
  <conditionalFormatting sqref="D5:J5">
    <cfRule type="expression" dxfId="34" priority="1">
      <formula>D$8=""</formula>
    </cfRule>
  </conditionalFormatting>
  <conditionalFormatting sqref="D6:J6">
    <cfRule type="expression" dxfId="33" priority="33">
      <formula>SUM(D$8:D$8)&gt;0</formula>
    </cfRule>
    <cfRule type="expression" dxfId="32" priority="35">
      <formula>D$8=""</formula>
    </cfRule>
  </conditionalFormatting>
  <conditionalFormatting sqref="D4:J5">
    <cfRule type="expression" dxfId="31" priority="34">
      <formula>SUM(D$8:D$8)&gt;0</formula>
    </cfRule>
  </conditionalFormatting>
  <conditionalFormatting sqref="C12:E12">
    <cfRule type="expression" dxfId="30" priority="32">
      <formula>$D$8=""</formula>
    </cfRule>
  </conditionalFormatting>
  <conditionalFormatting sqref="C13:E13">
    <cfRule type="expression" dxfId="29" priority="31">
      <formula>$E$8=""</formula>
    </cfRule>
  </conditionalFormatting>
  <conditionalFormatting sqref="C14:E14">
    <cfRule type="expression" dxfId="28" priority="30">
      <formula>$F$8=""</formula>
    </cfRule>
  </conditionalFormatting>
  <conditionalFormatting sqref="C15:E15">
    <cfRule type="expression" dxfId="27" priority="29">
      <formula>$G$8=""</formula>
    </cfRule>
  </conditionalFormatting>
  <conditionalFormatting sqref="C16:E16">
    <cfRule type="expression" dxfId="26" priority="28">
      <formula>$H$8=""</formula>
    </cfRule>
  </conditionalFormatting>
  <conditionalFormatting sqref="C17:E17">
    <cfRule type="expression" dxfId="25" priority="27">
      <formula>$I$8=""</formula>
    </cfRule>
  </conditionalFormatting>
  <conditionalFormatting sqref="C18:E18">
    <cfRule type="expression" dxfId="24" priority="26">
      <formula>$J$8=""</formula>
    </cfRule>
  </conditionalFormatting>
  <conditionalFormatting sqref="C12 F12:J12">
    <cfRule type="expression" dxfId="23" priority="25">
      <formula>SUM($D$8:$D$8)&gt;0</formula>
    </cfRule>
  </conditionalFormatting>
  <conditionalFormatting sqref="C13 F13:J13">
    <cfRule type="expression" dxfId="22" priority="24">
      <formula>SUM($E$8:$E$8)&gt;0</formula>
    </cfRule>
  </conditionalFormatting>
  <conditionalFormatting sqref="C14 F14:J14">
    <cfRule type="expression" dxfId="21" priority="23">
      <formula>SUM($F$8:$F$8)&gt;0</formula>
    </cfRule>
  </conditionalFormatting>
  <conditionalFormatting sqref="C15 F15:J15">
    <cfRule type="expression" dxfId="20" priority="22">
      <formula>SUM($G$8:$G$8)&gt;0</formula>
    </cfRule>
  </conditionalFormatting>
  <conditionalFormatting sqref="C16 F16:J16">
    <cfRule type="expression" dxfId="19" priority="21">
      <formula>SUM($H$8:$H$8)&gt;0</formula>
    </cfRule>
  </conditionalFormatting>
  <conditionalFormatting sqref="C17 F17:J17">
    <cfRule type="expression" dxfId="18" priority="20">
      <formula>SUM($I$8:$I$8)&gt;0</formula>
    </cfRule>
  </conditionalFormatting>
  <conditionalFormatting sqref="C18 F18:J18">
    <cfRule type="expression" dxfId="17" priority="19">
      <formula>SUM($J$8:$J$8)&gt;0</formula>
    </cfRule>
  </conditionalFormatting>
  <conditionalFormatting sqref="D12:E12">
    <cfRule type="expression" dxfId="16" priority="18">
      <formula>SUM($D$8:$D$8)&gt;0</formula>
    </cfRule>
  </conditionalFormatting>
  <conditionalFormatting sqref="D13:E13">
    <cfRule type="expression" dxfId="15" priority="17">
      <formula>SUM($E$8:$E$8)&gt;0</formula>
    </cfRule>
  </conditionalFormatting>
  <conditionalFormatting sqref="D14:E14">
    <cfRule type="expression" dxfId="14" priority="16">
      <formula>SUM($F$8:$F$8)&gt;0</formula>
    </cfRule>
  </conditionalFormatting>
  <conditionalFormatting sqref="D15:E15">
    <cfRule type="expression" dxfId="13" priority="15">
      <formula>SUM($G$8:$G$8)&gt;0</formula>
    </cfRule>
  </conditionalFormatting>
  <conditionalFormatting sqref="D16:E16">
    <cfRule type="expression" dxfId="12" priority="14">
      <formula>SUM($H$8:$H$8)&gt;0</formula>
    </cfRule>
  </conditionalFormatting>
  <conditionalFormatting sqref="D17:E17">
    <cfRule type="expression" dxfId="11" priority="13">
      <formula>SUM($I$8:$I$8)&gt;0</formula>
    </cfRule>
  </conditionalFormatting>
  <conditionalFormatting sqref="D18:E18">
    <cfRule type="expression" dxfId="10" priority="12">
      <formula>SUM($J$8:$J$8)&gt;0</formula>
    </cfRule>
  </conditionalFormatting>
  <conditionalFormatting sqref="D9:J9">
    <cfRule type="expression" dxfId="9" priority="11">
      <formula>D$8=""</formula>
    </cfRule>
  </conditionalFormatting>
  <conditionalFormatting sqref="D8:J8">
    <cfRule type="expression" dxfId="8" priority="10">
      <formula>SUM(D$8:D$8)&gt;0</formula>
    </cfRule>
  </conditionalFormatting>
  <conditionalFormatting sqref="F18:J18">
    <cfRule type="expression" dxfId="7" priority="9">
      <formula>$J$8=""</formula>
    </cfRule>
  </conditionalFormatting>
  <conditionalFormatting sqref="F17:J17">
    <cfRule type="expression" dxfId="6" priority="8">
      <formula>$I$8=""</formula>
    </cfRule>
  </conditionalFormatting>
  <conditionalFormatting sqref="F16:J16">
    <cfRule type="expression" dxfId="5" priority="7">
      <formula>$H$8=""</formula>
    </cfRule>
  </conditionalFormatting>
  <conditionalFormatting sqref="F15:J15">
    <cfRule type="expression" dxfId="4" priority="6">
      <formula>$G$8=""</formula>
    </cfRule>
  </conditionalFormatting>
  <conditionalFormatting sqref="F14:J14">
    <cfRule type="expression" dxfId="3" priority="5">
      <formula>$F$8=""</formula>
    </cfRule>
  </conditionalFormatting>
  <conditionalFormatting sqref="F13:J13">
    <cfRule type="expression" dxfId="2" priority="4">
      <formula>$E$8=""</formula>
    </cfRule>
  </conditionalFormatting>
  <conditionalFormatting sqref="F12:J12">
    <cfRule type="expression" dxfId="1" priority="3">
      <formula>$D$8=""</formula>
    </cfRule>
  </conditionalFormatting>
  <conditionalFormatting sqref="D4:J4">
    <cfRule type="expression" dxfId="0" priority="2">
      <formula>D$8=""</formula>
    </cfRule>
  </conditionalFormatting>
  <hyperlinks>
    <hyperlink ref="I1" location="Instructions!A1" display="Instructions"/>
    <hyperlink ref="J1" location="'Contractor-Project Information'!A1" display="Contractor Information"/>
    <hyperlink ref="K1:M1" location="'Tiered Estimator'!A1" display="Tiered Estimator"/>
    <hyperlink ref="I2" location="'Other Costs'!A1" display="Other Costs"/>
    <hyperlink ref="J2" location="'Cost Summary'!A1" display="Cost Summary"/>
    <hyperlink ref="K2:M2" location="'Hauling Estimator'!A1" display="Hauling Estimator"/>
  </hyperlinks>
  <printOptions horizontalCentered="1"/>
  <pageMargins left="0.2" right="0.2" top="0.75" bottom="0.25" header="0.3" footer="0.3"/>
  <pageSetup scale="7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2"/>
  <sheetViews>
    <sheetView showGridLines="0" workbookViewId="0">
      <pane ySplit="2" topLeftCell="A3" activePane="bottomLeft" state="frozen"/>
      <selection pane="bottomLeft" activeCell="L26" sqref="L26"/>
    </sheetView>
  </sheetViews>
  <sheetFormatPr defaultRowHeight="15" x14ac:dyDescent="0.25"/>
  <cols>
    <col min="1" max="1" width="16.85546875" style="38" customWidth="1"/>
    <col min="2" max="2" width="4.85546875" style="38" customWidth="1"/>
    <col min="3" max="3" width="5.85546875" style="38" customWidth="1"/>
    <col min="4" max="4" width="8" style="38" customWidth="1"/>
    <col min="5" max="5" width="7.7109375" style="38" customWidth="1"/>
    <col min="6" max="7" width="5.85546875" style="38" customWidth="1"/>
    <col min="8" max="8" width="11" style="38" customWidth="1"/>
    <col min="9" max="9" width="5.85546875" style="38" customWidth="1"/>
    <col min="10" max="10" width="11.5703125" style="38" customWidth="1"/>
    <col min="11" max="11" width="8.5703125" style="38" customWidth="1"/>
    <col min="12" max="12" width="12" style="38" customWidth="1"/>
    <col min="13" max="13" width="24" style="38" customWidth="1"/>
    <col min="14" max="14" width="6.28515625" style="38" customWidth="1"/>
    <col min="15" max="15" width="9.140625" style="38"/>
    <col min="16" max="16" width="8" style="38" customWidth="1"/>
    <col min="17" max="16384" width="9.140625" style="38"/>
  </cols>
  <sheetData>
    <row r="1" spans="2:18" ht="30.75" thickBot="1" x14ac:dyDescent="0.3">
      <c r="B1" s="39"/>
      <c r="C1" s="331" t="s">
        <v>4</v>
      </c>
      <c r="D1" s="331"/>
      <c r="E1" s="331"/>
      <c r="F1" s="331"/>
      <c r="G1" s="331"/>
      <c r="H1" s="331"/>
      <c r="I1" s="331"/>
      <c r="J1" s="331"/>
      <c r="K1" s="331"/>
      <c r="L1" s="331"/>
      <c r="M1" s="331"/>
      <c r="N1" s="331"/>
      <c r="O1" s="201"/>
      <c r="P1" s="201"/>
      <c r="Q1" s="37"/>
      <c r="R1" s="37"/>
    </row>
    <row r="2" spans="2:18" ht="24" customHeight="1" thickTop="1" thickBot="1" x14ac:dyDescent="0.3">
      <c r="B2" s="39"/>
      <c r="C2" s="332" t="s">
        <v>0</v>
      </c>
      <c r="D2" s="333"/>
      <c r="E2" s="332" t="s">
        <v>1</v>
      </c>
      <c r="F2" s="333"/>
      <c r="G2" s="332" t="s">
        <v>9</v>
      </c>
      <c r="H2" s="333"/>
      <c r="I2" s="332" t="s">
        <v>2</v>
      </c>
      <c r="J2" s="333"/>
      <c r="K2" s="332" t="s">
        <v>3</v>
      </c>
      <c r="L2" s="333"/>
      <c r="M2" s="202" t="s">
        <v>5</v>
      </c>
      <c r="N2" s="39"/>
      <c r="O2" s="37"/>
      <c r="P2" s="37"/>
      <c r="Q2" s="37"/>
      <c r="R2" s="37"/>
    </row>
    <row r="3" spans="2:18" ht="15.75" thickTop="1" x14ac:dyDescent="0.25">
      <c r="C3" s="6"/>
      <c r="D3" s="6"/>
      <c r="E3" s="6"/>
      <c r="F3" s="6"/>
      <c r="G3" s="6"/>
      <c r="H3" s="6"/>
      <c r="I3" s="6"/>
      <c r="J3" s="6"/>
      <c r="K3" s="6"/>
      <c r="L3" s="6"/>
      <c r="M3" s="6"/>
      <c r="N3" s="6"/>
      <c r="O3" s="6"/>
    </row>
    <row r="4" spans="2:18" ht="23.25" customHeight="1" x14ac:dyDescent="0.35">
      <c r="C4" s="394" t="s">
        <v>9</v>
      </c>
      <c r="D4" s="394"/>
      <c r="E4" s="394"/>
      <c r="F4" s="394"/>
      <c r="G4" s="394"/>
      <c r="H4" s="394"/>
      <c r="I4" s="394"/>
      <c r="J4" s="394"/>
      <c r="K4" s="394"/>
      <c r="L4" s="203" t="s">
        <v>52</v>
      </c>
      <c r="M4" s="204">
        <f>'Bulk Estimator'!G32</f>
        <v>0</v>
      </c>
      <c r="N4" s="205"/>
      <c r="O4" s="206"/>
      <c r="P4" s="207"/>
      <c r="Q4" s="6"/>
    </row>
    <row r="5" spans="2:18" ht="9.9499999999999993" customHeight="1" x14ac:dyDescent="0.25">
      <c r="C5" s="6"/>
      <c r="D5" s="6"/>
      <c r="E5" s="6"/>
      <c r="F5" s="6"/>
      <c r="G5" s="6"/>
      <c r="H5" s="6"/>
      <c r="I5" s="6"/>
      <c r="J5" s="6"/>
      <c r="K5" s="208"/>
      <c r="L5" s="209"/>
      <c r="M5" s="6"/>
      <c r="N5" s="6"/>
      <c r="O5" s="6"/>
      <c r="P5" s="6"/>
      <c r="Q5" s="6"/>
    </row>
    <row r="6" spans="2:18" ht="23.25" customHeight="1" x14ac:dyDescent="0.25">
      <c r="C6" s="394" t="s">
        <v>53</v>
      </c>
      <c r="D6" s="394"/>
      <c r="E6" s="394"/>
      <c r="F6" s="394"/>
      <c r="G6" s="394"/>
      <c r="H6" s="394"/>
      <c r="I6" s="394"/>
      <c r="J6" s="394"/>
      <c r="K6" s="394"/>
      <c r="L6" s="203" t="s">
        <v>52</v>
      </c>
      <c r="M6" s="204" t="str">
        <f>'Other Costs'!K27</f>
        <v/>
      </c>
      <c r="N6" s="210"/>
      <c r="O6" s="211"/>
      <c r="P6" s="212"/>
      <c r="Q6" s="6"/>
    </row>
    <row r="7" spans="2:18" s="162" customFormat="1" ht="9.9499999999999993" customHeight="1" x14ac:dyDescent="0.25">
      <c r="C7" s="40"/>
      <c r="D7" s="40"/>
      <c r="E7" s="40"/>
      <c r="F7" s="40"/>
      <c r="G7" s="40"/>
      <c r="H7" s="40"/>
      <c r="I7" s="40"/>
      <c r="J7" s="40"/>
      <c r="K7" s="213"/>
      <c r="L7" s="214"/>
      <c r="M7" s="215"/>
      <c r="N7" s="215"/>
      <c r="O7" s="55"/>
      <c r="P7" s="40"/>
      <c r="Q7" s="40"/>
    </row>
    <row r="8" spans="2:18" ht="23.25" customHeight="1" x14ac:dyDescent="0.25">
      <c r="C8" s="395" t="s">
        <v>54</v>
      </c>
      <c r="D8" s="395"/>
      <c r="E8" s="395"/>
      <c r="F8" s="395"/>
      <c r="G8" s="395"/>
      <c r="H8" s="395"/>
      <c r="I8" s="395"/>
      <c r="J8" s="395"/>
      <c r="K8" s="395"/>
      <c r="L8" s="203" t="s">
        <v>52</v>
      </c>
      <c r="M8" s="204">
        <f>'Water Disposal &amp; Conditions'!F19</f>
        <v>0</v>
      </c>
      <c r="N8" s="210"/>
      <c r="O8" s="211"/>
      <c r="P8" s="212"/>
      <c r="Q8" s="6"/>
    </row>
    <row r="9" spans="2:18" ht="9.9499999999999993" customHeight="1" x14ac:dyDescent="0.25">
      <c r="C9" s="6"/>
      <c r="D9" s="6"/>
      <c r="E9" s="6"/>
      <c r="F9" s="6"/>
      <c r="G9" s="6"/>
      <c r="H9" s="6"/>
      <c r="I9" s="6"/>
      <c r="J9" s="6"/>
      <c r="K9" s="63"/>
      <c r="L9" s="63"/>
      <c r="M9" s="6"/>
      <c r="N9" s="6"/>
      <c r="O9" s="6"/>
      <c r="P9" s="6"/>
      <c r="Q9" s="6"/>
    </row>
    <row r="10" spans="2:18" ht="24" thickBot="1" x14ac:dyDescent="0.3">
      <c r="C10" s="395" t="s">
        <v>38</v>
      </c>
      <c r="D10" s="395"/>
      <c r="E10" s="395"/>
      <c r="F10" s="395"/>
      <c r="G10" s="395"/>
      <c r="H10" s="395"/>
      <c r="I10" s="395"/>
      <c r="J10" s="395"/>
      <c r="K10" s="395"/>
      <c r="L10" s="203" t="s">
        <v>52</v>
      </c>
      <c r="M10" s="216">
        <f>'Water Disposal &amp; Conditions'!R19</f>
        <v>0</v>
      </c>
      <c r="N10" s="210"/>
      <c r="O10" s="211"/>
      <c r="P10" s="212"/>
      <c r="Q10" s="6"/>
    </row>
    <row r="11" spans="2:18" ht="9.9499999999999993" customHeight="1" thickTop="1" thickBot="1" x14ac:dyDescent="0.3">
      <c r="C11" s="6"/>
      <c r="D11" s="6"/>
      <c r="E11" s="6"/>
      <c r="F11" s="6"/>
      <c r="G11" s="6"/>
      <c r="H11" s="6"/>
      <c r="I11" s="6"/>
      <c r="J11" s="6"/>
      <c r="K11" s="217"/>
      <c r="L11" s="63"/>
      <c r="M11" s="6"/>
      <c r="N11" s="6"/>
      <c r="O11" s="6"/>
      <c r="P11" s="6"/>
      <c r="Q11" s="6"/>
    </row>
    <row r="12" spans="2:18" ht="54" customHeight="1" thickBot="1" x14ac:dyDescent="0.3">
      <c r="C12" s="396" t="s">
        <v>55</v>
      </c>
      <c r="D12" s="396"/>
      <c r="E12" s="396"/>
      <c r="F12" s="396"/>
      <c r="G12" s="396"/>
      <c r="H12" s="396"/>
      <c r="I12" s="396"/>
      <c r="J12" s="396"/>
      <c r="K12" s="396"/>
      <c r="L12" s="218" t="s">
        <v>56</v>
      </c>
      <c r="M12" s="304">
        <f>SUM(M10,M8,M6,M4)</f>
        <v>0</v>
      </c>
      <c r="N12" s="210"/>
      <c r="O12" s="211"/>
      <c r="P12" s="212"/>
      <c r="Q12" s="6"/>
    </row>
    <row r="13" spans="2:18" x14ac:dyDescent="0.25">
      <c r="K13" s="64"/>
      <c r="L13" s="64"/>
    </row>
    <row r="22" spans="14:14" x14ac:dyDescent="0.25">
      <c r="N22" s="162"/>
    </row>
  </sheetData>
  <sheetProtection password="CC6D" sheet="1" objects="1" scenarios="1"/>
  <mergeCells count="11">
    <mergeCell ref="C1:N1"/>
    <mergeCell ref="C2:D2"/>
    <mergeCell ref="E2:F2"/>
    <mergeCell ref="G2:H2"/>
    <mergeCell ref="I2:J2"/>
    <mergeCell ref="K2:L2"/>
    <mergeCell ref="C4:K4"/>
    <mergeCell ref="C6:K6"/>
    <mergeCell ref="C8:K8"/>
    <mergeCell ref="C10:K10"/>
    <mergeCell ref="C12:K12"/>
  </mergeCells>
  <hyperlinks>
    <hyperlink ref="C2:D2" location="Instructions!A1" display="Instructions"/>
    <hyperlink ref="E2:F2" location="'Contractor-Project Information'!A1" display="Contractor Information"/>
    <hyperlink ref="G2:H2" location="'Bulk Estimator'!A1" display="Bulk Estimator"/>
    <hyperlink ref="I2:J2" location="'Other Costs'!A1" display="Other Costs"/>
    <hyperlink ref="K2:L2" location="'Water Disposal &amp; Conditions'!A1" display="Water Disposal &amp; Conditions"/>
    <hyperlink ref="M2" location="'Hauling Estimator'!A1" display="Hauling Estimator"/>
  </hyperlinks>
  <printOptions horizontalCentered="1"/>
  <pageMargins left="0.2" right="0.2" top="0.75" bottom="0.25" header="0.3" footer="0.3"/>
  <pageSetup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25"/>
  <sheetViews>
    <sheetView showGridLines="0" workbookViewId="0">
      <pane ySplit="2" topLeftCell="A3" activePane="bottomLeft" state="frozen"/>
      <selection pane="bottomLeft" activeCell="N29" sqref="N29"/>
    </sheetView>
  </sheetViews>
  <sheetFormatPr defaultRowHeight="15" x14ac:dyDescent="0.25"/>
  <cols>
    <col min="1" max="1" width="4.140625" style="38" customWidth="1"/>
    <col min="2" max="2" width="3.28515625" style="38" customWidth="1"/>
    <col min="3" max="3" width="10.7109375" style="38" customWidth="1"/>
    <col min="4" max="6" width="9.140625" style="38"/>
    <col min="7" max="7" width="19.5703125" style="38" customWidth="1"/>
    <col min="8" max="8" width="3.28515625" style="38" customWidth="1"/>
    <col min="9" max="9" width="8.140625" style="38" customWidth="1"/>
    <col min="10" max="10" width="9.7109375" style="38" customWidth="1"/>
    <col min="11" max="12" width="9.140625" style="38"/>
    <col min="13" max="13" width="3.5703125" style="38" customWidth="1"/>
    <col min="14" max="14" width="9" style="38" customWidth="1"/>
    <col min="15" max="15" width="10.5703125" style="38" customWidth="1"/>
    <col min="16" max="16" width="9.140625" style="38"/>
    <col min="17" max="17" width="19.5703125" style="38" customWidth="1"/>
    <col min="18" max="18" width="3.28515625" style="38" customWidth="1"/>
    <col min="19" max="16384" width="9.140625" style="38"/>
  </cols>
  <sheetData>
    <row r="1" spans="1:19" ht="30.75" thickBot="1" x14ac:dyDescent="0.3">
      <c r="B1" s="331" t="s">
        <v>5</v>
      </c>
      <c r="C1" s="331"/>
      <c r="D1" s="331"/>
      <c r="E1" s="331"/>
      <c r="F1" s="331"/>
      <c r="G1" s="331"/>
      <c r="H1" s="331"/>
      <c r="I1" s="331"/>
      <c r="J1" s="331"/>
      <c r="K1" s="331"/>
      <c r="L1" s="331"/>
      <c r="M1" s="331"/>
      <c r="N1" s="331"/>
      <c r="O1" s="331"/>
      <c r="P1" s="331"/>
      <c r="Q1" s="331"/>
      <c r="R1" s="331"/>
    </row>
    <row r="2" spans="1:19" ht="20.25" customHeight="1" thickTop="1" thickBot="1" x14ac:dyDescent="0.3">
      <c r="B2" s="39"/>
      <c r="C2" s="39"/>
      <c r="D2" s="332" t="s">
        <v>0</v>
      </c>
      <c r="E2" s="333"/>
      <c r="F2" s="332" t="s">
        <v>1</v>
      </c>
      <c r="G2" s="333"/>
      <c r="H2" s="332" t="s">
        <v>9</v>
      </c>
      <c r="I2" s="359"/>
      <c r="J2" s="333"/>
      <c r="K2" s="332" t="s">
        <v>2</v>
      </c>
      <c r="L2" s="333"/>
      <c r="M2" s="332" t="s">
        <v>3</v>
      </c>
      <c r="N2" s="359"/>
      <c r="O2" s="359"/>
      <c r="P2" s="332" t="s">
        <v>4</v>
      </c>
      <c r="Q2" s="333"/>
      <c r="R2" s="39"/>
    </row>
    <row r="3" spans="1:19" ht="15.75" thickTop="1" x14ac:dyDescent="0.25">
      <c r="B3" s="37"/>
      <c r="C3" s="37"/>
      <c r="D3" s="219"/>
      <c r="E3" s="219"/>
      <c r="F3" s="219"/>
      <c r="G3" s="219"/>
      <c r="H3" s="37"/>
      <c r="I3" s="37"/>
      <c r="J3" s="219"/>
      <c r="K3" s="219"/>
      <c r="L3" s="219"/>
      <c r="M3" s="37"/>
      <c r="N3" s="37"/>
      <c r="O3" s="37"/>
      <c r="P3" s="37"/>
      <c r="Q3" s="37"/>
      <c r="R3" s="37"/>
      <c r="S3" s="37"/>
    </row>
    <row r="4" spans="1:19" ht="19.5" thickBot="1" x14ac:dyDescent="0.35">
      <c r="C4" s="220" t="s">
        <v>57</v>
      </c>
      <c r="I4" s="220" t="s">
        <v>58</v>
      </c>
      <c r="N4" s="220" t="s">
        <v>59</v>
      </c>
      <c r="O4" s="221"/>
      <c r="P4" s="221"/>
      <c r="Q4" s="221"/>
      <c r="R4" s="222">
        <v>740</v>
      </c>
    </row>
    <row r="5" spans="1:19" ht="15.75" thickBot="1" x14ac:dyDescent="0.3">
      <c r="C5" s="405" t="s">
        <v>60</v>
      </c>
      <c r="D5" s="405"/>
      <c r="E5" s="422"/>
      <c r="F5" s="223"/>
      <c r="G5" s="224" t="s">
        <v>61</v>
      </c>
      <c r="I5" s="225"/>
      <c r="J5" s="226" t="s">
        <v>62</v>
      </c>
      <c r="K5" s="227"/>
      <c r="L5" s="228" t="s">
        <v>63</v>
      </c>
      <c r="N5" s="405" t="s">
        <v>64</v>
      </c>
      <c r="O5" s="422"/>
      <c r="P5" s="229"/>
      <c r="Q5" s="224" t="s">
        <v>65</v>
      </c>
    </row>
    <row r="6" spans="1:19" ht="15.75" thickBot="1" x14ac:dyDescent="0.3">
      <c r="C6" s="405" t="s">
        <v>66</v>
      </c>
      <c r="D6" s="405"/>
      <c r="E6" s="422"/>
      <c r="F6" s="229"/>
      <c r="G6" s="224" t="s">
        <v>67</v>
      </c>
      <c r="I6" s="225"/>
      <c r="J6" s="230" t="s">
        <v>68</v>
      </c>
      <c r="K6" s="231" t="str">
        <f>IF(SUM(F7:F7)&gt;0,IF(VALUE(F8)&gt;0,(F7/F8)*60+5,""),"")</f>
        <v/>
      </c>
      <c r="L6" s="232" t="s">
        <v>69</v>
      </c>
      <c r="N6" s="405" t="s">
        <v>70</v>
      </c>
      <c r="O6" s="405"/>
      <c r="P6" s="233" t="str">
        <f>IF(VALUE(P5)&gt;0,R4/1000,"")</f>
        <v/>
      </c>
      <c r="Q6" s="234"/>
    </row>
    <row r="7" spans="1:19" ht="15.75" thickBot="1" x14ac:dyDescent="0.3">
      <c r="C7" s="230"/>
      <c r="D7" s="230"/>
      <c r="E7" s="230" t="s">
        <v>71</v>
      </c>
      <c r="F7" s="235" t="str">
        <f>IF(VALUE(F6)&gt;0,F6*2,"")</f>
        <v/>
      </c>
      <c r="G7" s="232" t="s">
        <v>67</v>
      </c>
      <c r="I7" s="225"/>
      <c r="J7" s="230" t="s">
        <v>72</v>
      </c>
      <c r="K7" s="236" t="str">
        <f>IF(VALUE(K5)&gt;0,(F9*60)/K5,"")</f>
        <v/>
      </c>
      <c r="L7" s="232" t="s">
        <v>69</v>
      </c>
      <c r="N7" s="405" t="s">
        <v>73</v>
      </c>
      <c r="O7" s="405"/>
      <c r="P7" s="237" t="str">
        <f>IF(VALUE(P5)&gt;0,P5*P6,"")</f>
        <v/>
      </c>
      <c r="Q7" s="232" t="s">
        <v>74</v>
      </c>
    </row>
    <row r="8" spans="1:19" ht="15.75" thickBot="1" x14ac:dyDescent="0.3">
      <c r="C8" s="405" t="s">
        <v>75</v>
      </c>
      <c r="D8" s="405"/>
      <c r="E8" s="422"/>
      <c r="F8" s="229"/>
      <c r="G8" s="224" t="s">
        <v>76</v>
      </c>
      <c r="I8" s="225"/>
      <c r="J8" s="230" t="s">
        <v>77</v>
      </c>
      <c r="K8" s="238" t="str">
        <f>IF(SUM(K6:K6)&gt;0,IF(SUM(K7:K7)&gt;0,K6/K7+1,""),"")</f>
        <v/>
      </c>
      <c r="L8" s="232" t="s">
        <v>78</v>
      </c>
      <c r="N8" s="239"/>
      <c r="O8" s="40"/>
      <c r="P8" s="6"/>
      <c r="Q8" s="162"/>
      <c r="R8" s="222">
        <v>1375</v>
      </c>
    </row>
    <row r="9" spans="1:19" ht="15.75" thickBot="1" x14ac:dyDescent="0.3">
      <c r="C9" s="405" t="s">
        <v>79</v>
      </c>
      <c r="D9" s="405"/>
      <c r="E9" s="422"/>
      <c r="F9" s="227"/>
      <c r="G9" s="224" t="s">
        <v>80</v>
      </c>
      <c r="J9" s="162"/>
      <c r="K9" s="186" t="s">
        <v>81</v>
      </c>
      <c r="L9" s="198"/>
      <c r="N9" s="405" t="s">
        <v>73</v>
      </c>
      <c r="O9" s="422"/>
      <c r="P9" s="240"/>
      <c r="Q9" s="224" t="s">
        <v>74</v>
      </c>
    </row>
    <row r="10" spans="1:19" ht="15.75" thickBot="1" x14ac:dyDescent="0.3">
      <c r="C10" s="423" t="s">
        <v>82</v>
      </c>
      <c r="D10" s="423"/>
      <c r="E10" s="423"/>
      <c r="F10" s="241" t="str">
        <f>IF(SUM(F7:F7)&gt;0,IF(VALUE(F8)&gt;0,F7/F8,""),"")</f>
        <v/>
      </c>
      <c r="G10" s="242" t="s">
        <v>83</v>
      </c>
      <c r="I10" s="225"/>
      <c r="J10" s="230" t="s">
        <v>84</v>
      </c>
      <c r="K10" s="236" t="str">
        <f>IF(SUM(K8:K8)&gt;0,ROUNDUP(K8,0),"")</f>
        <v/>
      </c>
      <c r="L10" s="232" t="s">
        <v>78</v>
      </c>
      <c r="N10" s="405" t="s">
        <v>70</v>
      </c>
      <c r="O10" s="405"/>
      <c r="P10" s="233" t="str">
        <f>IF(VALUE(P9)&gt;0,R8/1000,"")</f>
        <v/>
      </c>
      <c r="Q10" s="234"/>
    </row>
    <row r="11" spans="1:19" ht="15.75" thickBot="1" x14ac:dyDescent="0.3">
      <c r="C11" s="424" t="s">
        <v>85</v>
      </c>
      <c r="D11" s="425"/>
      <c r="E11" s="426"/>
      <c r="F11" s="243" t="str">
        <f>IF(VALUE(F5)&gt;0,IF(SUM(F10:F10)&gt;0,IF(SUM(F9:F9)&gt;0,(F5*F10)/F9,""),""),"")</f>
        <v/>
      </c>
      <c r="G11" s="244" t="s">
        <v>86</v>
      </c>
      <c r="N11" s="405" t="s">
        <v>64</v>
      </c>
      <c r="O11" s="405"/>
      <c r="P11" s="237" t="str">
        <f>IF(VALUE(P9)&gt;0,P9*P10,"")</f>
        <v/>
      </c>
      <c r="Q11" s="232" t="s">
        <v>65</v>
      </c>
    </row>
    <row r="12" spans="1:19" ht="15.75" thickBot="1" x14ac:dyDescent="0.3">
      <c r="C12" s="403" t="s">
        <v>87</v>
      </c>
      <c r="D12" s="403"/>
      <c r="E12" s="404"/>
      <c r="F12" s="245">
        <f>F15/1000</f>
        <v>1.381</v>
      </c>
      <c r="G12" s="246"/>
      <c r="I12" s="247"/>
      <c r="J12" s="247"/>
      <c r="K12" s="247"/>
      <c r="L12" s="247"/>
      <c r="N12" s="6"/>
    </row>
    <row r="13" spans="1:19" ht="19.5" thickBot="1" x14ac:dyDescent="0.35">
      <c r="C13" s="232"/>
      <c r="D13" s="232"/>
      <c r="E13" s="230" t="s">
        <v>88</v>
      </c>
      <c r="F13" s="248">
        <f>IF(VALUE(F12)&gt;0,F9*F12,"")</f>
        <v>0</v>
      </c>
      <c r="G13" s="232" t="s">
        <v>89</v>
      </c>
      <c r="I13" s="249" t="s">
        <v>90</v>
      </c>
      <c r="J13" s="247"/>
    </row>
    <row r="14" spans="1:19" ht="15.75" thickBot="1" x14ac:dyDescent="0.3">
      <c r="C14" s="405" t="s">
        <v>91</v>
      </c>
      <c r="D14" s="405"/>
      <c r="E14" s="405"/>
      <c r="F14" s="250" t="str">
        <f>IF(VALUE(F5)&gt;0,IF(SUM(F10:F10)&gt;0,IF(SUM(F13:F13)&gt;0,(F5*F10)/F13,""),""),"")</f>
        <v/>
      </c>
      <c r="G14" s="232" t="s">
        <v>92</v>
      </c>
      <c r="I14" s="251"/>
      <c r="J14" s="406" t="s">
        <v>93</v>
      </c>
      <c r="K14" s="406"/>
      <c r="L14" s="407"/>
      <c r="M14" s="408" t="s">
        <v>94</v>
      </c>
      <c r="N14" s="409"/>
      <c r="O14" s="409"/>
      <c r="P14" s="409"/>
      <c r="Q14" s="410"/>
    </row>
    <row r="15" spans="1:19" ht="15.75" customHeight="1" thickBot="1" x14ac:dyDescent="0.3">
      <c r="B15" s="6"/>
      <c r="C15" s="6"/>
      <c r="D15" s="6"/>
      <c r="E15" s="77"/>
      <c r="F15" s="252">
        <v>1381</v>
      </c>
      <c r="G15" s="253"/>
      <c r="H15" s="6"/>
      <c r="I15" s="251"/>
      <c r="J15" s="411" t="s">
        <v>95</v>
      </c>
      <c r="K15" s="412"/>
      <c r="L15" s="413"/>
      <c r="M15" s="414"/>
      <c r="N15" s="415"/>
      <c r="O15" s="415"/>
      <c r="P15" s="415"/>
      <c r="Q15" s="416"/>
    </row>
    <row r="16" spans="1:19" ht="15.75" customHeight="1" thickBot="1" x14ac:dyDescent="0.35">
      <c r="A16" s="37"/>
      <c r="B16" s="6"/>
      <c r="C16" s="254"/>
      <c r="D16" s="254"/>
      <c r="E16" s="254"/>
      <c r="F16" s="254"/>
      <c r="G16" s="254"/>
      <c r="H16" s="6"/>
      <c r="I16" s="251"/>
      <c r="J16" s="407" t="s">
        <v>96</v>
      </c>
      <c r="K16" s="420"/>
      <c r="L16" s="421"/>
      <c r="M16" s="417"/>
      <c r="N16" s="418"/>
      <c r="O16" s="418"/>
      <c r="P16" s="418"/>
      <c r="Q16" s="419"/>
      <c r="R16" s="37"/>
      <c r="S16" s="37"/>
    </row>
    <row r="17" spans="2:18" x14ac:dyDescent="0.25">
      <c r="B17" s="6"/>
      <c r="C17" s="2"/>
      <c r="D17" s="2"/>
      <c r="E17" s="255"/>
      <c r="F17" s="256"/>
      <c r="G17" s="2"/>
      <c r="H17" s="6"/>
      <c r="I17" s="6"/>
    </row>
    <row r="18" spans="2:18" ht="19.5" thickBot="1" x14ac:dyDescent="0.35">
      <c r="B18" s="6"/>
      <c r="F18" s="257" t="s">
        <v>97</v>
      </c>
      <c r="G18" s="2"/>
      <c r="H18" s="255"/>
      <c r="I18" s="258"/>
      <c r="J18" s="257" t="s">
        <v>98</v>
      </c>
    </row>
    <row r="19" spans="2:18" ht="19.5" thickBot="1" x14ac:dyDescent="0.35">
      <c r="F19" s="240"/>
      <c r="G19" s="259" t="s">
        <v>67</v>
      </c>
      <c r="H19" s="260"/>
      <c r="J19" s="240"/>
      <c r="K19" s="261" t="s">
        <v>67</v>
      </c>
      <c r="L19" s="259"/>
      <c r="M19" s="397" t="s">
        <v>99</v>
      </c>
      <c r="N19" s="398"/>
      <c r="O19" s="398"/>
      <c r="P19" s="398"/>
      <c r="Q19" s="399"/>
      <c r="R19" s="262"/>
    </row>
    <row r="20" spans="2:18" ht="15.75" thickBot="1" x14ac:dyDescent="0.3">
      <c r="B20" s="6"/>
      <c r="F20" s="263" t="str">
        <f>IF(VALUE(F19)&gt;0,F19*2,"")</f>
        <v/>
      </c>
      <c r="G20" s="264" t="s">
        <v>100</v>
      </c>
      <c r="H20" s="260"/>
      <c r="I20" s="6"/>
      <c r="J20" s="265" t="str">
        <f>IF(VALUE(J19)&gt;0,J19*2,"")</f>
        <v/>
      </c>
      <c r="K20" s="264" t="s">
        <v>100</v>
      </c>
      <c r="L20" s="266"/>
      <c r="M20" s="400"/>
      <c r="N20" s="401"/>
      <c r="O20" s="401"/>
      <c r="P20" s="401"/>
      <c r="Q20" s="402"/>
    </row>
    <row r="21" spans="2:18" x14ac:dyDescent="0.25">
      <c r="B21" s="6"/>
      <c r="I21" s="6"/>
      <c r="J21" s="7"/>
      <c r="K21" s="267"/>
      <c r="L21" s="7"/>
      <c r="M21" s="268"/>
      <c r="N21" s="6"/>
    </row>
    <row r="22" spans="2:18" ht="18.75" x14ac:dyDescent="0.3">
      <c r="C22" s="269"/>
      <c r="D22" s="262"/>
      <c r="E22" s="262"/>
      <c r="F22" s="6"/>
      <c r="G22" s="262"/>
      <c r="H22" s="262"/>
      <c r="I22" s="262"/>
      <c r="J22" s="262"/>
      <c r="K22" s="262"/>
      <c r="L22" s="262"/>
      <c r="M22" s="262"/>
      <c r="N22" s="262"/>
      <c r="O22" s="262"/>
      <c r="P22" s="269"/>
      <c r="Q22" s="269"/>
      <c r="R22" s="269"/>
    </row>
    <row r="23" spans="2:18" x14ac:dyDescent="0.25">
      <c r="D23" s="6"/>
      <c r="E23" s="57"/>
      <c r="F23" s="63"/>
      <c r="G23" s="63"/>
      <c r="H23" s="63"/>
      <c r="I23" s="63"/>
      <c r="J23" s="63"/>
      <c r="K23" s="63"/>
      <c r="L23" s="63"/>
      <c r="M23" s="63"/>
      <c r="N23" s="63"/>
      <c r="O23" s="63"/>
    </row>
    <row r="24" spans="2:18" x14ac:dyDescent="0.25">
      <c r="D24" s="6"/>
      <c r="E24" s="6"/>
      <c r="F24" s="6"/>
      <c r="G24" s="6"/>
      <c r="H24" s="6"/>
      <c r="I24" s="6"/>
      <c r="J24" s="6"/>
      <c r="K24" s="6"/>
      <c r="L24" s="6"/>
      <c r="M24" s="6"/>
      <c r="N24" s="6"/>
      <c r="O24" s="6"/>
    </row>
    <row r="25" spans="2:18" x14ac:dyDescent="0.25">
      <c r="D25" s="6"/>
      <c r="E25" s="6"/>
      <c r="F25" s="6"/>
      <c r="G25" s="6"/>
      <c r="H25" s="6"/>
      <c r="I25" s="6"/>
      <c r="J25" s="6"/>
      <c r="K25" s="6"/>
      <c r="L25" s="6"/>
      <c r="M25" s="6"/>
      <c r="N25" s="6"/>
      <c r="O25" s="6"/>
    </row>
  </sheetData>
  <sheetProtection password="CC6D" sheet="1" objects="1" scenarios="1"/>
  <mergeCells count="28">
    <mergeCell ref="B1:R1"/>
    <mergeCell ref="D2:E2"/>
    <mergeCell ref="F2:G2"/>
    <mergeCell ref="H2:J2"/>
    <mergeCell ref="K2:L2"/>
    <mergeCell ref="N11:O11"/>
    <mergeCell ref="C5:E5"/>
    <mergeCell ref="N5:O5"/>
    <mergeCell ref="C6:E6"/>
    <mergeCell ref="N6:O6"/>
    <mergeCell ref="N7:O7"/>
    <mergeCell ref="C8:E8"/>
    <mergeCell ref="M19:Q19"/>
    <mergeCell ref="M20:Q20"/>
    <mergeCell ref="M2:O2"/>
    <mergeCell ref="P2:Q2"/>
    <mergeCell ref="C12:E12"/>
    <mergeCell ref="C14:E14"/>
    <mergeCell ref="J14:L14"/>
    <mergeCell ref="M14:Q14"/>
    <mergeCell ref="J15:L15"/>
    <mergeCell ref="M15:Q16"/>
    <mergeCell ref="J16:L16"/>
    <mergeCell ref="C9:E9"/>
    <mergeCell ref="N9:O9"/>
    <mergeCell ref="C10:E10"/>
    <mergeCell ref="N10:O10"/>
    <mergeCell ref="C11:E11"/>
  </mergeCells>
  <hyperlinks>
    <hyperlink ref="D2:E2" location="Instructions!A1" display="Instructions"/>
    <hyperlink ref="F2:G2" location="'Contractor-Project Information'!A1" display="Contractor Information"/>
    <hyperlink ref="H2:J2" location="'Bulk Estimator'!A1" display="Bulk Estimator"/>
    <hyperlink ref="K2:L2" location="'Other Costs'!A1" display="Other Costs"/>
    <hyperlink ref="M2:N2" location="'Water Disposal &amp; Conditions'!A1" display="Water Disposal &amp; Conditions"/>
  </hyperlinks>
  <printOptions horizontalCentered="1"/>
  <pageMargins left="0.2" right="0.2" top="0.75" bottom="0.25" header="0.3" footer="0.3"/>
  <pageSetup scale="8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Scroll Bar 4">
              <controlPr locked="0" defaultSize="0" autoPict="0">
                <anchor moveWithCells="1">
                  <from>
                    <xdr:col>16</xdr:col>
                    <xdr:colOff>19050</xdr:colOff>
                    <xdr:row>5</xdr:row>
                    <xdr:rowOff>9525</xdr:rowOff>
                  </from>
                  <to>
                    <xdr:col>16</xdr:col>
                    <xdr:colOff>1285875</xdr:colOff>
                    <xdr:row>5</xdr:row>
                    <xdr:rowOff>190500</xdr:rowOff>
                  </to>
                </anchor>
              </controlPr>
            </control>
          </mc:Choice>
        </mc:AlternateContent>
        <mc:AlternateContent xmlns:mc="http://schemas.openxmlformats.org/markup-compatibility/2006">
          <mc:Choice Requires="x14">
            <control shapeId="5125" r:id="rId5" name="Scroll Bar 5">
              <controlPr locked="0" defaultSize="0" autoPict="0">
                <anchor moveWithCells="1">
                  <from>
                    <xdr:col>16</xdr:col>
                    <xdr:colOff>19050</xdr:colOff>
                    <xdr:row>9</xdr:row>
                    <xdr:rowOff>9525</xdr:rowOff>
                  </from>
                  <to>
                    <xdr:col>16</xdr:col>
                    <xdr:colOff>1295400</xdr:colOff>
                    <xdr:row>9</xdr:row>
                    <xdr:rowOff>190500</xdr:rowOff>
                  </to>
                </anchor>
              </controlPr>
            </control>
          </mc:Choice>
        </mc:AlternateContent>
        <mc:AlternateContent xmlns:mc="http://schemas.openxmlformats.org/markup-compatibility/2006">
          <mc:Choice Requires="x14">
            <control shapeId="5126" r:id="rId6" name="Scroll Bar 6">
              <controlPr defaultSize="0" autoPict="0">
                <anchor moveWithCells="1">
                  <from>
                    <xdr:col>6</xdr:col>
                    <xdr:colOff>9525</xdr:colOff>
                    <xdr:row>11</xdr:row>
                    <xdr:rowOff>19050</xdr:rowOff>
                  </from>
                  <to>
                    <xdr:col>6</xdr:col>
                    <xdr:colOff>1295400</xdr:colOff>
                    <xdr:row>11</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validation'!$C$3:$C$4</xm:f>
          </x14:formula1>
          <xm:sqref>I14:I16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4"/>
  <sheetViews>
    <sheetView workbookViewId="0">
      <selection activeCell="O28" sqref="O28"/>
    </sheetView>
  </sheetViews>
  <sheetFormatPr defaultRowHeight="15" x14ac:dyDescent="0.25"/>
  <sheetData>
    <row r="3" spans="3:3" x14ac:dyDescent="0.25">
      <c r="C3" s="288" t="s">
        <v>128</v>
      </c>
    </row>
    <row r="4" spans="3:3" x14ac:dyDescent="0.25">
      <c r="C4" s="28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Contractor-Project Information</vt:lpstr>
      <vt:lpstr>Bulk Estimator</vt:lpstr>
      <vt:lpstr>Other Costs</vt:lpstr>
      <vt:lpstr>Water Disposal &amp; Conditions</vt:lpstr>
      <vt:lpstr>Cost Summary</vt:lpstr>
      <vt:lpstr>Hauling Estimator</vt:lpstr>
      <vt:lpstr>data validation</vt:lpstr>
      <vt:lpstr>'Bulk Estimator'!Print_Area</vt:lpstr>
      <vt:lpstr>'Contractor-Project Information'!Print_Area</vt:lpstr>
      <vt:lpstr>'Cost Summary'!Print_Area</vt:lpstr>
      <vt:lpstr>'Hauling Estimator'!Print_Area</vt:lpstr>
      <vt:lpstr>Instructions!Print_Area</vt:lpstr>
      <vt:lpstr>'Other Costs'!Print_Area</vt:lpstr>
      <vt:lpstr>'Water Disposal &amp; Conditions'!Print_Area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Montana DEQ - PTRCB Soil Excavation Worksheet</dc:title>
  <dc:creator>DEQ - PTRCB</dc:creator>
  <cp:lastModifiedBy>sabuser</cp:lastModifiedBy>
  <cp:lastPrinted>2016-07-26T14:07:16Z</cp:lastPrinted>
  <dcterms:created xsi:type="dcterms:W3CDTF">2016-06-06T18:53:54Z</dcterms:created>
  <dcterms:modified xsi:type="dcterms:W3CDTF">2016-11-17T20:53:54Z</dcterms:modified>
  <cp:category>Soil Excavation</cp:category>
</cp:coreProperties>
</file>